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122\Section 3\"/>
    </mc:Choice>
  </mc:AlternateContent>
  <xr:revisionPtr revIDLastSave="0" documentId="13_ncr:1_{C768B066-CAE4-4356-8D22-B2C752EC6A6F}" xr6:coauthVersionLast="47" xr6:coauthVersionMax="47" xr10:uidLastSave="{00000000-0000-0000-0000-000000000000}"/>
  <bookViews>
    <workbookView xWindow="-28920" yWindow="-8145" windowWidth="29040" windowHeight="18240" xr2:uid="{B01678C4-2CC1-464B-92A6-EBBD6C7EE28C}"/>
  </bookViews>
  <sheets>
    <sheet name="2021-22 NCES Comparison" sheetId="3" r:id="rId1"/>
    <sheet name="Enrollment" sheetId="2" state="hidden" r:id="rId2"/>
    <sheet name="Data" sheetId="6" state="hidden" r:id="rId3"/>
  </sheets>
  <definedNames>
    <definedName name="_xlnm._FilterDatabase" localSheetId="1" hidden="1">Enrollment!$B$7:$F$322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3" l="1"/>
  <c r="I7" i="3"/>
  <c r="E7" i="3"/>
  <c r="O4" i="3" l="1"/>
  <c r="M115" i="3" s="1"/>
  <c r="K4" i="3"/>
  <c r="I12" i="3" s="1"/>
  <c r="G4" i="3"/>
  <c r="M14" i="3" l="1"/>
  <c r="M25" i="3"/>
  <c r="M36" i="3"/>
  <c r="M58" i="3"/>
  <c r="M70" i="3"/>
  <c r="M82" i="3"/>
  <c r="M94" i="3"/>
  <c r="M116" i="3"/>
  <c r="M15" i="3"/>
  <c r="M26" i="3"/>
  <c r="M37" i="3"/>
  <c r="M59" i="3"/>
  <c r="M71" i="3"/>
  <c r="M83" i="3"/>
  <c r="M95" i="3"/>
  <c r="M117" i="3"/>
  <c r="M16" i="3"/>
  <c r="M38" i="3"/>
  <c r="M49" i="3"/>
  <c r="M60" i="3"/>
  <c r="M72" i="3"/>
  <c r="M84" i="3"/>
  <c r="M96" i="3"/>
  <c r="M107" i="3"/>
  <c r="M118" i="3"/>
  <c r="M17" i="3"/>
  <c r="M39" i="3"/>
  <c r="M50" i="3"/>
  <c r="M61" i="3"/>
  <c r="M73" i="3"/>
  <c r="M85" i="3"/>
  <c r="M97" i="3"/>
  <c r="M42" i="3"/>
  <c r="M76" i="3"/>
  <c r="M10" i="3"/>
  <c r="M31" i="3"/>
  <c r="M43" i="3"/>
  <c r="M65" i="3"/>
  <c r="M89" i="3"/>
  <c r="M111" i="3"/>
  <c r="M21" i="3"/>
  <c r="M32" i="3"/>
  <c r="M44" i="3"/>
  <c r="M66" i="3"/>
  <c r="M78" i="3"/>
  <c r="M90" i="3"/>
  <c r="M102" i="3"/>
  <c r="M112" i="3"/>
  <c r="M22" i="3"/>
  <c r="M33" i="3"/>
  <c r="M45" i="3"/>
  <c r="M67" i="3"/>
  <c r="M79" i="3"/>
  <c r="M91" i="3"/>
  <c r="M103" i="3"/>
  <c r="M113" i="3"/>
  <c r="M12" i="3"/>
  <c r="M23" i="3"/>
  <c r="M34" i="3"/>
  <c r="M46" i="3"/>
  <c r="M56" i="3"/>
  <c r="M68" i="3"/>
  <c r="M80" i="3"/>
  <c r="M92" i="3"/>
  <c r="M104" i="3"/>
  <c r="M114" i="3"/>
  <c r="M18" i="3"/>
  <c r="M40" i="3"/>
  <c r="M51" i="3"/>
  <c r="M62" i="3"/>
  <c r="M74" i="3"/>
  <c r="M86" i="3"/>
  <c r="M98" i="3"/>
  <c r="M5" i="3"/>
  <c r="M29" i="3"/>
  <c r="M41" i="3"/>
  <c r="M52" i="3"/>
  <c r="M63" i="3"/>
  <c r="M75" i="3"/>
  <c r="M87" i="3"/>
  <c r="M99" i="3"/>
  <c r="M109" i="3"/>
  <c r="M30" i="3"/>
  <c r="M53" i="3"/>
  <c r="M64" i="3"/>
  <c r="M88" i="3"/>
  <c r="M100" i="3"/>
  <c r="M110" i="3"/>
  <c r="M77" i="3"/>
  <c r="M101" i="3"/>
  <c r="M13" i="3"/>
  <c r="M24" i="3"/>
  <c r="M35" i="3"/>
  <c r="M57" i="3"/>
  <c r="M69" i="3"/>
  <c r="M81" i="3"/>
  <c r="M93" i="3"/>
  <c r="I110" i="3"/>
  <c r="I65" i="3"/>
  <c r="I77" i="3"/>
  <c r="I89" i="3"/>
  <c r="I101" i="3"/>
  <c r="I111" i="3"/>
  <c r="I21" i="3"/>
  <c r="I32" i="3"/>
  <c r="I44" i="3"/>
  <c r="I66" i="3"/>
  <c r="I78" i="3"/>
  <c r="I90" i="3"/>
  <c r="I102" i="3"/>
  <c r="I112" i="3"/>
  <c r="I45" i="3"/>
  <c r="I79" i="3"/>
  <c r="I34" i="3"/>
  <c r="I80" i="3"/>
  <c r="I114" i="3"/>
  <c r="I24" i="3"/>
  <c r="I57" i="3"/>
  <c r="I93" i="3"/>
  <c r="I25" i="3"/>
  <c r="I58" i="3"/>
  <c r="I117" i="3"/>
  <c r="I31" i="3"/>
  <c r="I43" i="3"/>
  <c r="I22" i="3"/>
  <c r="I67" i="3"/>
  <c r="I103" i="3"/>
  <c r="I46" i="3"/>
  <c r="I68" i="3"/>
  <c r="I92" i="3"/>
  <c r="I70" i="3"/>
  <c r="I82" i="3"/>
  <c r="I116" i="3"/>
  <c r="I15" i="3"/>
  <c r="I26" i="3"/>
  <c r="I37" i="3"/>
  <c r="I38" i="3"/>
  <c r="I49" i="3"/>
  <c r="I60" i="3"/>
  <c r="I72" i="3"/>
  <c r="I84" i="3"/>
  <c r="I96" i="3"/>
  <c r="I107" i="3"/>
  <c r="I118" i="3"/>
  <c r="I10" i="3"/>
  <c r="I91" i="3"/>
  <c r="I56" i="3"/>
  <c r="I104" i="3"/>
  <c r="I13" i="3"/>
  <c r="I35" i="3"/>
  <c r="I69" i="3"/>
  <c r="I81" i="3"/>
  <c r="I14" i="3"/>
  <c r="I59" i="3"/>
  <c r="I71" i="3"/>
  <c r="I83" i="3"/>
  <c r="I95" i="3"/>
  <c r="I16" i="3"/>
  <c r="I17" i="3"/>
  <c r="I39" i="3"/>
  <c r="I50" i="3"/>
  <c r="I61" i="3"/>
  <c r="I73" i="3"/>
  <c r="I85" i="3"/>
  <c r="I97" i="3"/>
  <c r="I18" i="3"/>
  <c r="I40" i="3"/>
  <c r="I51" i="3"/>
  <c r="I62" i="3"/>
  <c r="I74" i="3"/>
  <c r="I86" i="3"/>
  <c r="I98" i="3"/>
  <c r="I33" i="3"/>
  <c r="I113" i="3"/>
  <c r="I23" i="3"/>
  <c r="I115" i="3"/>
  <c r="I36" i="3"/>
  <c r="I94" i="3"/>
  <c r="I5" i="3"/>
  <c r="I29" i="3"/>
  <c r="I41" i="3"/>
  <c r="I52" i="3"/>
  <c r="I63" i="3"/>
  <c r="I75" i="3"/>
  <c r="I87" i="3"/>
  <c r="I99" i="3"/>
  <c r="I109" i="3"/>
  <c r="I30" i="3"/>
  <c r="I42" i="3"/>
  <c r="I53" i="3"/>
  <c r="I64" i="3"/>
  <c r="I76" i="3"/>
  <c r="I88" i="3"/>
  <c r="I100" i="3"/>
  <c r="O10" i="3" l="1"/>
  <c r="K10" i="3"/>
  <c r="M47" i="3"/>
  <c r="M105" i="3"/>
  <c r="N10" i="3"/>
  <c r="M119" i="3"/>
  <c r="O107" i="3"/>
  <c r="N107" i="3"/>
  <c r="M19" i="3"/>
  <c r="M54" i="3"/>
  <c r="M27" i="3"/>
  <c r="O27" i="3" s="1"/>
  <c r="I47" i="3"/>
  <c r="K47" i="3" s="1"/>
  <c r="K107" i="3"/>
  <c r="J107" i="3"/>
  <c r="J10" i="3"/>
  <c r="I119" i="3"/>
  <c r="I19" i="3"/>
  <c r="I27" i="3"/>
  <c r="I54" i="3"/>
  <c r="I105" i="3"/>
  <c r="E109" i="3"/>
  <c r="E103" i="3"/>
  <c r="E91" i="3"/>
  <c r="E79" i="3"/>
  <c r="E67" i="3"/>
  <c r="E53" i="3"/>
  <c r="E78" i="3"/>
  <c r="E101" i="3"/>
  <c r="E89" i="3"/>
  <c r="E77" i="3"/>
  <c r="E65" i="3"/>
  <c r="E74" i="3"/>
  <c r="E73" i="3"/>
  <c r="E84" i="3"/>
  <c r="E60" i="3"/>
  <c r="E95" i="3"/>
  <c r="E71" i="3"/>
  <c r="E58" i="3"/>
  <c r="E72" i="3"/>
  <c r="E82" i="3"/>
  <c r="E118" i="3"/>
  <c r="E100" i="3"/>
  <c r="E88" i="3"/>
  <c r="E76" i="3"/>
  <c r="E64" i="3"/>
  <c r="E50" i="3"/>
  <c r="E117" i="3"/>
  <c r="E99" i="3"/>
  <c r="E87" i="3"/>
  <c r="E75" i="3"/>
  <c r="E63" i="3"/>
  <c r="E49" i="3"/>
  <c r="E116" i="3"/>
  <c r="E98" i="3"/>
  <c r="E86" i="3"/>
  <c r="E62" i="3"/>
  <c r="E97" i="3"/>
  <c r="E61" i="3"/>
  <c r="E96" i="3"/>
  <c r="E59" i="3"/>
  <c r="E94" i="3"/>
  <c r="E111" i="3"/>
  <c r="E107" i="3"/>
  <c r="E93" i="3"/>
  <c r="E81" i="3"/>
  <c r="E69" i="3"/>
  <c r="E57" i="3"/>
  <c r="E110" i="3"/>
  <c r="E104" i="3"/>
  <c r="E92" i="3"/>
  <c r="E80" i="3"/>
  <c r="E68" i="3"/>
  <c r="E56" i="3"/>
  <c r="E102" i="3"/>
  <c r="E90" i="3"/>
  <c r="E66" i="3"/>
  <c r="E52" i="3"/>
  <c r="E51" i="3"/>
  <c r="E115" i="3"/>
  <c r="E85" i="3"/>
  <c r="E114" i="3"/>
  <c r="E113" i="3"/>
  <c r="E83" i="3"/>
  <c r="E112" i="3"/>
  <c r="E70" i="3"/>
  <c r="E5" i="3"/>
  <c r="E41" i="3"/>
  <c r="E29" i="3"/>
  <c r="E40" i="3"/>
  <c r="E39" i="3"/>
  <c r="E38" i="3"/>
  <c r="E37" i="3"/>
  <c r="E36" i="3"/>
  <c r="E35" i="3"/>
  <c r="E46" i="3"/>
  <c r="E34" i="3"/>
  <c r="E45" i="3"/>
  <c r="E33" i="3"/>
  <c r="E44" i="3"/>
  <c r="E32" i="3"/>
  <c r="E43" i="3"/>
  <c r="E31" i="3"/>
  <c r="E42" i="3"/>
  <c r="E30" i="3"/>
  <c r="E22" i="3"/>
  <c r="E21" i="3"/>
  <c r="E26" i="3"/>
  <c r="E25" i="3"/>
  <c r="E24" i="3"/>
  <c r="E23" i="3"/>
  <c r="E13" i="3"/>
  <c r="E12" i="3"/>
  <c r="E10" i="3"/>
  <c r="E18" i="3"/>
  <c r="E17" i="3"/>
  <c r="E16" i="3"/>
  <c r="E15" i="3"/>
  <c r="E14" i="3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s="1"/>
  <c r="F8" i="2"/>
  <c r="E8" i="2"/>
  <c r="N27" i="3" l="1"/>
  <c r="O54" i="3"/>
  <c r="N54" i="3"/>
  <c r="O19" i="3"/>
  <c r="N19" i="3"/>
  <c r="O119" i="3"/>
  <c r="N119" i="3"/>
  <c r="O105" i="3"/>
  <c r="N105" i="3"/>
  <c r="O47" i="3"/>
  <c r="N47" i="3"/>
  <c r="K119" i="3"/>
  <c r="J119" i="3"/>
  <c r="K105" i="3"/>
  <c r="J105" i="3"/>
  <c r="K54" i="3"/>
  <c r="J54" i="3"/>
  <c r="K27" i="3"/>
  <c r="J27" i="3"/>
  <c r="J19" i="3"/>
  <c r="K19" i="3"/>
  <c r="J47" i="3"/>
  <c r="E47" i="3"/>
  <c r="E19" i="3"/>
  <c r="F107" i="3"/>
  <c r="G107" i="3"/>
  <c r="E105" i="3"/>
  <c r="E54" i="3"/>
  <c r="E27" i="3"/>
  <c r="E119" i="3"/>
  <c r="G10" i="3"/>
  <c r="F10" i="3"/>
  <c r="G119" i="3" l="1"/>
  <c r="F119" i="3"/>
  <c r="G54" i="3"/>
  <c r="F54" i="3"/>
  <c r="G105" i="3"/>
  <c r="F105" i="3"/>
  <c r="F19" i="3"/>
  <c r="G19" i="3"/>
  <c r="G47" i="3"/>
  <c r="F47" i="3"/>
  <c r="G27" i="3"/>
  <c r="F27" i="3"/>
</calcChain>
</file>

<file path=xl/sharedStrings.xml><?xml version="1.0" encoding="utf-8"?>
<sst xmlns="http://schemas.openxmlformats.org/spreadsheetml/2006/main" count="36496" uniqueCount="856">
  <si>
    <t>Total Capital Outlay</t>
  </si>
  <si>
    <t>Extraordinary Items – Capital Outlay</t>
  </si>
  <si>
    <t>9960</t>
  </si>
  <si>
    <t>Special Items – Capital Outlay</t>
  </si>
  <si>
    <t>9950</t>
  </si>
  <si>
    <t>Other Equipment</t>
  </si>
  <si>
    <t>9739</t>
  </si>
  <si>
    <t>Technology-Related Software</t>
  </si>
  <si>
    <t>9735</t>
  </si>
  <si>
    <t xml:space="preserve">Technology-Related Hardware </t>
  </si>
  <si>
    <t>9734</t>
  </si>
  <si>
    <t>Furniture and Fixtures</t>
  </si>
  <si>
    <t>9733</t>
  </si>
  <si>
    <t>Vehicles</t>
  </si>
  <si>
    <t>9732</t>
  </si>
  <si>
    <t>Machinery</t>
  </si>
  <si>
    <t>9731</t>
  </si>
  <si>
    <t>Buildings</t>
  </si>
  <si>
    <t>9720</t>
  </si>
  <si>
    <t>Land and Improvements</t>
  </si>
  <si>
    <t>9710</t>
  </si>
  <si>
    <t xml:space="preserve">Travel, Meals and Lodging </t>
  </si>
  <si>
    <t>8580</t>
  </si>
  <si>
    <t>Total Purchased Services</t>
  </si>
  <si>
    <t>Extraordinary Items</t>
  </si>
  <si>
    <t>7960</t>
  </si>
  <si>
    <t>Special Items</t>
  </si>
  <si>
    <t>7950</t>
  </si>
  <si>
    <t>Interest on Short-Term Debt</t>
  </si>
  <si>
    <t>7835</t>
  </si>
  <si>
    <t>Bond Issuance and Other Debt-Related Costs</t>
  </si>
  <si>
    <t>7833</t>
  </si>
  <si>
    <t>Interest on Long-Term Debt</t>
  </si>
  <si>
    <t>7832</t>
  </si>
  <si>
    <t>Redemption of Principal</t>
  </si>
  <si>
    <t>7831</t>
  </si>
  <si>
    <t xml:space="preserve">Settlements and Judgements Against the School District </t>
  </si>
  <si>
    <t>7820</t>
  </si>
  <si>
    <t>Dues and Fees</t>
  </si>
  <si>
    <t>7810</t>
  </si>
  <si>
    <t>Other Energy</t>
  </si>
  <si>
    <t>7629</t>
  </si>
  <si>
    <t>Coal</t>
  </si>
  <si>
    <t>7625</t>
  </si>
  <si>
    <t>Oil</t>
  </si>
  <si>
    <t>7624</t>
  </si>
  <si>
    <t>Bottled Gas</t>
  </si>
  <si>
    <t>7623</t>
  </si>
  <si>
    <t>Electricity</t>
  </si>
  <si>
    <t>7622</t>
  </si>
  <si>
    <t>Natural Gas</t>
  </si>
  <si>
    <t>7621</t>
  </si>
  <si>
    <t>Services Purchased from another SD or ESD Outside the State</t>
  </si>
  <si>
    <t>7592</t>
  </si>
  <si>
    <t>Services Purchased from another SD or ESD Within the State</t>
  </si>
  <si>
    <t>7591</t>
  </si>
  <si>
    <t>Travel – Registration and Entrance</t>
  </si>
  <si>
    <t>7580</t>
  </si>
  <si>
    <t>Food Service Management  (FSMC)</t>
  </si>
  <si>
    <t>7570</t>
  </si>
  <si>
    <t>Tuition – Other</t>
  </si>
  <si>
    <t>7569</t>
  </si>
  <si>
    <t>Tuition Paid to Postsecondary Schools (Dual Credit)</t>
  </si>
  <si>
    <t>7565</t>
  </si>
  <si>
    <t>Printing and Binding</t>
  </si>
  <si>
    <t>7550</t>
  </si>
  <si>
    <t>Advertising</t>
  </si>
  <si>
    <t>7540</t>
  </si>
  <si>
    <t>Communications</t>
  </si>
  <si>
    <t>7530</t>
  </si>
  <si>
    <t>Insurance (Other Than Emp Ben) (Property, Liability, Vehicle, etc.)</t>
  </si>
  <si>
    <t>7520</t>
  </si>
  <si>
    <t>Student Transportation Svcs purchased from another source</t>
  </si>
  <si>
    <t>7519</t>
  </si>
  <si>
    <t>Student Trans Purchased from another LEA or SEA Out of State</t>
  </si>
  <si>
    <t>7512</t>
  </si>
  <si>
    <t>Student Trans Purchased from Another School District or ESD</t>
  </si>
  <si>
    <t>7511</t>
  </si>
  <si>
    <t xml:space="preserve">Other Purchased Property Services </t>
  </si>
  <si>
    <t>7490</t>
  </si>
  <si>
    <t xml:space="preserve">Contractor Services (renovating, remodeling) </t>
  </si>
  <si>
    <t>7450</t>
  </si>
  <si>
    <t>Rentals of Computers and Related Equipment</t>
  </si>
  <si>
    <t>7443</t>
  </si>
  <si>
    <t>Rentals of Equipment and Vehicles</t>
  </si>
  <si>
    <t>7442</t>
  </si>
  <si>
    <t>Rentals of Land and Buildings</t>
  </si>
  <si>
    <t>7441</t>
  </si>
  <si>
    <t>Technology-Related Repair and Maintenance</t>
  </si>
  <si>
    <t>7432</t>
  </si>
  <si>
    <t>Non-Technology-Related Repair and Maintenance</t>
  </si>
  <si>
    <t>7431</t>
  </si>
  <si>
    <t xml:space="preserve">Cleaning Services  </t>
  </si>
  <si>
    <t>7420</t>
  </si>
  <si>
    <t>Utility Services</t>
  </si>
  <si>
    <t>7410</t>
  </si>
  <si>
    <t>Other Technical Services</t>
  </si>
  <si>
    <t>7352</t>
  </si>
  <si>
    <t>Data Processing and Coding Services</t>
  </si>
  <si>
    <t>7351</t>
  </si>
  <si>
    <t>Technical Services</t>
  </si>
  <si>
    <t>7350</t>
  </si>
  <si>
    <t>Other Legal Services</t>
  </si>
  <si>
    <t>7343</t>
  </si>
  <si>
    <t>Audit Services</t>
  </si>
  <si>
    <t>7342</t>
  </si>
  <si>
    <t>Legal Services for District support</t>
  </si>
  <si>
    <t>7341</t>
  </si>
  <si>
    <t>Other Professional Purchased Services</t>
  </si>
  <si>
    <t>7340</t>
  </si>
  <si>
    <t>Employee Training and Development Services</t>
  </si>
  <si>
    <t>7330</t>
  </si>
  <si>
    <t>Contracted Educational Staff Associates</t>
  </si>
  <si>
    <t>7322</t>
  </si>
  <si>
    <t>Contracted Teachers</t>
  </si>
  <si>
    <t>7321</t>
  </si>
  <si>
    <t>Professional Educational Services</t>
  </si>
  <si>
    <t>7320</t>
  </si>
  <si>
    <t>Election Fees</t>
  </si>
  <si>
    <t>7311</t>
  </si>
  <si>
    <t>Office and Administrative Services</t>
  </si>
  <si>
    <t>7310</t>
  </si>
  <si>
    <t>Total Supplies, Non-Capital</t>
  </si>
  <si>
    <t>Supplies – Technology Related</t>
  </si>
  <si>
    <t>5650</t>
  </si>
  <si>
    <t>Books and Periodicals</t>
  </si>
  <si>
    <t>5640</t>
  </si>
  <si>
    <t>Food</t>
  </si>
  <si>
    <t>5630</t>
  </si>
  <si>
    <t>Motor Vehicle Fuel</t>
  </si>
  <si>
    <t>5626</t>
  </si>
  <si>
    <t>General Supplies</t>
  </si>
  <si>
    <t>5610</t>
  </si>
  <si>
    <t>Total Employee Benefits and Payroll Taxes</t>
  </si>
  <si>
    <t>Other Employee Benefits  – Classified</t>
  </si>
  <si>
    <t>4293</t>
  </si>
  <si>
    <t>Other Employee Benefits – Certificated</t>
  </si>
  <si>
    <t>4292</t>
  </si>
  <si>
    <t>Health Benefits – Classified</t>
  </si>
  <si>
    <t>4283</t>
  </si>
  <si>
    <t>Health Benefits – Certificated</t>
  </si>
  <si>
    <t>4282</t>
  </si>
  <si>
    <t>Worker's Compensation – Classified</t>
  </si>
  <si>
    <t>4273</t>
  </si>
  <si>
    <t>Worker's Compensation – Certificated</t>
  </si>
  <si>
    <t>4272</t>
  </si>
  <si>
    <t>Unemployment Compensation – Classified</t>
  </si>
  <si>
    <t>4263</t>
  </si>
  <si>
    <t>Unemployment Compensation – Certificated</t>
  </si>
  <si>
    <t>4262</t>
  </si>
  <si>
    <t>Tuition Reimbursement – Classified</t>
  </si>
  <si>
    <t>4253</t>
  </si>
  <si>
    <t>Tuition Reimbursement – Certificated</t>
  </si>
  <si>
    <t>4252</t>
  </si>
  <si>
    <t>On-Behalf Payments – Classified</t>
  </si>
  <si>
    <t>4243</t>
  </si>
  <si>
    <t>On-Behalf Payments – Certificate</t>
  </si>
  <si>
    <t>4242</t>
  </si>
  <si>
    <t>Retirement Contribution – Classified</t>
  </si>
  <si>
    <t>4233</t>
  </si>
  <si>
    <t>Retirement Contribution – Certificated</t>
  </si>
  <si>
    <t>4232</t>
  </si>
  <si>
    <t>Federally Mandated Insurance–Classified</t>
  </si>
  <si>
    <t>4223</t>
  </si>
  <si>
    <t>Federally Mandated Insurance–Certificate</t>
  </si>
  <si>
    <t>4222</t>
  </si>
  <si>
    <t>Group Insurance–Classified</t>
  </si>
  <si>
    <t>4213</t>
  </si>
  <si>
    <t>Group Insurance–Certificate</t>
  </si>
  <si>
    <t>4212</t>
  </si>
  <si>
    <t>Total Classified Salaries</t>
  </si>
  <si>
    <t xml:space="preserve">Other Salaries </t>
  </si>
  <si>
    <t>3160</t>
  </si>
  <si>
    <t>Supplemental Contracts</t>
  </si>
  <si>
    <t>3150</t>
  </si>
  <si>
    <t>Sabbatical Leave</t>
  </si>
  <si>
    <t>3140</t>
  </si>
  <si>
    <t>Extra Time</t>
  </si>
  <si>
    <t>3130</t>
  </si>
  <si>
    <t>Salaries of Temporary EEs &amp; Subs</t>
  </si>
  <si>
    <t>3120</t>
  </si>
  <si>
    <t>Salaries of Regular Employee</t>
  </si>
  <si>
    <t>3110</t>
  </si>
  <si>
    <t>Total Certificated Salaries</t>
  </si>
  <si>
    <t>Other Salaries NBCT</t>
  </si>
  <si>
    <t>2170</t>
  </si>
  <si>
    <t>2160</t>
  </si>
  <si>
    <t>2150</t>
  </si>
  <si>
    <t>2140</t>
  </si>
  <si>
    <t xml:space="preserve">Non contracted Salaries </t>
  </si>
  <si>
    <t>2130</t>
  </si>
  <si>
    <t>2120</t>
  </si>
  <si>
    <t>2110</t>
  </si>
  <si>
    <t>1000</t>
  </si>
  <si>
    <t>0000</t>
  </si>
  <si>
    <t>Total District Expenditures</t>
  </si>
  <si>
    <t>Per Pupil</t>
  </si>
  <si>
    <t>Percent</t>
  </si>
  <si>
    <t>Expenditures</t>
  </si>
  <si>
    <t>Expenditure by NCES Code</t>
  </si>
  <si>
    <t>2021-22 Full Enrollment By Serving District</t>
  </si>
  <si>
    <r>
      <rPr>
        <i/>
        <u/>
        <sz val="11"/>
        <rFont val="Calibri"/>
        <family val="2"/>
      </rPr>
      <t>Districts</t>
    </r>
    <r>
      <rPr>
        <i/>
        <sz val="11"/>
        <rFont val="Calibri"/>
        <family val="2"/>
      </rPr>
      <t xml:space="preserve"> include Direct Funded Technical Colleges, ESDs, and Tribal Compact and Charter Schools.</t>
    </r>
  </si>
  <si>
    <r>
      <rPr>
        <i/>
        <u/>
        <sz val="11"/>
        <rFont val="Calibri"/>
        <family val="2"/>
      </rPr>
      <t>K-12 Enrollment</t>
    </r>
    <r>
      <rPr>
        <i/>
        <sz val="11"/>
        <rFont val="Calibri"/>
        <family val="2"/>
      </rPr>
      <t xml:space="preserve"> includes RS, Open Doors, Ancillary, and Nonstandard SY.</t>
    </r>
  </si>
  <si>
    <r>
      <rPr>
        <i/>
        <u/>
        <sz val="11"/>
        <rFont val="Calibri"/>
        <family val="2"/>
      </rPr>
      <t>Other Enrollment</t>
    </r>
    <r>
      <rPr>
        <i/>
        <sz val="11"/>
        <rFont val="Calibri"/>
        <family val="2"/>
      </rPr>
      <t xml:space="preserve"> includes 3-5 SPED and Institution Ed programs.</t>
    </r>
  </si>
  <si>
    <t>CCDDD</t>
  </si>
  <si>
    <t>District</t>
  </si>
  <si>
    <t>Total Full Enrollment</t>
  </si>
  <si>
    <t>K-12 Enrollment</t>
  </si>
  <si>
    <t>Other Enrollment</t>
  </si>
  <si>
    <t>99999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</si>
  <si>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</si>
  <si>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</si>
  <si>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</si>
  <si>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</si>
  <si>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</si>
  <si>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</si>
  <si>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</si>
  <si>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</si>
  <si>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</si>
  <si>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</si>
  <si>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</si>
  <si>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</si>
  <si>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</si>
  <si>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</si>
  <si>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</si>
  <si>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</si>
  <si>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</si>
  <si>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</si>
  <si>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</si>
  <si>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</si>
  <si>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</si>
  <si>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</si>
  <si>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</si>
  <si>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</si>
  <si>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</si>
  <si>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</si>
  <si>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</si>
  <si>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</si>
  <si>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</si>
  <si>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</si>
  <si>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</si>
  <si>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</si>
  <si>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</si>
  <si>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</si>
  <si>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</si>
  <si>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</si>
  <si>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</si>
  <si>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</si>
  <si>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</si>
  <si>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</si>
  <si>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</si>
  <si>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</si>
  <si>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</si>
  <si>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</si>
  <si>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</si>
  <si>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</si>
  <si>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</si>
  <si>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</si>
  <si>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</si>
  <si>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</si>
  <si>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</si>
  <si>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</si>
  <si>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</si>
  <si>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</si>
  <si>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18901</t>
  </si>
  <si>
    <t>Catalyst Charter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</si>
  <si>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</si>
  <si>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</si>
  <si>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</si>
  <si>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</si>
  <si>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</si>
  <si>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</si>
  <si>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</si>
  <si>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</si>
  <si>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</si>
  <si>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</si>
  <si>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</si>
  <si>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</si>
  <si>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</si>
  <si>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</si>
  <si>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27901</t>
  </si>
  <si>
    <t>Chief Leschi Tribal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</si>
  <si>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</si>
  <si>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</si>
  <si>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</si>
  <si>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</si>
  <si>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</si>
  <si>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</si>
  <si>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</si>
  <si>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</si>
  <si>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</si>
  <si>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</si>
  <si>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</si>
  <si>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</si>
  <si>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</si>
  <si>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</si>
  <si>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</si>
  <si>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</si>
  <si>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</si>
  <si>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</si>
  <si>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</si>
  <si>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</si>
  <si>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</si>
  <si>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</si>
  <si>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</si>
  <si>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</si>
  <si>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</si>
  <si>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</si>
  <si>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</si>
  <si>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</si>
  <si>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</si>
  <si>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</si>
  <si>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</si>
  <si>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</si>
  <si>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</si>
  <si>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</si>
  <si>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</si>
  <si>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</si>
  <si>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</si>
  <si>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</si>
  <si>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</si>
  <si>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</si>
  <si>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</si>
  <si>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</si>
  <si>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</si>
  <si>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</si>
  <si>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</si>
  <si>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</si>
  <si>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</si>
  <si>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</si>
  <si>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</si>
  <si>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</si>
  <si>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</si>
  <si>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</si>
  <si>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</si>
  <si>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 (Spok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</si>
  <si>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</si>
  <si>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</si>
  <si>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</si>
  <si>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</si>
  <si>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</si>
  <si>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</si>
  <si>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</si>
  <si>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</si>
  <si>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</si>
  <si>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</si>
  <si>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</si>
  <si>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</si>
  <si>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</si>
  <si>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</si>
  <si>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</si>
  <si>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</si>
  <si>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</si>
  <si>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</si>
  <si>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</si>
  <si>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</si>
  <si>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</si>
  <si>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</si>
  <si>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</si>
  <si>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</si>
  <si>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</si>
  <si>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</si>
  <si>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</si>
  <si>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</si>
  <si>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</si>
  <si>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</si>
  <si>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</si>
  <si>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</si>
  <si>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</si>
  <si>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</si>
  <si>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</si>
  <si>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</si>
  <si>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</si>
  <si>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</si>
  <si>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</si>
  <si>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</si>
  <si>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</si>
  <si>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</si>
  <si>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</si>
  <si>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</si>
  <si>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</si>
  <si>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</si>
  <si>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</si>
  <si>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</si>
  <si>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</si>
  <si>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</si>
  <si>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</si>
  <si>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</si>
  <si>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</si>
  <si>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</si>
  <si>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</si>
  <si>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</si>
  <si>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</si>
  <si>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</si>
  <si>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</si>
  <si>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</si>
  <si>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17910</t>
  </si>
  <si>
    <t>Green Dot Seattle Charter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</si>
  <si>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</si>
  <si>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</si>
  <si>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</si>
  <si>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</si>
  <si>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</si>
  <si>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</si>
  <si>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</si>
  <si>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</si>
  <si>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</si>
  <si>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</si>
  <si>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</si>
  <si>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</si>
  <si>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</si>
  <si>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</si>
  <si>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</si>
  <si>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</si>
  <si>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</si>
  <si>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CB Charter</t>
  </si>
  <si>
    <t>17911</t>
  </si>
  <si>
    <t>Impact Charter</t>
  </si>
  <si>
    <t>17916</t>
  </si>
  <si>
    <t>Impact Salish Sea Charter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</si>
  <si>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</si>
  <si>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</si>
  <si>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</si>
  <si>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</si>
  <si>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</si>
  <si>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</si>
  <si>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</si>
  <si>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</si>
  <si>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</si>
  <si>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</si>
  <si>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</si>
  <si>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</si>
  <si>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</si>
  <si>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</si>
  <si>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</si>
  <si>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</si>
  <si>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</si>
  <si>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</si>
  <si>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</si>
  <si>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</si>
  <si>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</si>
  <si>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</si>
  <si>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</si>
  <si>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</si>
  <si>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</si>
  <si>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</si>
  <si>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</si>
  <si>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</si>
  <si>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</si>
  <si>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</si>
  <si>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</si>
  <si>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</si>
  <si>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</si>
  <si>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</si>
  <si>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</si>
  <si>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</si>
  <si>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</si>
  <si>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</si>
  <si>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</si>
  <si>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</si>
  <si>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</si>
  <si>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</si>
  <si>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</si>
  <si>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</si>
  <si>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</si>
  <si>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</si>
  <si>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</si>
  <si>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</si>
  <si>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</si>
  <si>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</si>
  <si>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</si>
  <si>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</si>
  <si>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32903</t>
  </si>
  <si>
    <t>Lumen Charter</t>
  </si>
  <si>
    <t>37903</t>
  </si>
  <si>
    <t>Lummi Tribal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</si>
  <si>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</si>
  <si>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</si>
  <si>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</si>
  <si>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</si>
  <si>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</si>
  <si>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</si>
  <si>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</si>
  <si>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</si>
  <si>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</si>
  <si>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</si>
  <si>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</si>
  <si>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</si>
  <si>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</si>
  <si>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</si>
  <si>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</si>
  <si>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</si>
  <si>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</si>
  <si>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</si>
  <si>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</si>
  <si>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</si>
  <si>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</si>
  <si>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</si>
  <si>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</si>
  <si>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</si>
  <si>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</si>
  <si>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</si>
  <si>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</si>
  <si>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</si>
  <si>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</si>
  <si>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</si>
  <si>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</si>
  <si>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</si>
  <si>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</si>
  <si>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</si>
  <si>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</si>
  <si>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</si>
  <si>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</si>
  <si>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</si>
  <si>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</si>
  <si>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</si>
  <si>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</si>
  <si>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</si>
  <si>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</si>
  <si>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</si>
  <si>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</si>
  <si>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</si>
  <si>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</si>
  <si>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</si>
  <si>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17903</t>
  </si>
  <si>
    <t>Muckleshoot Tribal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</si>
  <si>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</si>
  <si>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</si>
  <si>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</si>
  <si>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</si>
  <si>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</si>
  <si>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</si>
  <si>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</si>
  <si>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</si>
  <si>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</si>
  <si>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</si>
  <si>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</si>
  <si>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</si>
  <si>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</si>
  <si>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</si>
  <si>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</si>
  <si>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</si>
  <si>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</si>
  <si>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</si>
  <si>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</si>
  <si>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</si>
  <si>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</si>
  <si>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</si>
  <si>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</si>
  <si>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</si>
  <si>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</si>
  <si>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</si>
  <si>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</si>
  <si>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</si>
  <si>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</si>
  <si>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</si>
  <si>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</si>
  <si>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</si>
  <si>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</si>
  <si>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</si>
  <si>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</si>
  <si>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</si>
  <si>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</si>
  <si>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</si>
  <si>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</si>
  <si>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</si>
  <si>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</si>
  <si>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</si>
  <si>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</si>
  <si>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</si>
  <si>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</si>
  <si>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</si>
  <si>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</si>
  <si>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</si>
  <si>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</si>
  <si>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</si>
  <si>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</si>
  <si>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</si>
  <si>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</si>
  <si>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</si>
  <si>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</si>
  <si>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</si>
  <si>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</si>
  <si>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</si>
  <si>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</si>
  <si>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</si>
  <si>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</si>
  <si>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</si>
  <si>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</si>
  <si>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</si>
  <si>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</si>
  <si>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</si>
  <si>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</si>
  <si>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</si>
  <si>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</si>
  <si>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</si>
  <si>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</si>
  <si>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</si>
  <si>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</si>
  <si>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</si>
  <si>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</si>
  <si>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</si>
  <si>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</si>
  <si>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</si>
  <si>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</si>
  <si>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</si>
  <si>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</si>
  <si>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</si>
  <si>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</si>
  <si>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 Prep Charter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</si>
  <si>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</si>
  <si>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</si>
  <si>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</si>
  <si>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</si>
  <si>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</si>
  <si>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</si>
  <si>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</si>
  <si>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</si>
  <si>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</si>
  <si>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</si>
  <si>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</si>
  <si>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 Charter</t>
  </si>
  <si>
    <t>03116</t>
  </si>
  <si>
    <t>Prosser</t>
  </si>
  <si>
    <t>38267</t>
  </si>
  <si>
    <t>Pullman</t>
  </si>
  <si>
    <t>38901</t>
  </si>
  <si>
    <t>Pullman Com Monte Charter</t>
  </si>
  <si>
    <t>27003</t>
  </si>
  <si>
    <t>Puyallup</t>
  </si>
  <si>
    <t>16020</t>
  </si>
  <si>
    <t>Queets-Clearwater</t>
  </si>
  <si>
    <t>16048</t>
  </si>
  <si>
    <t>Quilcene</t>
  </si>
  <si>
    <t>05903</t>
  </si>
  <si>
    <t>Quileute Tribal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</si>
  <si>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</si>
  <si>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</si>
  <si>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</si>
  <si>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</si>
  <si>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</si>
  <si>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</si>
  <si>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</si>
  <si>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</si>
  <si>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17908</t>
  </si>
  <si>
    <t>Rainier Prep Charter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</si>
  <si>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</si>
  <si>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</si>
  <si>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</si>
  <si>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</si>
  <si>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</si>
  <si>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</si>
  <si>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</si>
  <si>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</si>
  <si>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</si>
  <si>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</si>
  <si>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</si>
  <si>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</si>
  <si>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</si>
  <si>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</si>
  <si>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</si>
  <si>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</si>
  <si>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</si>
  <si>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</si>
  <si>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</si>
  <si>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</si>
  <si>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</si>
  <si>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</si>
  <si>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</si>
  <si>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</si>
  <si>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</si>
  <si>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</si>
  <si>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</si>
  <si>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</si>
  <si>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</si>
  <si>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</si>
  <si>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</si>
  <si>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</si>
  <si>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</si>
  <si>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</si>
  <si>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</si>
  <si>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</si>
  <si>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</si>
  <si>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</si>
  <si>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</si>
  <si>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</si>
  <si>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</si>
  <si>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</si>
  <si>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</si>
  <si>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</si>
  <si>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</si>
  <si>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</si>
  <si>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</si>
  <si>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</si>
  <si>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</si>
  <si>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</si>
  <si>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</si>
  <si>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</si>
  <si>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</si>
  <si>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</si>
  <si>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</si>
  <si>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</si>
  <si>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</si>
  <si>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</si>
  <si>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</si>
  <si>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</si>
  <si>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</si>
  <si>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</si>
  <si>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</si>
  <si>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</si>
  <si>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</si>
  <si>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</si>
  <si>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</si>
  <si>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Int'l Charter</t>
  </si>
  <si>
    <t>22008</t>
  </si>
  <si>
    <t>Sprague</t>
  </si>
  <si>
    <t>38322</t>
  </si>
  <si>
    <t>St John</t>
  </si>
  <si>
    <t>31401</t>
  </si>
  <si>
    <t>Stanwood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</si>
  <si>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</si>
  <si>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</si>
  <si>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</si>
  <si>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</si>
  <si>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</si>
  <si>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</si>
  <si>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</si>
  <si>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</si>
  <si>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</si>
  <si>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</si>
  <si>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</si>
  <si>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</si>
  <si>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</si>
  <si>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</si>
  <si>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17905</t>
  </si>
  <si>
    <t>Summit Atlas Charter</t>
  </si>
  <si>
    <t>27905</t>
  </si>
  <si>
    <t>Summit Olympus Charter</t>
  </si>
  <si>
    <t>17902</t>
  </si>
  <si>
    <t>Summit Sierra Charter</t>
  </si>
  <si>
    <t>33202</t>
  </si>
  <si>
    <t>Summit Valley</t>
  </si>
  <si>
    <t>27320</t>
  </si>
  <si>
    <t>Sumner</t>
  </si>
  <si>
    <t>39201</t>
  </si>
  <si>
    <t>Sunnyside</t>
  </si>
  <si>
    <t>18902</t>
  </si>
  <si>
    <t>Suquamish Tribal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</si>
  <si>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</si>
  <si>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</si>
  <si>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</si>
  <si>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</si>
  <si>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</si>
  <si>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</si>
  <si>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</si>
  <si>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</si>
  <si>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</si>
  <si>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</si>
  <si>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</si>
  <si>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</si>
  <si>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</si>
  <si>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</si>
  <si>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</si>
  <si>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</si>
  <si>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</si>
  <si>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</si>
  <si>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</si>
  <si>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</si>
  <si>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</si>
  <si>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</si>
  <si>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</si>
  <si>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</si>
  <si>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</si>
  <si>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</si>
  <si>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</si>
  <si>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</si>
  <si>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</si>
  <si>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</si>
  <si>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</si>
  <si>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</si>
  <si>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</si>
  <si>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</si>
  <si>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</si>
  <si>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</si>
  <si>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</si>
  <si>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</si>
  <si>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34901</t>
  </si>
  <si>
    <t>Wa He Lut Tribal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</si>
  <si>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</si>
  <si>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</si>
  <si>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</si>
  <si>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</si>
  <si>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</si>
  <si>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</si>
  <si>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</si>
  <si>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</si>
  <si>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</si>
  <si>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</si>
  <si>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</si>
  <si>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</si>
  <si>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</si>
  <si>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</si>
  <si>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</si>
  <si>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</si>
  <si>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</si>
  <si>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</si>
  <si>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</si>
  <si>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</si>
  <si>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</si>
  <si>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</si>
  <si>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</si>
  <si>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(Spok</t>
  </si>
  <si>
    <t>39208</t>
  </si>
  <si>
    <t>West Valley (Yak)</t>
  </si>
  <si>
    <t>37902</t>
  </si>
  <si>
    <t>Whatcom Interg'l Charter</t>
  </si>
  <si>
    <t>21303</t>
  </si>
  <si>
    <t>White Pass</t>
  </si>
  <si>
    <t>27416</t>
  </si>
  <si>
    <t>White River</t>
  </si>
  <si>
    <t>20405</t>
  </si>
  <si>
    <t>White Salmon</t>
  </si>
  <si>
    <t>17917</t>
  </si>
  <si>
    <t>Why Not You Charter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</si>
  <si>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</si>
  <si>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</si>
  <si>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</si>
  <si>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</si>
  <si>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</si>
  <si>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</si>
  <si>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</si>
  <si>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</si>
  <si>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</si>
  <si>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</si>
  <si>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</si>
  <si>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</si>
  <si>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</si>
  <si>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</si>
  <si>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39901</t>
  </si>
  <si>
    <t>Yakama Nation Tribal</t>
  </si>
  <si>
    <t>39007</t>
  </si>
  <si>
    <t>Yakima</t>
  </si>
  <si>
    <t>34002</t>
  </si>
  <si>
    <t>Yelm</t>
  </si>
  <si>
    <t>39205</t>
  </si>
  <si>
    <t>Zillah</t>
  </si>
  <si>
    <t>Statewide</t>
  </si>
  <si>
    <t>Annual Finacial Report</t>
  </si>
  <si>
    <t>(Select the District from the pull-down list above)</t>
  </si>
  <si>
    <t>Total District Enrollment</t>
  </si>
  <si>
    <t>2021-22 F-196 NCES Code Comparison Tool</t>
  </si>
  <si>
    <t>Amount (SUM)</t>
  </si>
  <si>
    <t>NCES</t>
  </si>
  <si>
    <t>Row Labels</t>
  </si>
  <si>
    <t>Sum of Amount (SUM)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</si>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</sst>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theme="8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/>
    <xf numFmtId="0" fontId="27" fillId="0" borderId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readingOrder="1"/>
    </xf>
    <xf numFmtId="0" fontId="6" fillId="0" borderId="0" xfId="0" applyFont="1" applyAlignment="1">
      <alignment vertical="top" wrapText="1" readingOrder="1"/>
    </xf>
    <xf numFmtId="0" fontId="6" fillId="0" borderId="1" xfId="0" applyFont="1" applyBorder="1" applyAlignment="1">
      <alignment readingOrder="1"/>
    </xf>
    <xf numFmtId="0" fontId="6" fillId="0" borderId="1" xfId="0" applyFont="1" applyBorder="1" applyAlignment="1">
      <alignment vertical="top" wrapText="1" readingOrder="1"/>
    </xf>
    <xf numFmtId="0" fontId="7" fillId="0" borderId="0" xfId="0" applyFont="1" applyAlignment="1">
      <alignment vertical="top" readingOrder="1"/>
    </xf>
    <xf numFmtId="41" fontId="8" fillId="0" borderId="0" xfId="2" applyNumberFormat="1" applyFont="1" applyBorder="1"/>
    <xf numFmtId="41" fontId="9" fillId="0" borderId="0" xfId="2" applyNumberFormat="1" applyFont="1" applyBorder="1"/>
    <xf numFmtId="0" fontId="7" fillId="0" borderId="1" xfId="0" applyFont="1" applyBorder="1" applyAlignment="1">
      <alignment vertical="top" readingOrder="1"/>
    </xf>
    <xf numFmtId="41" fontId="6" fillId="0" borderId="0" xfId="2" applyNumberFormat="1" applyFont="1" applyBorder="1" applyAlignment="1">
      <alignment horizontal="center" wrapText="1" readingOrder="1"/>
    </xf>
    <xf numFmtId="0" fontId="6" fillId="0" borderId="0" xfId="0" applyFont="1" applyAlignment="1">
      <alignment vertical="top" readingOrder="1"/>
    </xf>
    <xf numFmtId="0" fontId="6" fillId="0" borderId="1" xfId="0" applyFont="1" applyBorder="1" applyAlignment="1">
      <alignment vertical="top" readingOrder="1"/>
    </xf>
    <xf numFmtId="41" fontId="8" fillId="0" borderId="0" xfId="2" applyNumberFormat="1" applyFont="1" applyFill="1" applyBorder="1"/>
    <xf numFmtId="0" fontId="2" fillId="0" borderId="0" xfId="4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/>
    <xf numFmtId="10" fontId="3" fillId="4" borderId="0" xfId="3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10" fillId="0" borderId="0" xfId="0" applyFont="1"/>
    <xf numFmtId="0" fontId="12" fillId="7" borderId="0" xfId="0" applyFont="1" applyFill="1" applyAlignment="1" applyProtection="1">
      <alignment horizontal="center" vertical="center"/>
      <protection locked="0"/>
    </xf>
    <xf numFmtId="49" fontId="11" fillId="7" borderId="0" xfId="0" applyNumberFormat="1" applyFont="1" applyFill="1"/>
    <xf numFmtId="0" fontId="13" fillId="0" borderId="0" xfId="5"/>
    <xf numFmtId="0" fontId="15" fillId="8" borderId="0" xfId="5" applyFont="1" applyFill="1"/>
    <xf numFmtId="0" fontId="15" fillId="8" borderId="0" xfId="5" applyFont="1" applyFill="1" applyAlignment="1">
      <alignment horizontal="left"/>
    </xf>
    <xf numFmtId="0" fontId="15" fillId="8" borderId="0" xfId="5" applyFont="1" applyFill="1" applyAlignment="1">
      <alignment horizontal="center"/>
    </xf>
    <xf numFmtId="0" fontId="14" fillId="0" borderId="2" xfId="5" applyFont="1" applyBorder="1"/>
    <xf numFmtId="0" fontId="14" fillId="0" borderId="3" xfId="5" applyFont="1" applyBorder="1"/>
    <xf numFmtId="0" fontId="14" fillId="0" borderId="3" xfId="5" applyFont="1" applyBorder="1" applyAlignment="1">
      <alignment horizontal="center" wrapText="1"/>
    </xf>
    <xf numFmtId="0" fontId="14" fillId="0" borderId="4" xfId="5" applyFont="1" applyBorder="1" applyAlignment="1">
      <alignment horizontal="center" wrapText="1"/>
    </xf>
    <xf numFmtId="49" fontId="14" fillId="0" borderId="0" xfId="5" quotePrefix="1" applyNumberFormat="1" applyFont="1"/>
    <xf numFmtId="0" fontId="14" fillId="0" borderId="0" xfId="5" quotePrefix="1" applyFont="1"/>
    <xf numFmtId="43" fontId="14" fillId="0" borderId="0" xfId="5" applyNumberFormat="1" applyFont="1" applyAlignment="1">
      <alignment horizontal="center"/>
    </xf>
    <xf numFmtId="43" fontId="13" fillId="0" borderId="0" xfId="5" applyNumberFormat="1"/>
    <xf numFmtId="0" fontId="9" fillId="0" borderId="0" xfId="5" applyFont="1"/>
    <xf numFmtId="43" fontId="9" fillId="0" borderId="0" xfId="5" applyNumberFormat="1" applyFont="1"/>
    <xf numFmtId="164" fontId="13" fillId="0" borderId="0" xfId="5" applyNumberFormat="1"/>
    <xf numFmtId="0" fontId="9" fillId="0" borderId="0" xfId="5" quotePrefix="1" applyFont="1" applyAlignment="1">
      <alignment horizontal="left"/>
    </xf>
    <xf numFmtId="0" fontId="17" fillId="0" borderId="0" xfId="5" applyFont="1" applyAlignment="1">
      <alignment horizontal="left"/>
    </xf>
    <xf numFmtId="0" fontId="18" fillId="0" borderId="0" xfId="5" quotePrefix="1" applyFont="1"/>
    <xf numFmtId="0" fontId="9" fillId="0" borderId="0" xfId="5" quotePrefix="1" applyFont="1"/>
    <xf numFmtId="0" fontId="13" fillId="0" borderId="0" xfId="5" quotePrefix="1" applyAlignment="1">
      <alignment horizontal="left"/>
    </xf>
    <xf numFmtId="49" fontId="17" fillId="0" borderId="0" xfId="5" applyNumberFormat="1" applyFont="1" applyAlignment="1">
      <alignment horizontal="left"/>
    </xf>
    <xf numFmtId="49" fontId="9" fillId="0" borderId="0" xfId="5" applyNumberFormat="1" applyFont="1"/>
    <xf numFmtId="0" fontId="17" fillId="0" borderId="0" xfId="5" quotePrefix="1" applyFont="1" applyAlignment="1">
      <alignment horizontal="left"/>
    </xf>
    <xf numFmtId="0" fontId="19" fillId="0" borderId="0" xfId="0" applyFont="1"/>
    <xf numFmtId="49" fontId="20" fillId="5" borderId="0" xfId="0" applyNumberFormat="1" applyFont="1" applyFill="1"/>
    <xf numFmtId="0" fontId="19" fillId="5" borderId="0" xfId="0" applyFont="1" applyFill="1"/>
    <xf numFmtId="49" fontId="0" fillId="10" borderId="0" xfId="0" applyNumberFormat="1" applyFill="1"/>
    <xf numFmtId="0" fontId="22" fillId="10" borderId="0" xfId="0" applyFont="1" applyFill="1" applyAlignment="1">
      <alignment horizontal="left"/>
    </xf>
    <xf numFmtId="10" fontId="25" fillId="0" borderId="0" xfId="3" applyNumberFormat="1" applyFont="1" applyFill="1" applyAlignment="1">
      <alignment horizontal="right"/>
    </xf>
    <xf numFmtId="165" fontId="3" fillId="3" borderId="1" xfId="1" applyNumberFormat="1" applyFont="1" applyFill="1" applyBorder="1"/>
    <xf numFmtId="0" fontId="0" fillId="0" borderId="0" xfId="0" applyAlignment="1">
      <alignment horizontal="left"/>
    </xf>
    <xf numFmtId="165" fontId="0" fillId="0" borderId="0" xfId="1" applyNumberFormat="1" applyFont="1"/>
    <xf numFmtId="165" fontId="3" fillId="4" borderId="0" xfId="1" applyNumberFormat="1" applyFont="1" applyFill="1" applyAlignment="1">
      <alignment horizontal="center"/>
    </xf>
    <xf numFmtId="165" fontId="3" fillId="0" borderId="1" xfId="1" applyNumberFormat="1" applyFont="1" applyBorder="1"/>
    <xf numFmtId="10" fontId="3" fillId="3" borderId="1" xfId="0" applyNumberFormat="1" applyFont="1" applyFill="1" applyBorder="1" applyAlignment="1">
      <alignment horizontal="right"/>
    </xf>
    <xf numFmtId="10" fontId="0" fillId="0" borderId="0" xfId="3" applyNumberFormat="1" applyFont="1" applyAlignment="1">
      <alignment horizontal="right"/>
    </xf>
    <xf numFmtId="10" fontId="0" fillId="11" borderId="0" xfId="3" applyNumberFormat="1" applyFont="1" applyFill="1" applyAlignment="1">
      <alignment horizontal="right"/>
    </xf>
    <xf numFmtId="10" fontId="3" fillId="3" borderId="1" xfId="3" applyNumberFormat="1" applyFont="1" applyFill="1" applyBorder="1" applyAlignment="1">
      <alignment horizontal="right"/>
    </xf>
    <xf numFmtId="10" fontId="10" fillId="6" borderId="0" xfId="3" applyNumberFormat="1" applyFont="1" applyFill="1" applyAlignment="1">
      <alignment horizontal="right"/>
    </xf>
    <xf numFmtId="10" fontId="3" fillId="0" borderId="1" xfId="3" applyNumberFormat="1" applyFont="1" applyBorder="1" applyAlignment="1">
      <alignment horizontal="right"/>
    </xf>
    <xf numFmtId="10" fontId="4" fillId="0" borderId="0" xfId="0" applyNumberFormat="1" applyFont="1" applyAlignment="1">
      <alignment horizontal="right"/>
    </xf>
    <xf numFmtId="165" fontId="0" fillId="11" borderId="0" xfId="1" applyNumberFormat="1" applyFont="1" applyFill="1"/>
    <xf numFmtId="165" fontId="25" fillId="0" borderId="0" xfId="1" applyNumberFormat="1" applyFont="1" applyAlignment="1">
      <alignment horizontal="right"/>
    </xf>
    <xf numFmtId="165" fontId="10" fillId="6" borderId="0" xfId="1" applyNumberFormat="1" applyFont="1" applyFill="1"/>
    <xf numFmtId="165" fontId="3" fillId="3" borderId="1" xfId="0" applyNumberFormat="1" applyFont="1" applyFill="1" applyBorder="1" applyAlignment="1">
      <alignment horizontal="left"/>
    </xf>
    <xf numFmtId="165" fontId="4" fillId="0" borderId="0" xfId="0" applyNumberFormat="1" applyFont="1"/>
    <xf numFmtId="0" fontId="26" fillId="12" borderId="7" xfId="6" applyFont="1" applyFill="1" applyBorder="1" applyAlignment="1">
      <alignment horizontal="center"/>
    </xf>
    <xf numFmtId="0" fontId="26" fillId="0" borderId="8" xfId="6" applyFont="1" applyFill="1" applyBorder="1" applyAlignment="1">
      <alignment wrapText="1"/>
    </xf>
    <xf numFmtId="0" fontId="26" fillId="0" borderId="8" xfId="6" applyFont="1" applyFill="1" applyBorder="1" applyAlignment="1">
      <alignment horizontal="right" wrapText="1"/>
    </xf>
    <xf numFmtId="49" fontId="26" fillId="0" borderId="8" xfId="6" applyNumberFormat="1" applyFont="1" applyFill="1" applyBorder="1" applyAlignment="1">
      <alignment wrapText="1"/>
    </xf>
    <xf numFmtId="0" fontId="0" fillId="0" borderId="0" xfId="0" pivotButton="1"/>
    <xf numFmtId="0" fontId="0" fillId="0" borderId="0" xfId="0" applyNumberFormat="1"/>
    <xf numFmtId="41" fontId="0" fillId="0" borderId="0" xfId="1" applyNumberFormat="1" applyFont="1"/>
    <xf numFmtId="41" fontId="23" fillId="11" borderId="0" xfId="1" applyNumberFormat="1" applyFont="1" applyFill="1" applyAlignment="1">
      <alignment horizontal="left"/>
    </xf>
    <xf numFmtId="41" fontId="3" fillId="3" borderId="1" xfId="1" applyNumberFormat="1" applyFont="1" applyFill="1" applyBorder="1"/>
    <xf numFmtId="41" fontId="11" fillId="6" borderId="0" xfId="1" applyNumberFormat="1" applyFont="1" applyFill="1"/>
    <xf numFmtId="41" fontId="3" fillId="4" borderId="0" xfId="1" applyNumberFormat="1" applyFont="1" applyFill="1" applyAlignment="1">
      <alignment horizontal="center"/>
    </xf>
    <xf numFmtId="41" fontId="3" fillId="3" borderId="1" xfId="1" applyNumberFormat="1" applyFont="1" applyFill="1" applyBorder="1" applyAlignment="1">
      <alignment horizontal="left"/>
    </xf>
    <xf numFmtId="41" fontId="0" fillId="0" borderId="0" xfId="3" applyNumberFormat="1" applyFont="1" applyAlignment="1">
      <alignment horizontal="right"/>
    </xf>
    <xf numFmtId="41" fontId="3" fillId="0" borderId="1" xfId="1" applyNumberFormat="1" applyFont="1" applyBorder="1"/>
    <xf numFmtId="41" fontId="5" fillId="0" borderId="0" xfId="0" applyNumberFormat="1" applyFont="1"/>
    <xf numFmtId="41" fontId="24" fillId="11" borderId="0" xfId="1" applyNumberFormat="1" applyFont="1" applyFill="1" applyAlignment="1">
      <alignment horizontal="left"/>
    </xf>
    <xf numFmtId="41" fontId="11" fillId="9" borderId="0" xfId="1" applyNumberFormat="1" applyFont="1" applyFill="1"/>
    <xf numFmtId="10" fontId="10" fillId="9" borderId="0" xfId="3" applyNumberFormat="1" applyFont="1" applyFill="1" applyAlignment="1">
      <alignment horizontal="right"/>
    </xf>
    <xf numFmtId="165" fontId="10" fillId="9" borderId="0" xfId="1" applyNumberFormat="1" applyFont="1" applyFill="1"/>
    <xf numFmtId="41" fontId="3" fillId="13" borderId="0" xfId="1" applyNumberFormat="1" applyFont="1" applyFill="1" applyAlignment="1">
      <alignment horizontal="center"/>
    </xf>
    <xf numFmtId="10" fontId="3" fillId="13" borderId="0" xfId="3" applyNumberFormat="1" applyFont="1" applyFill="1" applyAlignment="1">
      <alignment horizontal="center"/>
    </xf>
    <xf numFmtId="165" fontId="3" fillId="13" borderId="0" xfId="1" applyNumberFormat="1" applyFont="1" applyFill="1" applyAlignment="1">
      <alignment horizontal="center"/>
    </xf>
    <xf numFmtId="41" fontId="28" fillId="11" borderId="0" xfId="1" applyNumberFormat="1" applyFont="1" applyFill="1" applyAlignment="1">
      <alignment horizontal="left"/>
    </xf>
    <xf numFmtId="41" fontId="11" fillId="14" borderId="0" xfId="1" applyNumberFormat="1" applyFont="1" applyFill="1"/>
    <xf numFmtId="10" fontId="10" fillId="14" borderId="0" xfId="3" applyNumberFormat="1" applyFont="1" applyFill="1" applyAlignment="1">
      <alignment horizontal="right"/>
    </xf>
    <xf numFmtId="165" fontId="10" fillId="14" borderId="0" xfId="1" applyNumberFormat="1" applyFont="1" applyFill="1"/>
    <xf numFmtId="41" fontId="3" fillId="15" borderId="0" xfId="1" applyNumberFormat="1" applyFont="1" applyFill="1" applyAlignment="1">
      <alignment horizontal="center"/>
    </xf>
    <xf numFmtId="10" fontId="3" fillId="15" borderId="0" xfId="3" applyNumberFormat="1" applyFont="1" applyFill="1" applyAlignment="1">
      <alignment horizontal="center"/>
    </xf>
    <xf numFmtId="165" fontId="3" fillId="15" borderId="0" xfId="1" applyNumberFormat="1" applyFont="1" applyFill="1" applyAlignment="1">
      <alignment horizontal="center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1" fillId="9" borderId="5" xfId="0" applyFont="1" applyFill="1" applyBorder="1" applyAlignment="1" applyProtection="1">
      <alignment horizontal="center" vertical="center"/>
      <protection locked="0"/>
    </xf>
    <xf numFmtId="0" fontId="21" fillId="9" borderId="1" xfId="0" applyFont="1" applyFill="1" applyBorder="1" applyAlignment="1" applyProtection="1">
      <alignment horizontal="center" vertical="center"/>
      <protection locked="0"/>
    </xf>
    <xf numFmtId="0" fontId="21" fillId="9" borderId="6" xfId="0" applyFont="1" applyFill="1" applyBorder="1" applyAlignment="1" applyProtection="1">
      <alignment horizontal="center" vertical="center"/>
      <protection locked="0"/>
    </xf>
    <xf numFmtId="0" fontId="21" fillId="14" borderId="5" xfId="0" applyFont="1" applyFill="1" applyBorder="1" applyAlignment="1" applyProtection="1">
      <alignment horizontal="center" vertical="center"/>
      <protection locked="0"/>
    </xf>
    <xf numFmtId="0" fontId="21" fillId="14" borderId="1" xfId="0" applyFont="1" applyFill="1" applyBorder="1" applyAlignment="1" applyProtection="1">
      <alignment horizontal="center" vertical="center"/>
      <protection locked="0"/>
    </xf>
    <xf numFmtId="0" fontId="21" fillId="14" borderId="6" xfId="0" applyFont="1" applyFill="1" applyBorder="1" applyAlignment="1" applyProtection="1">
      <alignment horizontal="center" vertical="center"/>
      <protection locked="0"/>
    </xf>
    <xf numFmtId="0" fontId="14" fillId="8" borderId="0" xfId="5" applyFont="1" applyFill="1" applyAlignment="1">
      <alignment horizontal="center"/>
    </xf>
    <xf numFmtId="0" fontId="15" fillId="8" borderId="0" xfId="5" applyFont="1" applyFill="1" applyAlignment="1">
      <alignment horizontal="left" wrapText="1"/>
    </xf>
  </cellXfs>
  <cellStyles count="7">
    <cellStyle name="Comma" xfId="1" builtinId="3"/>
    <cellStyle name="Currency" xfId="2" builtinId="4"/>
    <cellStyle name="Good" xfId="4" builtinId="26"/>
    <cellStyle name="Normal" xfId="0" builtinId="0"/>
    <cellStyle name="Normal 2" xfId="5" xr:uid="{1810A252-2B63-4EAE-9456-B45D5F550C29}"/>
    <cellStyle name="Normal_Sheet4" xfId="6" xr:uid="{B9A1730C-0F7C-408E-A3A0-1E13147DAF0B}"/>
    <cellStyle name="Percent" xfId="3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 Sando" refreshedDate="44914.508749421293" createdVersion="8" refreshedVersion="8" minRefreshableVersion="3" recordCount="17442" xr:uid="{7FA2338D-0F32-4224-A178-D14B4ADE02B5}">
  <cacheSource type="worksheet">
    <worksheetSource ref="B4:D17446" sheet="Data"/>
  </cacheSource>
  <cacheFields count="3">
    <cacheField name="CCDDD" numFmtId="0">
      <sharedItems count="318">
        <s v="01109"/>
        <s v="01122"/>
        <s v="01147"/>
        <s v="01158"/>
        <s v="01160"/>
        <s v="02250"/>
        <s v="02420"/>
        <s v="03017"/>
        <s v="03050"/>
        <s v="03052"/>
        <s v="03053"/>
        <s v="03116"/>
        <s v="03400"/>
        <s v="04019"/>
        <s v="04069"/>
        <s v="04127"/>
        <s v="04129"/>
        <s v="04222"/>
        <s v="04228"/>
        <s v="04246"/>
        <s v="04901"/>
        <s v="05121"/>
        <s v="05313"/>
        <s v="05323"/>
        <s v="05401"/>
        <s v="05402"/>
        <s v="05903"/>
        <s v="06037"/>
        <s v="06098"/>
        <s v="06101"/>
        <s v="06103"/>
        <s v="06112"/>
        <s v="06114"/>
        <s v="06117"/>
        <s v="06119"/>
        <s v="06122"/>
        <s v="07002"/>
        <s v="07035"/>
        <s v="08122"/>
        <s v="08130"/>
        <s v="08401"/>
        <s v="08402"/>
        <s v="08404"/>
        <s v="08458"/>
        <s v="09013"/>
        <s v="09075"/>
        <s v="09102"/>
        <s v="09206"/>
        <s v="09207"/>
        <s v="09209"/>
        <s v="10003"/>
        <s v="10050"/>
        <s v="10065"/>
        <s v="10070"/>
        <s v="10309"/>
        <s v="11001"/>
        <s v="11051"/>
        <s v="11054"/>
        <s v="11056"/>
        <s v="12110"/>
        <s v="13073"/>
        <s v="13144"/>
        <s v="13146"/>
        <s v="13151"/>
        <s v="13156"/>
        <s v="13160"/>
        <s v="13161"/>
        <s v="13165"/>
        <s v="13167"/>
        <s v="13301"/>
        <s v="14005"/>
        <s v="14028"/>
        <s v="14064"/>
        <s v="14065"/>
        <s v="14066"/>
        <s v="14068"/>
        <s v="14077"/>
        <s v="14097"/>
        <s v="14099"/>
        <s v="14104"/>
        <s v="14117"/>
        <s v="14172"/>
        <s v="14400"/>
        <s v="15201"/>
        <s v="15204"/>
        <s v="15206"/>
        <s v="16020"/>
        <s v="16046"/>
        <s v="16048"/>
        <s v="16049"/>
        <s v="16050"/>
        <s v="17001"/>
        <s v="17210"/>
        <s v="17216"/>
        <s v="17400"/>
        <s v="17401"/>
        <s v="17402"/>
        <s v="17403"/>
        <s v="17404"/>
        <s v="17405"/>
        <s v="17406"/>
        <s v="17407"/>
        <s v="17408"/>
        <s v="17409"/>
        <s v="17410"/>
        <s v="17411"/>
        <s v="17412"/>
        <s v="17414"/>
        <s v="17415"/>
        <s v="17417"/>
        <s v="17902"/>
        <s v="17903"/>
        <s v="17905"/>
        <s v="17908"/>
        <s v="17910"/>
        <s v="17911"/>
        <s v="17916"/>
        <s v="17917"/>
        <s v="18100"/>
        <s v="18303"/>
        <s v="18400"/>
        <s v="18401"/>
        <s v="18402"/>
        <s v="18901"/>
        <s v="18902"/>
        <s v="19007"/>
        <s v="19028"/>
        <s v="19400"/>
        <s v="19401"/>
        <s v="19403"/>
        <s v="19404"/>
        <s v="20094"/>
        <s v="20203"/>
        <s v="20215"/>
        <s v="20400"/>
        <s v="20401"/>
        <s v="20402"/>
        <s v="20403"/>
        <s v="20404"/>
        <s v="20405"/>
        <s v="20406"/>
        <s v="21014"/>
        <s v="21036"/>
        <s v="21206"/>
        <s v="21214"/>
        <s v="21226"/>
        <s v="21232"/>
        <s v="21234"/>
        <s v="21237"/>
        <s v="21300"/>
        <s v="21301"/>
        <s v="21302"/>
        <s v="21303"/>
        <s v="21401"/>
        <s v="22008"/>
        <s v="22009"/>
        <s v="22017"/>
        <s v="22073"/>
        <s v="22105"/>
        <s v="22200"/>
        <s v="22204"/>
        <s v="22207"/>
        <s v="23042"/>
        <s v="23054"/>
        <s v="23309"/>
        <s v="23311"/>
        <s v="23402"/>
        <s v="23403"/>
        <s v="23404"/>
        <s v="24014"/>
        <s v="24019"/>
        <s v="24105"/>
        <s v="24111"/>
        <s v="24122"/>
        <s v="24350"/>
        <s v="24404"/>
        <s v="24410"/>
        <s v="25101"/>
        <s v="25116"/>
        <s v="25118"/>
        <s v="25155"/>
        <s v="25160"/>
        <s v="25200"/>
        <s v="26056"/>
        <s v="26059"/>
        <s v="26070"/>
        <s v="27001"/>
        <s v="27003"/>
        <s v="27010"/>
        <s v="27019"/>
        <s v="27083"/>
        <s v="27320"/>
        <s v="27343"/>
        <s v="27344"/>
        <s v="27400"/>
        <s v="27401"/>
        <s v="27402"/>
        <s v="27403"/>
        <s v="27404"/>
        <s v="27416"/>
        <s v="27417"/>
        <s v="27901"/>
        <s v="27902"/>
        <s v="27905"/>
        <s v="28010"/>
        <s v="28137"/>
        <s v="28144"/>
        <s v="28149"/>
        <s v="29011"/>
        <s v="29100"/>
        <s v="29101"/>
        <s v="29103"/>
        <s v="29311"/>
        <s v="29317"/>
        <s v="29320"/>
        <s v="30002"/>
        <s v="30029"/>
        <s v="30031"/>
        <s v="30303"/>
        <s v="31002"/>
        <s v="31004"/>
        <s v="31006"/>
        <s v="31015"/>
        <s v="31016"/>
        <s v="31025"/>
        <s v="31063"/>
        <s v="31103"/>
        <s v="31201"/>
        <s v="31306"/>
        <s v="31311"/>
        <s v="31330"/>
        <s v="31332"/>
        <s v="31401"/>
        <s v="32081"/>
        <s v="32123"/>
        <s v="32312"/>
        <s v="32325"/>
        <s v="32326"/>
        <s v="32354"/>
        <s v="32356"/>
        <s v="32358"/>
        <s v="32360"/>
        <s v="32361"/>
        <s v="32362"/>
        <s v="32363"/>
        <s v="32414"/>
        <s v="32416"/>
        <s v="32901"/>
        <s v="32903"/>
        <s v="32907"/>
        <s v="33030"/>
        <s v="33036"/>
        <s v="33049"/>
        <s v="33070"/>
        <s v="33115"/>
        <s v="33183"/>
        <s v="33202"/>
        <s v="33205"/>
        <s v="33206"/>
        <s v="33207"/>
        <s v="33211"/>
        <s v="33212"/>
        <s v="34002"/>
        <s v="34003"/>
        <s v="34033"/>
        <s v="34111"/>
        <s v="34307"/>
        <s v="34324"/>
        <s v="34401"/>
        <s v="34402"/>
        <s v="34901"/>
        <s v="35200"/>
        <s v="36101"/>
        <s v="36140"/>
        <s v="36250"/>
        <s v="36300"/>
        <s v="36400"/>
        <s v="36401"/>
        <s v="36402"/>
        <s v="37501"/>
        <s v="37502"/>
        <s v="37503"/>
        <s v="37504"/>
        <s v="37505"/>
        <s v="37506"/>
        <s v="37507"/>
        <s v="37902"/>
        <s v="37903"/>
        <s v="38126"/>
        <s v="38264"/>
        <s v="38265"/>
        <s v="38267"/>
        <s v="38300"/>
        <s v="38301"/>
        <s v="38302"/>
        <s v="38304"/>
        <s v="38306"/>
        <s v="38308"/>
        <s v="38320"/>
        <s v="38322"/>
        <s v="38324"/>
        <s v="38901"/>
        <s v="39002"/>
        <s v="39003"/>
        <s v="39007"/>
        <s v="39090"/>
        <s v="39119"/>
        <s v="39120"/>
        <s v="39200"/>
        <s v="39201"/>
        <s v="39202"/>
        <s v="39203"/>
        <s v="39204"/>
        <s v="39205"/>
        <s v="39207"/>
        <s v="39208"/>
        <s v="39209"/>
        <s v="39901"/>
      </sharedItems>
    </cacheField>
    <cacheField name="NCES" numFmtId="49">
      <sharedItems count="98">
        <s v="0000"/>
        <s v="1000"/>
        <s v="2160"/>
        <s v="2150"/>
        <s v="2130"/>
        <s v="2120"/>
        <s v="2110"/>
        <s v="3130"/>
        <s v="3120"/>
        <s v="3110"/>
        <s v="4283"/>
        <s v="4282"/>
        <s v="4273"/>
        <s v="4272"/>
        <s v="4263"/>
        <s v="4262"/>
        <s v="4233"/>
        <s v="4232"/>
        <s v="4223"/>
        <s v="4222"/>
        <s v="4212"/>
        <s v="5650"/>
        <s v="5640"/>
        <s v="5630"/>
        <s v="5626"/>
        <s v="5610"/>
        <s v="7810"/>
        <s v="7622"/>
        <s v="7591"/>
        <s v="7580"/>
        <s v="7569"/>
        <s v="7565"/>
        <s v="7550"/>
        <s v="7540"/>
        <s v="7530"/>
        <s v="7520"/>
        <s v="7450"/>
        <s v="7442"/>
        <s v="7431"/>
        <s v="7420"/>
        <s v="7410"/>
        <s v="7352"/>
        <s v="7351"/>
        <s v="7350"/>
        <s v="7342"/>
        <s v="7341"/>
        <s v="7340"/>
        <s v="7330"/>
        <s v="7320"/>
        <s v="7311"/>
        <s v="7310"/>
        <s v="8580"/>
        <s v="9739"/>
        <s v="7570"/>
        <s v="7432"/>
        <s v="7343"/>
        <s v="7321"/>
        <s v="2170"/>
        <s v="3160"/>
        <s v="3150"/>
        <s v="4292"/>
        <s v="7621"/>
        <s v="7441"/>
        <s v="7322"/>
        <s v="9733"/>
        <s v="9732"/>
        <s v="9731"/>
        <s v="4293"/>
        <s v="7519"/>
        <s v="7511"/>
        <s v="9735"/>
        <s v="9734"/>
        <s v="7832"/>
        <s v="7831"/>
        <s v="9720"/>
        <s v="7443"/>
        <s v="4252"/>
        <s v="7820"/>
        <s v="7623"/>
        <s v="7624"/>
        <s v="9710"/>
        <s v="7629"/>
        <s v="4213"/>
        <s v="7835"/>
        <s v="7592"/>
        <s v="7490"/>
        <s v="7833"/>
        <s v="4242"/>
        <s v="3140"/>
        <s v="9950"/>
        <s v="4243"/>
        <s v="7950"/>
        <s v="7625"/>
        <s v="7960"/>
        <s v="4253"/>
        <s v="7512"/>
        <s v="2140"/>
        <s v="9960"/>
      </sharedItems>
    </cacheField>
    <cacheField name="Amount (SUM)" numFmtId="0">
      <sharedItems containsSemiMixedTypes="0" containsString="0" containsNumber="1" minValue="-6502419.2800000003" maxValue="360783787.17999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42">
  <r>
    <x v="0"/>
    <x v="0"/>
    <n v="9374.68"/>
  </r>
  <r>
    <x v="0"/>
    <x v="1"/>
    <n v="-9374.68"/>
  </r>
  <r>
    <x v="0"/>
    <x v="2"/>
    <n v="420"/>
  </r>
  <r>
    <x v="0"/>
    <x v="3"/>
    <n v="41693.78"/>
  </r>
  <r>
    <x v="0"/>
    <x v="4"/>
    <n v="3086"/>
  </r>
  <r>
    <x v="0"/>
    <x v="5"/>
    <n v="12730.5"/>
  </r>
  <r>
    <x v="0"/>
    <x v="6"/>
    <n v="889828.12"/>
  </r>
  <r>
    <x v="0"/>
    <x v="7"/>
    <n v="15914.5"/>
  </r>
  <r>
    <x v="0"/>
    <x v="8"/>
    <n v="34981.68"/>
  </r>
  <r>
    <x v="0"/>
    <x v="9"/>
    <n v="282397.31"/>
  </r>
  <r>
    <x v="0"/>
    <x v="10"/>
    <n v="115192"/>
  </r>
  <r>
    <x v="0"/>
    <x v="11"/>
    <n v="136456"/>
  </r>
  <r>
    <x v="0"/>
    <x v="12"/>
    <n v="8937.3700000000008"/>
  </r>
  <r>
    <x v="0"/>
    <x v="13"/>
    <n v="4251.68"/>
  </r>
  <r>
    <x v="0"/>
    <x v="14"/>
    <n v="1871.02"/>
  </r>
  <r>
    <x v="0"/>
    <x v="15"/>
    <n v="4181.6499999999996"/>
  </r>
  <r>
    <x v="0"/>
    <x v="16"/>
    <n v="36328.520000000004"/>
  </r>
  <r>
    <x v="0"/>
    <x v="17"/>
    <n v="135339.04999999999"/>
  </r>
  <r>
    <x v="0"/>
    <x v="18"/>
    <n v="24282.940000000002"/>
  </r>
  <r>
    <x v="0"/>
    <x v="19"/>
    <n v="70852.31"/>
  </r>
  <r>
    <x v="0"/>
    <x v="20"/>
    <n v="-1101"/>
  </r>
  <r>
    <x v="0"/>
    <x v="21"/>
    <n v="36873.67"/>
  </r>
  <r>
    <x v="0"/>
    <x v="22"/>
    <n v="3358.4900000000002"/>
  </r>
  <r>
    <x v="0"/>
    <x v="23"/>
    <n v="32315.15"/>
  </r>
  <r>
    <x v="0"/>
    <x v="24"/>
    <n v="26968.86"/>
  </r>
  <r>
    <x v="0"/>
    <x v="25"/>
    <n v="84913.38"/>
  </r>
  <r>
    <x v="0"/>
    <x v="26"/>
    <n v="890"/>
  </r>
  <r>
    <x v="0"/>
    <x v="27"/>
    <n v="82481.73"/>
  </r>
  <r>
    <x v="0"/>
    <x v="28"/>
    <n v="102430.02"/>
  </r>
  <r>
    <x v="0"/>
    <x v="29"/>
    <n v="4889.6899999999996"/>
  </r>
  <r>
    <x v="0"/>
    <x v="30"/>
    <n v="54094.6"/>
  </r>
  <r>
    <x v="0"/>
    <x v="31"/>
    <n v="3250"/>
  </r>
  <r>
    <x v="0"/>
    <x v="32"/>
    <n v="168.38"/>
  </r>
  <r>
    <x v="0"/>
    <x v="33"/>
    <n v="887.55"/>
  </r>
  <r>
    <x v="0"/>
    <x v="34"/>
    <n v="15458.54"/>
  </r>
  <r>
    <x v="0"/>
    <x v="35"/>
    <n v="80161.63"/>
  </r>
  <r>
    <x v="0"/>
    <x v="36"/>
    <n v="12193.2"/>
  </r>
  <r>
    <x v="0"/>
    <x v="37"/>
    <n v="110.16"/>
  </r>
  <r>
    <x v="0"/>
    <x v="38"/>
    <n v="33913.78"/>
  </r>
  <r>
    <x v="0"/>
    <x v="39"/>
    <n v="6430.52"/>
  </r>
  <r>
    <x v="0"/>
    <x v="40"/>
    <n v="6341.15"/>
  </r>
  <r>
    <x v="0"/>
    <x v="41"/>
    <n v="180"/>
  </r>
  <r>
    <x v="0"/>
    <x v="42"/>
    <n v="5060.41"/>
  </r>
  <r>
    <x v="0"/>
    <x v="43"/>
    <n v="70666.009999999995"/>
  </r>
  <r>
    <x v="0"/>
    <x v="44"/>
    <n v="1769.55"/>
  </r>
  <r>
    <x v="0"/>
    <x v="45"/>
    <n v="4327.03"/>
  </r>
  <r>
    <x v="0"/>
    <x v="46"/>
    <n v="17761.849999999999"/>
  </r>
  <r>
    <x v="0"/>
    <x v="47"/>
    <n v="7058.5"/>
  </r>
  <r>
    <x v="0"/>
    <x v="48"/>
    <n v="19449.62"/>
  </r>
  <r>
    <x v="0"/>
    <x v="49"/>
    <n v="2361.7199999999998"/>
  </r>
  <r>
    <x v="0"/>
    <x v="50"/>
    <n v="840"/>
  </r>
  <r>
    <x v="0"/>
    <x v="51"/>
    <n v="4792.9000000000005"/>
  </r>
  <r>
    <x v="0"/>
    <x v="52"/>
    <n v="7434.1100000000006"/>
  </r>
  <r>
    <x v="1"/>
    <x v="0"/>
    <n v="350"/>
  </r>
  <r>
    <x v="1"/>
    <x v="1"/>
    <n v="-350"/>
  </r>
  <r>
    <x v="1"/>
    <x v="3"/>
    <n v="1113.76"/>
  </r>
  <r>
    <x v="1"/>
    <x v="4"/>
    <n v="2580.5"/>
  </r>
  <r>
    <x v="1"/>
    <x v="5"/>
    <n v="9686.7900000000009"/>
  </r>
  <r>
    <x v="1"/>
    <x v="6"/>
    <n v="123701.01000000001"/>
  </r>
  <r>
    <x v="1"/>
    <x v="7"/>
    <n v="3014.3500000000004"/>
  </r>
  <r>
    <x v="1"/>
    <x v="8"/>
    <n v="8153.7100000000009"/>
  </r>
  <r>
    <x v="1"/>
    <x v="9"/>
    <n v="49667.58"/>
  </r>
  <r>
    <x v="1"/>
    <x v="10"/>
    <n v="11616"/>
  </r>
  <r>
    <x v="1"/>
    <x v="11"/>
    <n v="23232"/>
  </r>
  <r>
    <x v="1"/>
    <x v="12"/>
    <n v="2081.0600000000004"/>
  </r>
  <r>
    <x v="1"/>
    <x v="13"/>
    <n v="716.46999999999991"/>
  </r>
  <r>
    <x v="1"/>
    <x v="16"/>
    <n v="5492.06"/>
  </r>
  <r>
    <x v="1"/>
    <x v="17"/>
    <n v="18272.490000000002"/>
  </r>
  <r>
    <x v="1"/>
    <x v="18"/>
    <n v="4524.42"/>
  </r>
  <r>
    <x v="1"/>
    <x v="19"/>
    <n v="10203.530000000001"/>
  </r>
  <r>
    <x v="1"/>
    <x v="21"/>
    <n v="8617.9500000000007"/>
  </r>
  <r>
    <x v="1"/>
    <x v="22"/>
    <n v="2847.17"/>
  </r>
  <r>
    <x v="1"/>
    <x v="23"/>
    <n v="4723.54"/>
  </r>
  <r>
    <x v="1"/>
    <x v="24"/>
    <n v="7870.8"/>
  </r>
  <r>
    <x v="1"/>
    <x v="25"/>
    <n v="14660.88"/>
  </r>
  <r>
    <x v="1"/>
    <x v="26"/>
    <n v="2983.8"/>
  </r>
  <r>
    <x v="1"/>
    <x v="28"/>
    <n v="40256.089999999997"/>
  </r>
  <r>
    <x v="1"/>
    <x v="29"/>
    <n v="89.85"/>
  </r>
  <r>
    <x v="1"/>
    <x v="53"/>
    <n v="298"/>
  </r>
  <r>
    <x v="1"/>
    <x v="34"/>
    <n v="2680.07"/>
  </r>
  <r>
    <x v="1"/>
    <x v="35"/>
    <n v="12021.990000000002"/>
  </r>
  <r>
    <x v="1"/>
    <x v="54"/>
    <n v="710.7"/>
  </r>
  <r>
    <x v="1"/>
    <x v="38"/>
    <n v="1133.9099999999999"/>
  </r>
  <r>
    <x v="1"/>
    <x v="39"/>
    <n v="50"/>
  </r>
  <r>
    <x v="1"/>
    <x v="40"/>
    <n v="3339.37"/>
  </r>
  <r>
    <x v="1"/>
    <x v="42"/>
    <n v="1816"/>
  </r>
  <r>
    <x v="1"/>
    <x v="43"/>
    <n v="17970.91"/>
  </r>
  <r>
    <x v="1"/>
    <x v="55"/>
    <n v="1226.07"/>
  </r>
  <r>
    <x v="1"/>
    <x v="44"/>
    <n v="2348.5500000000002"/>
  </r>
  <r>
    <x v="1"/>
    <x v="45"/>
    <n v="1460"/>
  </r>
  <r>
    <x v="1"/>
    <x v="46"/>
    <n v="9813.42"/>
  </r>
  <r>
    <x v="1"/>
    <x v="47"/>
    <n v="270"/>
  </r>
  <r>
    <x v="1"/>
    <x v="56"/>
    <n v="193.22"/>
  </r>
  <r>
    <x v="1"/>
    <x v="51"/>
    <n v="134.76"/>
  </r>
  <r>
    <x v="2"/>
    <x v="0"/>
    <n v="386064.14"/>
  </r>
  <r>
    <x v="2"/>
    <x v="1"/>
    <n v="-386064.14"/>
  </r>
  <r>
    <x v="2"/>
    <x v="57"/>
    <n v="304740"/>
  </r>
  <r>
    <x v="2"/>
    <x v="2"/>
    <n v="361409.16"/>
  </r>
  <r>
    <x v="2"/>
    <x v="3"/>
    <n v="3135223.9"/>
  </r>
  <r>
    <x v="2"/>
    <x v="4"/>
    <n v="1241916.7699999998"/>
  </r>
  <r>
    <x v="2"/>
    <x v="5"/>
    <n v="749016.36"/>
  </r>
  <r>
    <x v="2"/>
    <x v="6"/>
    <n v="24674310.390000001"/>
  </r>
  <r>
    <x v="2"/>
    <x v="58"/>
    <n v="283335.85000000003"/>
  </r>
  <r>
    <x v="2"/>
    <x v="59"/>
    <n v="2033073.23"/>
  </r>
  <r>
    <x v="2"/>
    <x v="7"/>
    <n v="449857.83999999997"/>
  </r>
  <r>
    <x v="2"/>
    <x v="8"/>
    <n v="996393.76000000013"/>
  </r>
  <r>
    <x v="2"/>
    <x v="9"/>
    <n v="8275841.0399999991"/>
  </r>
  <r>
    <x v="2"/>
    <x v="60"/>
    <n v="356199.99999999994"/>
  </r>
  <r>
    <x v="2"/>
    <x v="10"/>
    <n v="3434494.87"/>
  </r>
  <r>
    <x v="2"/>
    <x v="11"/>
    <n v="3754493.1299999994"/>
  </r>
  <r>
    <x v="2"/>
    <x v="12"/>
    <n v="292027.99"/>
  </r>
  <r>
    <x v="2"/>
    <x v="13"/>
    <n v="131344.65999999997"/>
  </r>
  <r>
    <x v="2"/>
    <x v="14"/>
    <n v="45258.74"/>
  </r>
  <r>
    <x v="2"/>
    <x v="15"/>
    <n v="95885.519999999975"/>
  </r>
  <r>
    <x v="2"/>
    <x v="16"/>
    <n v="1328436.2199999997"/>
  </r>
  <r>
    <x v="2"/>
    <x v="17"/>
    <n v="4276964.1800000006"/>
  </r>
  <r>
    <x v="2"/>
    <x v="18"/>
    <n v="896376.2799999998"/>
  </r>
  <r>
    <x v="2"/>
    <x v="19"/>
    <n v="2287796.62"/>
  </r>
  <r>
    <x v="2"/>
    <x v="21"/>
    <n v="1272792.47"/>
  </r>
  <r>
    <x v="2"/>
    <x v="22"/>
    <n v="192520.73"/>
  </r>
  <r>
    <x v="2"/>
    <x v="23"/>
    <n v="1564336.1700000002"/>
  </r>
  <r>
    <x v="2"/>
    <x v="24"/>
    <n v="229839.83000000002"/>
  </r>
  <r>
    <x v="2"/>
    <x v="25"/>
    <n v="1966674.6199999999"/>
  </r>
  <r>
    <x v="2"/>
    <x v="26"/>
    <n v="70196.69"/>
  </r>
  <r>
    <x v="2"/>
    <x v="27"/>
    <n v="409365.45"/>
  </r>
  <r>
    <x v="2"/>
    <x v="61"/>
    <n v="135782.62"/>
  </r>
  <r>
    <x v="2"/>
    <x v="28"/>
    <n v="199849.08000000002"/>
  </r>
  <r>
    <x v="2"/>
    <x v="29"/>
    <n v="7653"/>
  </r>
  <r>
    <x v="2"/>
    <x v="30"/>
    <n v="235925.42"/>
  </r>
  <r>
    <x v="2"/>
    <x v="31"/>
    <n v="616510.34"/>
  </r>
  <r>
    <x v="2"/>
    <x v="32"/>
    <n v="11905.89"/>
  </r>
  <r>
    <x v="2"/>
    <x v="33"/>
    <n v="6298.55"/>
  </r>
  <r>
    <x v="2"/>
    <x v="34"/>
    <n v="1672579.01"/>
  </r>
  <r>
    <x v="2"/>
    <x v="35"/>
    <n v="570886.41"/>
  </r>
  <r>
    <x v="2"/>
    <x v="37"/>
    <n v="107242.65"/>
  </r>
  <r>
    <x v="2"/>
    <x v="62"/>
    <n v="13848.900000000001"/>
  </r>
  <r>
    <x v="2"/>
    <x v="54"/>
    <n v="162489.62"/>
  </r>
  <r>
    <x v="2"/>
    <x v="38"/>
    <n v="348365.93000000005"/>
  </r>
  <r>
    <x v="2"/>
    <x v="39"/>
    <n v="141722.37999999998"/>
  </r>
  <r>
    <x v="2"/>
    <x v="40"/>
    <n v="280737.26999999996"/>
  </r>
  <r>
    <x v="2"/>
    <x v="41"/>
    <n v="39233.279999999999"/>
  </r>
  <r>
    <x v="2"/>
    <x v="43"/>
    <n v="4833.78"/>
  </r>
  <r>
    <x v="2"/>
    <x v="55"/>
    <n v="8320"/>
  </r>
  <r>
    <x v="2"/>
    <x v="44"/>
    <n v="23851.26"/>
  </r>
  <r>
    <x v="2"/>
    <x v="45"/>
    <n v="295184.07"/>
  </r>
  <r>
    <x v="2"/>
    <x v="46"/>
    <n v="821795.60000000009"/>
  </r>
  <r>
    <x v="2"/>
    <x v="47"/>
    <n v="377323.86"/>
  </r>
  <r>
    <x v="2"/>
    <x v="63"/>
    <n v="14162"/>
  </r>
  <r>
    <x v="2"/>
    <x v="48"/>
    <n v="9725"/>
  </r>
  <r>
    <x v="2"/>
    <x v="49"/>
    <n v="24623.98"/>
  </r>
  <r>
    <x v="2"/>
    <x v="50"/>
    <n v="29524.260000000002"/>
  </r>
  <r>
    <x v="2"/>
    <x v="51"/>
    <n v="102186.25999999998"/>
  </r>
  <r>
    <x v="2"/>
    <x v="52"/>
    <n v="106899.95999999999"/>
  </r>
  <r>
    <x v="2"/>
    <x v="64"/>
    <n v="6038.67"/>
  </r>
  <r>
    <x v="2"/>
    <x v="65"/>
    <n v="80332.09"/>
  </r>
  <r>
    <x v="2"/>
    <x v="66"/>
    <n v="172809.09999999998"/>
  </r>
  <r>
    <x v="3"/>
    <x v="0"/>
    <n v="19171.36"/>
  </r>
  <r>
    <x v="3"/>
    <x v="1"/>
    <n v="-19171.36"/>
  </r>
  <r>
    <x v="3"/>
    <x v="57"/>
    <n v="27833"/>
  </r>
  <r>
    <x v="3"/>
    <x v="2"/>
    <n v="44914.63"/>
  </r>
  <r>
    <x v="3"/>
    <x v="3"/>
    <n v="40301.14"/>
  </r>
  <r>
    <x v="3"/>
    <x v="4"/>
    <n v="28155.37"/>
  </r>
  <r>
    <x v="3"/>
    <x v="5"/>
    <n v="50875.199999999997"/>
  </r>
  <r>
    <x v="3"/>
    <x v="6"/>
    <n v="1644783.54"/>
  </r>
  <r>
    <x v="3"/>
    <x v="58"/>
    <n v="6444.93"/>
  </r>
  <r>
    <x v="3"/>
    <x v="59"/>
    <n v="24268.91"/>
  </r>
  <r>
    <x v="3"/>
    <x v="7"/>
    <n v="64366.2"/>
  </r>
  <r>
    <x v="3"/>
    <x v="8"/>
    <n v="46957.49"/>
  </r>
  <r>
    <x v="3"/>
    <x v="9"/>
    <n v="988194.26"/>
  </r>
  <r>
    <x v="3"/>
    <x v="67"/>
    <n v="1797.02"/>
  </r>
  <r>
    <x v="3"/>
    <x v="60"/>
    <n v="8955.9700000000012"/>
  </r>
  <r>
    <x v="3"/>
    <x v="10"/>
    <n v="398139.74"/>
  </r>
  <r>
    <x v="3"/>
    <x v="11"/>
    <n v="254292.26"/>
  </r>
  <r>
    <x v="3"/>
    <x v="12"/>
    <n v="49253.319999999992"/>
  </r>
  <r>
    <x v="3"/>
    <x v="13"/>
    <n v="9220.32"/>
  </r>
  <r>
    <x v="3"/>
    <x v="14"/>
    <n v="533.20000000000005"/>
  </r>
  <r>
    <x v="3"/>
    <x v="15"/>
    <n v="687.04"/>
  </r>
  <r>
    <x v="3"/>
    <x v="16"/>
    <n v="127875.30000000002"/>
  </r>
  <r>
    <x v="3"/>
    <x v="17"/>
    <n v="250910.15999999997"/>
  </r>
  <r>
    <x v="3"/>
    <x v="18"/>
    <n v="84764.22"/>
  </r>
  <r>
    <x v="3"/>
    <x v="19"/>
    <n v="139563.87"/>
  </r>
  <r>
    <x v="3"/>
    <x v="21"/>
    <n v="34496.299999999996"/>
  </r>
  <r>
    <x v="3"/>
    <x v="22"/>
    <n v="3385.02"/>
  </r>
  <r>
    <x v="3"/>
    <x v="23"/>
    <n v="93536.77"/>
  </r>
  <r>
    <x v="3"/>
    <x v="24"/>
    <n v="196504.44"/>
  </r>
  <r>
    <x v="3"/>
    <x v="25"/>
    <n v="159065.78"/>
  </r>
  <r>
    <x v="3"/>
    <x v="26"/>
    <n v="10919.119999999999"/>
  </r>
  <r>
    <x v="3"/>
    <x v="27"/>
    <n v="61004.33"/>
  </r>
  <r>
    <x v="3"/>
    <x v="61"/>
    <n v="22970.13"/>
  </r>
  <r>
    <x v="3"/>
    <x v="28"/>
    <n v="30457.989999999998"/>
  </r>
  <r>
    <x v="3"/>
    <x v="29"/>
    <n v="16874.87"/>
  </r>
  <r>
    <x v="3"/>
    <x v="30"/>
    <n v="100"/>
  </r>
  <r>
    <x v="3"/>
    <x v="32"/>
    <n v="350"/>
  </r>
  <r>
    <x v="3"/>
    <x v="33"/>
    <n v="5466.46"/>
  </r>
  <r>
    <x v="3"/>
    <x v="34"/>
    <n v="17849.37"/>
  </r>
  <r>
    <x v="3"/>
    <x v="35"/>
    <n v="95145.09"/>
  </r>
  <r>
    <x v="3"/>
    <x v="37"/>
    <n v="16431.88"/>
  </r>
  <r>
    <x v="3"/>
    <x v="54"/>
    <n v="734.4"/>
  </r>
  <r>
    <x v="3"/>
    <x v="38"/>
    <n v="67171.27"/>
  </r>
  <r>
    <x v="3"/>
    <x v="39"/>
    <n v="569.70000000000005"/>
  </r>
  <r>
    <x v="3"/>
    <x v="40"/>
    <n v="35120.22"/>
  </r>
  <r>
    <x v="3"/>
    <x v="42"/>
    <n v="2712"/>
  </r>
  <r>
    <x v="3"/>
    <x v="43"/>
    <n v="346105.85"/>
  </r>
  <r>
    <x v="3"/>
    <x v="45"/>
    <n v="6345"/>
  </r>
  <r>
    <x v="3"/>
    <x v="46"/>
    <n v="119938.3"/>
  </r>
  <r>
    <x v="3"/>
    <x v="47"/>
    <n v="2813.51"/>
  </r>
  <r>
    <x v="3"/>
    <x v="49"/>
    <n v="4126.5200000000004"/>
  </r>
  <r>
    <x v="3"/>
    <x v="50"/>
    <n v="220"/>
  </r>
  <r>
    <x v="3"/>
    <x v="51"/>
    <n v="5919.66"/>
  </r>
  <r>
    <x v="3"/>
    <x v="52"/>
    <n v="7293.46"/>
  </r>
  <r>
    <x v="3"/>
    <x v="64"/>
    <n v="8306.2800000000007"/>
  </r>
  <r>
    <x v="3"/>
    <x v="65"/>
    <n v="44729.440000000002"/>
  </r>
  <r>
    <x v="4"/>
    <x v="57"/>
    <n v="14660"/>
  </r>
  <r>
    <x v="4"/>
    <x v="2"/>
    <n v="44885.51999999999"/>
  </r>
  <r>
    <x v="4"/>
    <x v="3"/>
    <n v="196929.24"/>
  </r>
  <r>
    <x v="4"/>
    <x v="4"/>
    <n v="23670.240000000002"/>
  </r>
  <r>
    <x v="4"/>
    <x v="5"/>
    <n v="86802.010000000009"/>
  </r>
  <r>
    <x v="4"/>
    <x v="6"/>
    <n v="2143031.29"/>
  </r>
  <r>
    <x v="4"/>
    <x v="58"/>
    <n v="6602.6299999999992"/>
  </r>
  <r>
    <x v="4"/>
    <x v="59"/>
    <n v="84880.83"/>
  </r>
  <r>
    <x v="4"/>
    <x v="7"/>
    <n v="5508.21"/>
  </r>
  <r>
    <x v="4"/>
    <x v="8"/>
    <n v="13766.810000000001"/>
  </r>
  <r>
    <x v="4"/>
    <x v="9"/>
    <n v="768441.99"/>
  </r>
  <r>
    <x v="4"/>
    <x v="67"/>
    <n v="1073.57"/>
  </r>
  <r>
    <x v="4"/>
    <x v="60"/>
    <n v="10407.11"/>
  </r>
  <r>
    <x v="4"/>
    <x v="10"/>
    <n v="244552.59000000003"/>
  </r>
  <r>
    <x v="4"/>
    <x v="11"/>
    <n v="330289.96999999997"/>
  </r>
  <r>
    <x v="4"/>
    <x v="12"/>
    <n v="14872.130000000001"/>
  </r>
  <r>
    <x v="4"/>
    <x v="13"/>
    <n v="12820.36"/>
  </r>
  <r>
    <x v="4"/>
    <x v="14"/>
    <n v="2642.14"/>
  </r>
  <r>
    <x v="4"/>
    <x v="15"/>
    <n v="6030.0400000000009"/>
  </r>
  <r>
    <x v="4"/>
    <x v="16"/>
    <n v="84486.02"/>
  </r>
  <r>
    <x v="4"/>
    <x v="17"/>
    <n v="344251.76"/>
  </r>
  <r>
    <x v="4"/>
    <x v="18"/>
    <n v="64923"/>
  </r>
  <r>
    <x v="4"/>
    <x v="19"/>
    <n v="186966.61000000002"/>
  </r>
  <r>
    <x v="4"/>
    <x v="21"/>
    <n v="24202.11"/>
  </r>
  <r>
    <x v="4"/>
    <x v="22"/>
    <n v="20065.29"/>
  </r>
  <r>
    <x v="4"/>
    <x v="23"/>
    <n v="106885.23"/>
  </r>
  <r>
    <x v="4"/>
    <x v="24"/>
    <n v="4691.8100000000004"/>
  </r>
  <r>
    <x v="4"/>
    <x v="25"/>
    <n v="171496.80000000002"/>
  </r>
  <r>
    <x v="4"/>
    <x v="26"/>
    <n v="180"/>
  </r>
  <r>
    <x v="4"/>
    <x v="27"/>
    <n v="82638.19"/>
  </r>
  <r>
    <x v="4"/>
    <x v="61"/>
    <n v="41058.75"/>
  </r>
  <r>
    <x v="4"/>
    <x v="28"/>
    <n v="153901.72"/>
  </r>
  <r>
    <x v="4"/>
    <x v="29"/>
    <n v="6925.33"/>
  </r>
  <r>
    <x v="4"/>
    <x v="30"/>
    <n v="1104"/>
  </r>
  <r>
    <x v="4"/>
    <x v="31"/>
    <n v="45764.049999999996"/>
  </r>
  <r>
    <x v="4"/>
    <x v="32"/>
    <n v="224"/>
  </r>
  <r>
    <x v="4"/>
    <x v="33"/>
    <n v="184"/>
  </r>
  <r>
    <x v="4"/>
    <x v="34"/>
    <n v="16918.68"/>
  </r>
  <r>
    <x v="4"/>
    <x v="35"/>
    <n v="73993.34"/>
  </r>
  <r>
    <x v="4"/>
    <x v="68"/>
    <n v="2687.65"/>
  </r>
  <r>
    <x v="4"/>
    <x v="69"/>
    <n v="132745.22"/>
  </r>
  <r>
    <x v="4"/>
    <x v="37"/>
    <n v="9497.4000000000015"/>
  </r>
  <r>
    <x v="4"/>
    <x v="54"/>
    <n v="25131.010000000002"/>
  </r>
  <r>
    <x v="4"/>
    <x v="38"/>
    <n v="58956.450000000004"/>
  </r>
  <r>
    <x v="4"/>
    <x v="40"/>
    <n v="28869.360000000001"/>
  </r>
  <r>
    <x v="4"/>
    <x v="41"/>
    <n v="2575.12"/>
  </r>
  <r>
    <x v="4"/>
    <x v="42"/>
    <n v="406.44"/>
  </r>
  <r>
    <x v="4"/>
    <x v="43"/>
    <n v="4068"/>
  </r>
  <r>
    <x v="4"/>
    <x v="55"/>
    <n v="560"/>
  </r>
  <r>
    <x v="4"/>
    <x v="44"/>
    <n v="17339.93"/>
  </r>
  <r>
    <x v="4"/>
    <x v="45"/>
    <n v="15459.79"/>
  </r>
  <r>
    <x v="4"/>
    <x v="46"/>
    <n v="308494.49"/>
  </r>
  <r>
    <x v="4"/>
    <x v="47"/>
    <n v="14842.189999999999"/>
  </r>
  <r>
    <x v="4"/>
    <x v="63"/>
    <n v="20086.5"/>
  </r>
  <r>
    <x v="4"/>
    <x v="56"/>
    <n v="18682.599999999999"/>
  </r>
  <r>
    <x v="4"/>
    <x v="49"/>
    <n v="11932.88"/>
  </r>
  <r>
    <x v="4"/>
    <x v="50"/>
    <n v="972"/>
  </r>
  <r>
    <x v="4"/>
    <x v="51"/>
    <n v="17504.54"/>
  </r>
  <r>
    <x v="4"/>
    <x v="52"/>
    <n v="20859.14"/>
  </r>
  <r>
    <x v="4"/>
    <x v="70"/>
    <n v="2380.64"/>
  </r>
  <r>
    <x v="4"/>
    <x v="71"/>
    <n v="19952.46"/>
  </r>
  <r>
    <x v="5"/>
    <x v="0"/>
    <n v="238929.97000000003"/>
  </r>
  <r>
    <x v="5"/>
    <x v="1"/>
    <n v="-238929.96999999997"/>
  </r>
  <r>
    <x v="5"/>
    <x v="2"/>
    <n v="202197.78999999998"/>
  </r>
  <r>
    <x v="5"/>
    <x v="3"/>
    <n v="1487862.9500000002"/>
  </r>
  <r>
    <x v="5"/>
    <x v="5"/>
    <n v="389378.39"/>
  </r>
  <r>
    <x v="5"/>
    <x v="6"/>
    <n v="14108521.589999998"/>
  </r>
  <r>
    <x v="5"/>
    <x v="58"/>
    <n v="55311.590000000004"/>
  </r>
  <r>
    <x v="5"/>
    <x v="59"/>
    <n v="603822.33000000007"/>
  </r>
  <r>
    <x v="5"/>
    <x v="7"/>
    <n v="23547.39"/>
  </r>
  <r>
    <x v="5"/>
    <x v="8"/>
    <n v="176493.25"/>
  </r>
  <r>
    <x v="5"/>
    <x v="9"/>
    <n v="5678546.8499999978"/>
  </r>
  <r>
    <x v="5"/>
    <x v="67"/>
    <n v="45630.000000000007"/>
  </r>
  <r>
    <x v="5"/>
    <x v="60"/>
    <n v="114480"/>
  </r>
  <r>
    <x v="5"/>
    <x v="10"/>
    <n v="1940574.52"/>
  </r>
  <r>
    <x v="5"/>
    <x v="11"/>
    <n v="2020539.48"/>
  </r>
  <r>
    <x v="5"/>
    <x v="12"/>
    <n v="186389.53"/>
  </r>
  <r>
    <x v="5"/>
    <x v="13"/>
    <n v="84332.210000000021"/>
  </r>
  <r>
    <x v="5"/>
    <x v="14"/>
    <n v="10191.450000000001"/>
  </r>
  <r>
    <x v="5"/>
    <x v="15"/>
    <n v="25192.02"/>
  </r>
  <r>
    <x v="5"/>
    <x v="16"/>
    <n v="717032.41"/>
  </r>
  <r>
    <x v="5"/>
    <x v="17"/>
    <n v="2265817.4299999997"/>
  </r>
  <r>
    <x v="5"/>
    <x v="18"/>
    <n v="480918.63999999996"/>
  </r>
  <r>
    <x v="5"/>
    <x v="19"/>
    <n v="1201842.5"/>
  </r>
  <r>
    <x v="5"/>
    <x v="21"/>
    <n v="603817.61999999988"/>
  </r>
  <r>
    <x v="5"/>
    <x v="22"/>
    <n v="241413.01"/>
  </r>
  <r>
    <x v="5"/>
    <x v="23"/>
    <n v="623262.83000000007"/>
  </r>
  <r>
    <x v="5"/>
    <x v="24"/>
    <n v="136062.53"/>
  </r>
  <r>
    <x v="5"/>
    <x v="25"/>
    <n v="748013.85"/>
  </r>
  <r>
    <x v="5"/>
    <x v="72"/>
    <n v="5145.8999999999996"/>
  </r>
  <r>
    <x v="5"/>
    <x v="73"/>
    <n v="93967.5"/>
  </r>
  <r>
    <x v="5"/>
    <x v="26"/>
    <n v="46770.7"/>
  </r>
  <r>
    <x v="5"/>
    <x v="27"/>
    <n v="519831.59"/>
  </r>
  <r>
    <x v="5"/>
    <x v="61"/>
    <n v="169832.2"/>
  </r>
  <r>
    <x v="5"/>
    <x v="28"/>
    <n v="186663.55"/>
  </r>
  <r>
    <x v="5"/>
    <x v="29"/>
    <n v="24146.21"/>
  </r>
  <r>
    <x v="5"/>
    <x v="30"/>
    <n v="95751.25"/>
  </r>
  <r>
    <x v="5"/>
    <x v="31"/>
    <n v="220494.03"/>
  </r>
  <r>
    <x v="5"/>
    <x v="32"/>
    <n v="26386.79"/>
  </r>
  <r>
    <x v="5"/>
    <x v="33"/>
    <n v="1294.25"/>
  </r>
  <r>
    <x v="5"/>
    <x v="34"/>
    <n v="183170.86"/>
  </r>
  <r>
    <x v="5"/>
    <x v="35"/>
    <n v="407623.61"/>
  </r>
  <r>
    <x v="5"/>
    <x v="68"/>
    <n v="19668"/>
  </r>
  <r>
    <x v="5"/>
    <x v="69"/>
    <n v="372.47"/>
  </r>
  <r>
    <x v="5"/>
    <x v="36"/>
    <n v="161344.03"/>
  </r>
  <r>
    <x v="5"/>
    <x v="37"/>
    <n v="77341.45"/>
  </r>
  <r>
    <x v="5"/>
    <x v="62"/>
    <n v="5417.5"/>
  </r>
  <r>
    <x v="5"/>
    <x v="54"/>
    <n v="16378.51"/>
  </r>
  <r>
    <x v="5"/>
    <x v="38"/>
    <n v="88766.430000000008"/>
  </r>
  <r>
    <x v="5"/>
    <x v="39"/>
    <n v="16725.919999999998"/>
  </r>
  <r>
    <x v="5"/>
    <x v="40"/>
    <n v="133844.53"/>
  </r>
  <r>
    <x v="5"/>
    <x v="41"/>
    <n v="35991.870000000003"/>
  </r>
  <r>
    <x v="5"/>
    <x v="43"/>
    <n v="217960.98000000004"/>
  </r>
  <r>
    <x v="5"/>
    <x v="44"/>
    <n v="17519.490000000002"/>
  </r>
  <r>
    <x v="5"/>
    <x v="45"/>
    <n v="24096.5"/>
  </r>
  <r>
    <x v="5"/>
    <x v="46"/>
    <n v="185417.41999999998"/>
  </r>
  <r>
    <x v="5"/>
    <x v="47"/>
    <n v="27550.43"/>
  </r>
  <r>
    <x v="5"/>
    <x v="56"/>
    <n v="7500"/>
  </r>
  <r>
    <x v="5"/>
    <x v="48"/>
    <n v="5450"/>
  </r>
  <r>
    <x v="5"/>
    <x v="49"/>
    <n v="4819.33"/>
  </r>
  <r>
    <x v="5"/>
    <x v="51"/>
    <n v="44015.77"/>
  </r>
  <r>
    <x v="5"/>
    <x v="71"/>
    <n v="275498.36"/>
  </r>
  <r>
    <x v="5"/>
    <x v="64"/>
    <n v="9329.92"/>
  </r>
  <r>
    <x v="5"/>
    <x v="74"/>
    <n v="12239.04"/>
  </r>
  <r>
    <x v="6"/>
    <x v="0"/>
    <n v="27925.84"/>
  </r>
  <r>
    <x v="6"/>
    <x v="1"/>
    <n v="-27925.84"/>
  </r>
  <r>
    <x v="6"/>
    <x v="2"/>
    <n v="11582.300000000001"/>
  </r>
  <r>
    <x v="6"/>
    <x v="3"/>
    <n v="23040"/>
  </r>
  <r>
    <x v="6"/>
    <x v="4"/>
    <n v="182802.18999999997"/>
  </r>
  <r>
    <x v="6"/>
    <x v="5"/>
    <n v="68146.310000000012"/>
  </r>
  <r>
    <x v="6"/>
    <x v="6"/>
    <n v="3593349.8999999994"/>
  </r>
  <r>
    <x v="6"/>
    <x v="58"/>
    <n v="30522.44"/>
  </r>
  <r>
    <x v="6"/>
    <x v="59"/>
    <n v="187944.6"/>
  </r>
  <r>
    <x v="6"/>
    <x v="7"/>
    <n v="60027.740000000005"/>
  </r>
  <r>
    <x v="6"/>
    <x v="8"/>
    <n v="33168.239999999998"/>
  </r>
  <r>
    <x v="6"/>
    <x v="9"/>
    <n v="1403240.83"/>
  </r>
  <r>
    <x v="6"/>
    <x v="10"/>
    <n v="471838.74"/>
  </r>
  <r>
    <x v="6"/>
    <x v="11"/>
    <n v="581345.25999999989"/>
  </r>
  <r>
    <x v="6"/>
    <x v="12"/>
    <n v="47491.209999999992"/>
  </r>
  <r>
    <x v="6"/>
    <x v="13"/>
    <n v="24135.440000000013"/>
  </r>
  <r>
    <x v="6"/>
    <x v="14"/>
    <n v="8178.92"/>
  </r>
  <r>
    <x v="6"/>
    <x v="15"/>
    <n v="7600.1200000000017"/>
  </r>
  <r>
    <x v="6"/>
    <x v="16"/>
    <n v="176372.40000000002"/>
  </r>
  <r>
    <x v="6"/>
    <x v="17"/>
    <n v="548565.8400000002"/>
  </r>
  <r>
    <x v="6"/>
    <x v="18"/>
    <n v="127679.42"/>
  </r>
  <r>
    <x v="6"/>
    <x v="19"/>
    <n v="292201.55"/>
  </r>
  <r>
    <x v="6"/>
    <x v="21"/>
    <n v="120805.4"/>
  </r>
  <r>
    <x v="6"/>
    <x v="22"/>
    <n v="21794.609999999997"/>
  </r>
  <r>
    <x v="6"/>
    <x v="23"/>
    <n v="106471.64"/>
  </r>
  <r>
    <x v="6"/>
    <x v="24"/>
    <n v="58631.24"/>
  </r>
  <r>
    <x v="6"/>
    <x v="25"/>
    <n v="371453.22000000009"/>
  </r>
  <r>
    <x v="6"/>
    <x v="26"/>
    <n v="24000.260000000002"/>
  </r>
  <r>
    <x v="6"/>
    <x v="27"/>
    <n v="124687.40000000001"/>
  </r>
  <r>
    <x v="6"/>
    <x v="61"/>
    <n v="33754.800000000003"/>
  </r>
  <r>
    <x v="6"/>
    <x v="28"/>
    <n v="205.25"/>
  </r>
  <r>
    <x v="6"/>
    <x v="29"/>
    <n v="14576.07"/>
  </r>
  <r>
    <x v="6"/>
    <x v="30"/>
    <n v="35554.050000000003"/>
  </r>
  <r>
    <x v="6"/>
    <x v="31"/>
    <n v="79851.100000000006"/>
  </r>
  <r>
    <x v="6"/>
    <x v="32"/>
    <n v="4573.91"/>
  </r>
  <r>
    <x v="6"/>
    <x v="33"/>
    <n v="3051.96"/>
  </r>
  <r>
    <x v="6"/>
    <x v="34"/>
    <n v="59194.749999999993"/>
  </r>
  <r>
    <x v="6"/>
    <x v="35"/>
    <n v="111016.04999999999"/>
  </r>
  <r>
    <x v="6"/>
    <x v="69"/>
    <n v="382.88"/>
  </r>
  <r>
    <x v="6"/>
    <x v="36"/>
    <n v="1536.84"/>
  </r>
  <r>
    <x v="6"/>
    <x v="75"/>
    <n v="20597.260000000002"/>
  </r>
  <r>
    <x v="6"/>
    <x v="37"/>
    <n v="2237.96"/>
  </r>
  <r>
    <x v="6"/>
    <x v="62"/>
    <n v="5260"/>
  </r>
  <r>
    <x v="6"/>
    <x v="54"/>
    <n v="2234.92"/>
  </r>
  <r>
    <x v="6"/>
    <x v="38"/>
    <n v="202055.06"/>
  </r>
  <r>
    <x v="6"/>
    <x v="39"/>
    <n v="8637.8900000000012"/>
  </r>
  <r>
    <x v="6"/>
    <x v="40"/>
    <n v="27119.769999999997"/>
  </r>
  <r>
    <x v="6"/>
    <x v="41"/>
    <n v="11670.62"/>
  </r>
  <r>
    <x v="6"/>
    <x v="43"/>
    <n v="47195.810000000005"/>
  </r>
  <r>
    <x v="6"/>
    <x v="44"/>
    <n v="30555.06"/>
  </r>
  <r>
    <x v="6"/>
    <x v="45"/>
    <n v="6719.1"/>
  </r>
  <r>
    <x v="6"/>
    <x v="46"/>
    <n v="240046.9"/>
  </r>
  <r>
    <x v="6"/>
    <x v="47"/>
    <n v="20763"/>
  </r>
  <r>
    <x v="6"/>
    <x v="63"/>
    <n v="10070.39"/>
  </r>
  <r>
    <x v="6"/>
    <x v="49"/>
    <n v="970.17"/>
  </r>
  <r>
    <x v="6"/>
    <x v="51"/>
    <n v="23245.659999999996"/>
  </r>
  <r>
    <x v="6"/>
    <x v="52"/>
    <n v="9459.99"/>
  </r>
  <r>
    <x v="6"/>
    <x v="66"/>
    <n v="8354.02"/>
  </r>
  <r>
    <x v="7"/>
    <x v="0"/>
    <n v="580652.85"/>
  </r>
  <r>
    <x v="7"/>
    <x v="1"/>
    <n v="-580652.85"/>
  </r>
  <r>
    <x v="7"/>
    <x v="2"/>
    <n v="1348550.3699999999"/>
  </r>
  <r>
    <x v="7"/>
    <x v="3"/>
    <n v="6966177.5099999998"/>
  </r>
  <r>
    <x v="7"/>
    <x v="4"/>
    <n v="3846555.92"/>
  </r>
  <r>
    <x v="7"/>
    <x v="5"/>
    <n v="1698502.63"/>
  </r>
  <r>
    <x v="7"/>
    <x v="6"/>
    <n v="118351108.12"/>
  </r>
  <r>
    <x v="7"/>
    <x v="58"/>
    <n v="1725367.7199999993"/>
  </r>
  <r>
    <x v="7"/>
    <x v="59"/>
    <n v="1079043.3399999999"/>
  </r>
  <r>
    <x v="7"/>
    <x v="7"/>
    <n v="299928.63999999996"/>
  </r>
  <r>
    <x v="7"/>
    <x v="8"/>
    <n v="1194277.32"/>
  </r>
  <r>
    <x v="7"/>
    <x v="9"/>
    <n v="37388026.149999999"/>
  </r>
  <r>
    <x v="7"/>
    <x v="10"/>
    <n v="12946001.680000003"/>
  </r>
  <r>
    <x v="7"/>
    <x v="11"/>
    <n v="15894213.359999999"/>
  </r>
  <r>
    <x v="7"/>
    <x v="12"/>
    <n v="790175.55999999982"/>
  </r>
  <r>
    <x v="7"/>
    <x v="13"/>
    <n v="341307.04999999993"/>
  </r>
  <r>
    <x v="7"/>
    <x v="14"/>
    <n v="56722.16"/>
  </r>
  <r>
    <x v="7"/>
    <x v="15"/>
    <n v="202163.54"/>
  </r>
  <r>
    <x v="7"/>
    <x v="76"/>
    <n v="46602.16"/>
  </r>
  <r>
    <x v="7"/>
    <x v="16"/>
    <n v="4359946.33"/>
  </r>
  <r>
    <x v="7"/>
    <x v="17"/>
    <n v="18338688.549999997"/>
  </r>
  <r>
    <x v="7"/>
    <x v="18"/>
    <n v="3039990.0100000026"/>
  </r>
  <r>
    <x v="7"/>
    <x v="19"/>
    <n v="9755298.5499999989"/>
  </r>
  <r>
    <x v="7"/>
    <x v="20"/>
    <n v="0"/>
  </r>
  <r>
    <x v="7"/>
    <x v="21"/>
    <n v="5050915.87"/>
  </r>
  <r>
    <x v="7"/>
    <x v="22"/>
    <n v="3032288.39"/>
  </r>
  <r>
    <x v="7"/>
    <x v="23"/>
    <n v="366629.38000000006"/>
  </r>
  <r>
    <x v="7"/>
    <x v="24"/>
    <n v="990389.55"/>
  </r>
  <r>
    <x v="7"/>
    <x v="25"/>
    <n v="6050339.7899999991"/>
  </r>
  <r>
    <x v="7"/>
    <x v="77"/>
    <n v="36179.870000000003"/>
  </r>
  <r>
    <x v="7"/>
    <x v="26"/>
    <n v="212447.41999999998"/>
  </r>
  <r>
    <x v="7"/>
    <x v="78"/>
    <n v="123.8"/>
  </r>
  <r>
    <x v="7"/>
    <x v="27"/>
    <n v="2104642.7599999998"/>
  </r>
  <r>
    <x v="7"/>
    <x v="61"/>
    <n v="813978.2"/>
  </r>
  <r>
    <x v="7"/>
    <x v="28"/>
    <n v="966789.16"/>
  </r>
  <r>
    <x v="7"/>
    <x v="29"/>
    <n v="35625.72"/>
  </r>
  <r>
    <x v="7"/>
    <x v="53"/>
    <n v="4529890.1899999995"/>
  </r>
  <r>
    <x v="7"/>
    <x v="32"/>
    <n v="53686.470000000016"/>
  </r>
  <r>
    <x v="7"/>
    <x v="33"/>
    <n v="17581.63"/>
  </r>
  <r>
    <x v="7"/>
    <x v="34"/>
    <n v="142504.25"/>
  </r>
  <r>
    <x v="7"/>
    <x v="35"/>
    <n v="2705130.91"/>
  </r>
  <r>
    <x v="7"/>
    <x v="36"/>
    <n v="48642.54"/>
  </r>
  <r>
    <x v="7"/>
    <x v="37"/>
    <n v="72254.23000000001"/>
  </r>
  <r>
    <x v="7"/>
    <x v="62"/>
    <n v="15648.96"/>
  </r>
  <r>
    <x v="7"/>
    <x v="54"/>
    <n v="277261.81"/>
  </r>
  <r>
    <x v="7"/>
    <x v="38"/>
    <n v="1487213.69"/>
  </r>
  <r>
    <x v="7"/>
    <x v="39"/>
    <n v="504551.88"/>
  </r>
  <r>
    <x v="7"/>
    <x v="40"/>
    <n v="309499.12"/>
  </r>
  <r>
    <x v="7"/>
    <x v="43"/>
    <n v="413786.10000000003"/>
  </r>
  <r>
    <x v="7"/>
    <x v="55"/>
    <n v="35084"/>
  </r>
  <r>
    <x v="7"/>
    <x v="44"/>
    <n v="41206.129999999997"/>
  </r>
  <r>
    <x v="7"/>
    <x v="45"/>
    <n v="68000"/>
  </r>
  <r>
    <x v="7"/>
    <x v="46"/>
    <n v="2515437.4699999997"/>
  </r>
  <r>
    <x v="7"/>
    <x v="47"/>
    <n v="438239.75"/>
  </r>
  <r>
    <x v="7"/>
    <x v="48"/>
    <n v="5644950.0899999999"/>
  </r>
  <r>
    <x v="7"/>
    <x v="49"/>
    <n v="365186"/>
  </r>
  <r>
    <x v="7"/>
    <x v="50"/>
    <n v="372085.65"/>
  </r>
  <r>
    <x v="7"/>
    <x v="51"/>
    <n v="486230.47000000009"/>
  </r>
  <r>
    <x v="7"/>
    <x v="52"/>
    <n v="663103.77"/>
  </r>
  <r>
    <x v="7"/>
    <x v="71"/>
    <n v="273519.28000000003"/>
  </r>
  <r>
    <x v="7"/>
    <x v="64"/>
    <n v="147654.64000000001"/>
  </r>
  <r>
    <x v="7"/>
    <x v="65"/>
    <n v="-85561.09"/>
  </r>
  <r>
    <x v="7"/>
    <x v="66"/>
    <n v="155957.91"/>
  </r>
  <r>
    <x v="7"/>
    <x v="74"/>
    <n v="210100.34"/>
  </r>
  <r>
    <x v="8"/>
    <x v="4"/>
    <n v="76612.239999999991"/>
  </r>
  <r>
    <x v="8"/>
    <x v="5"/>
    <n v="29756.480000000003"/>
  </r>
  <r>
    <x v="8"/>
    <x v="6"/>
    <n v="832277.82"/>
  </r>
  <r>
    <x v="8"/>
    <x v="59"/>
    <n v="2400"/>
  </r>
  <r>
    <x v="8"/>
    <x v="7"/>
    <n v="66642.63"/>
  </r>
  <r>
    <x v="8"/>
    <x v="8"/>
    <n v="31190.43"/>
  </r>
  <r>
    <x v="8"/>
    <x v="9"/>
    <n v="338048.72"/>
  </r>
  <r>
    <x v="8"/>
    <x v="10"/>
    <n v="116949"/>
  </r>
  <r>
    <x v="8"/>
    <x v="11"/>
    <n v="152042"/>
  </r>
  <r>
    <x v="8"/>
    <x v="12"/>
    <n v="5973.94"/>
  </r>
  <r>
    <x v="8"/>
    <x v="13"/>
    <n v="3248.77"/>
  </r>
  <r>
    <x v="8"/>
    <x v="16"/>
    <n v="46847.700000000004"/>
  </r>
  <r>
    <x v="8"/>
    <x v="17"/>
    <n v="131259.9"/>
  </r>
  <r>
    <x v="8"/>
    <x v="18"/>
    <n v="31946.73"/>
  </r>
  <r>
    <x v="8"/>
    <x v="19"/>
    <n v="69569"/>
  </r>
  <r>
    <x v="8"/>
    <x v="23"/>
    <n v="60724.18"/>
  </r>
  <r>
    <x v="8"/>
    <x v="25"/>
    <n v="156336.84000000003"/>
  </r>
  <r>
    <x v="8"/>
    <x v="26"/>
    <n v="19385.440000000002"/>
  </r>
  <r>
    <x v="8"/>
    <x v="28"/>
    <n v="13355.93"/>
  </r>
  <r>
    <x v="8"/>
    <x v="35"/>
    <n v="53372.04"/>
  </r>
  <r>
    <x v="8"/>
    <x v="40"/>
    <n v="32893.269999999997"/>
  </r>
  <r>
    <x v="8"/>
    <x v="46"/>
    <n v="133181.52000000002"/>
  </r>
  <r>
    <x v="8"/>
    <x v="47"/>
    <n v="450"/>
  </r>
  <r>
    <x v="8"/>
    <x v="48"/>
    <n v="27294"/>
  </r>
  <r>
    <x v="8"/>
    <x v="51"/>
    <n v="13109.11"/>
  </r>
  <r>
    <x v="8"/>
    <x v="52"/>
    <n v="58426.66"/>
  </r>
  <r>
    <x v="9"/>
    <x v="0"/>
    <n v="104911.08"/>
  </r>
  <r>
    <x v="9"/>
    <x v="1"/>
    <n v="-104911.08"/>
  </r>
  <r>
    <x v="9"/>
    <x v="57"/>
    <n v="107050"/>
  </r>
  <r>
    <x v="9"/>
    <x v="2"/>
    <n v="138429.73000000001"/>
  </r>
  <r>
    <x v="9"/>
    <x v="3"/>
    <n v="790351.59000000008"/>
  </r>
  <r>
    <x v="9"/>
    <x v="4"/>
    <n v="313930.53999999998"/>
  </r>
  <r>
    <x v="9"/>
    <x v="5"/>
    <n v="177399.13"/>
  </r>
  <r>
    <x v="9"/>
    <x v="6"/>
    <n v="8222308.6599999992"/>
  </r>
  <r>
    <x v="9"/>
    <x v="58"/>
    <n v="122051.82"/>
  </r>
  <r>
    <x v="9"/>
    <x v="59"/>
    <n v="172518.52000000002"/>
  </r>
  <r>
    <x v="9"/>
    <x v="7"/>
    <n v="90237.249999999942"/>
  </r>
  <r>
    <x v="9"/>
    <x v="8"/>
    <n v="142694.29"/>
  </r>
  <r>
    <x v="9"/>
    <x v="9"/>
    <n v="3192470.6100000003"/>
  </r>
  <r>
    <x v="9"/>
    <x v="67"/>
    <n v="9253.32"/>
  </r>
  <r>
    <x v="9"/>
    <x v="60"/>
    <n v="46912.529999999992"/>
  </r>
  <r>
    <x v="9"/>
    <x v="10"/>
    <n v="1055089.04"/>
  </r>
  <r>
    <x v="9"/>
    <x v="11"/>
    <n v="1206158.96"/>
  </r>
  <r>
    <x v="9"/>
    <x v="12"/>
    <n v="94771.999999999971"/>
  </r>
  <r>
    <x v="9"/>
    <x v="13"/>
    <n v="51446.450000000012"/>
  </r>
  <r>
    <x v="9"/>
    <x v="14"/>
    <n v="42719.760000000009"/>
  </r>
  <r>
    <x v="9"/>
    <x v="15"/>
    <n v="112443.20999999998"/>
  </r>
  <r>
    <x v="9"/>
    <x v="16"/>
    <n v="378378.38000000006"/>
  </r>
  <r>
    <x v="9"/>
    <x v="17"/>
    <n v="1362669.54"/>
  </r>
  <r>
    <x v="9"/>
    <x v="18"/>
    <n v="270477.43000000005"/>
  </r>
  <r>
    <x v="9"/>
    <x v="19"/>
    <n v="724828.2"/>
  </r>
  <r>
    <x v="9"/>
    <x v="21"/>
    <n v="430662.48"/>
  </r>
  <r>
    <x v="9"/>
    <x v="22"/>
    <n v="40941.47"/>
  </r>
  <r>
    <x v="9"/>
    <x v="23"/>
    <n v="375553.27"/>
  </r>
  <r>
    <x v="9"/>
    <x v="24"/>
    <n v="78853.58"/>
  </r>
  <r>
    <x v="9"/>
    <x v="25"/>
    <n v="542219.67999999993"/>
  </r>
  <r>
    <x v="9"/>
    <x v="26"/>
    <n v="18928.25"/>
  </r>
  <r>
    <x v="9"/>
    <x v="79"/>
    <n v="79111.47"/>
  </r>
  <r>
    <x v="9"/>
    <x v="27"/>
    <n v="234064.05"/>
  </r>
  <r>
    <x v="9"/>
    <x v="28"/>
    <n v="305360.18"/>
  </r>
  <r>
    <x v="9"/>
    <x v="29"/>
    <n v="17036.41"/>
  </r>
  <r>
    <x v="9"/>
    <x v="31"/>
    <n v="187388.28"/>
  </r>
  <r>
    <x v="9"/>
    <x v="33"/>
    <n v="276.49"/>
  </r>
  <r>
    <x v="9"/>
    <x v="34"/>
    <n v="225546.95"/>
  </r>
  <r>
    <x v="9"/>
    <x v="35"/>
    <n v="252313.46"/>
  </r>
  <r>
    <x v="9"/>
    <x v="68"/>
    <n v="3.45"/>
  </r>
  <r>
    <x v="9"/>
    <x v="37"/>
    <n v="85178.459999999992"/>
  </r>
  <r>
    <x v="9"/>
    <x v="62"/>
    <n v="13005.38"/>
  </r>
  <r>
    <x v="9"/>
    <x v="54"/>
    <n v="1759.31"/>
  </r>
  <r>
    <x v="9"/>
    <x v="38"/>
    <n v="4814.84"/>
  </r>
  <r>
    <x v="9"/>
    <x v="39"/>
    <n v="49305.57"/>
  </r>
  <r>
    <x v="9"/>
    <x v="40"/>
    <n v="45204.619999999995"/>
  </r>
  <r>
    <x v="9"/>
    <x v="42"/>
    <n v="55866.240000000005"/>
  </r>
  <r>
    <x v="9"/>
    <x v="43"/>
    <n v="31576.560000000001"/>
  </r>
  <r>
    <x v="9"/>
    <x v="44"/>
    <n v="4063.5"/>
  </r>
  <r>
    <x v="9"/>
    <x v="45"/>
    <n v="7302.31"/>
  </r>
  <r>
    <x v="9"/>
    <x v="46"/>
    <n v="385667.80999999994"/>
  </r>
  <r>
    <x v="9"/>
    <x v="47"/>
    <n v="65995.429999999993"/>
  </r>
  <r>
    <x v="9"/>
    <x v="48"/>
    <n v="6068.76"/>
  </r>
  <r>
    <x v="9"/>
    <x v="49"/>
    <n v="3593.24"/>
  </r>
  <r>
    <x v="9"/>
    <x v="50"/>
    <n v="37184.129999999997"/>
  </r>
  <r>
    <x v="9"/>
    <x v="51"/>
    <n v="32643.020000000004"/>
  </r>
  <r>
    <x v="9"/>
    <x v="66"/>
    <n v="42922"/>
  </r>
  <r>
    <x v="9"/>
    <x v="80"/>
    <n v="-18380.55"/>
  </r>
  <r>
    <x v="10"/>
    <x v="0"/>
    <n v="56821.99"/>
  </r>
  <r>
    <x v="10"/>
    <x v="1"/>
    <n v="-56821.99"/>
  </r>
  <r>
    <x v="10"/>
    <x v="57"/>
    <n v="53525"/>
  </r>
  <r>
    <x v="10"/>
    <x v="2"/>
    <n v="17524.18"/>
  </r>
  <r>
    <x v="10"/>
    <x v="3"/>
    <n v="255024.98"/>
  </r>
  <r>
    <x v="10"/>
    <x v="4"/>
    <n v="147302.52000000002"/>
  </r>
  <r>
    <x v="10"/>
    <x v="5"/>
    <n v="113213.12"/>
  </r>
  <r>
    <x v="10"/>
    <x v="6"/>
    <n v="5440017.7299999995"/>
  </r>
  <r>
    <x v="10"/>
    <x v="58"/>
    <n v="2088.63"/>
  </r>
  <r>
    <x v="10"/>
    <x v="59"/>
    <n v="273799.7"/>
  </r>
  <r>
    <x v="10"/>
    <x v="7"/>
    <n v="67989.239999999991"/>
  </r>
  <r>
    <x v="10"/>
    <x v="8"/>
    <n v="30516.460000000003"/>
  </r>
  <r>
    <x v="10"/>
    <x v="9"/>
    <n v="2046314.04"/>
  </r>
  <r>
    <x v="10"/>
    <x v="67"/>
    <n v="3773.130000000001"/>
  </r>
  <r>
    <x v="10"/>
    <x v="60"/>
    <n v="9384.5"/>
  </r>
  <r>
    <x v="10"/>
    <x v="10"/>
    <n v="787102.4"/>
  </r>
  <r>
    <x v="10"/>
    <x v="11"/>
    <n v="774439.6"/>
  </r>
  <r>
    <x v="10"/>
    <x v="12"/>
    <n v="65819.010000000009"/>
  </r>
  <r>
    <x v="10"/>
    <x v="13"/>
    <n v="37007.769999999997"/>
  </r>
  <r>
    <x v="10"/>
    <x v="16"/>
    <n v="223645.06000000008"/>
  </r>
  <r>
    <x v="10"/>
    <x v="17"/>
    <n v="859834.64"/>
  </r>
  <r>
    <x v="10"/>
    <x v="18"/>
    <n v="184683.83000000002"/>
  </r>
  <r>
    <x v="10"/>
    <x v="19"/>
    <n v="441245.5"/>
  </r>
  <r>
    <x v="10"/>
    <x v="21"/>
    <n v="207726.04"/>
  </r>
  <r>
    <x v="10"/>
    <x v="22"/>
    <n v="10986.28"/>
  </r>
  <r>
    <x v="10"/>
    <x v="23"/>
    <n v="341953.81000000006"/>
  </r>
  <r>
    <x v="10"/>
    <x v="24"/>
    <n v="71434.94"/>
  </r>
  <r>
    <x v="10"/>
    <x v="25"/>
    <n v="259708.76999999996"/>
  </r>
  <r>
    <x v="10"/>
    <x v="26"/>
    <n v="16191.970000000001"/>
  </r>
  <r>
    <x v="10"/>
    <x v="27"/>
    <n v="210926.28"/>
  </r>
  <r>
    <x v="10"/>
    <x v="61"/>
    <n v="32254.6"/>
  </r>
  <r>
    <x v="10"/>
    <x v="28"/>
    <n v="90509.56"/>
  </r>
  <r>
    <x v="10"/>
    <x v="29"/>
    <n v="13838.64"/>
  </r>
  <r>
    <x v="10"/>
    <x v="31"/>
    <n v="108657.31"/>
  </r>
  <r>
    <x v="10"/>
    <x v="32"/>
    <n v="4443.57"/>
  </r>
  <r>
    <x v="10"/>
    <x v="33"/>
    <n v="629.55999999999995"/>
  </r>
  <r>
    <x v="10"/>
    <x v="34"/>
    <n v="163868.22"/>
  </r>
  <r>
    <x v="10"/>
    <x v="35"/>
    <n v="192011.28"/>
  </r>
  <r>
    <x v="10"/>
    <x v="68"/>
    <n v="26927.24"/>
  </r>
  <r>
    <x v="10"/>
    <x v="37"/>
    <n v="23196.400000000001"/>
  </r>
  <r>
    <x v="10"/>
    <x v="54"/>
    <n v="20625.169999999998"/>
  </r>
  <r>
    <x v="10"/>
    <x v="38"/>
    <n v="160826.43"/>
  </r>
  <r>
    <x v="10"/>
    <x v="39"/>
    <n v="26705.23"/>
  </r>
  <r>
    <x v="10"/>
    <x v="41"/>
    <n v="7725.15"/>
  </r>
  <r>
    <x v="10"/>
    <x v="42"/>
    <n v="39449.449999999997"/>
  </r>
  <r>
    <x v="10"/>
    <x v="43"/>
    <n v="30944.639999999999"/>
  </r>
  <r>
    <x v="10"/>
    <x v="55"/>
    <n v="3128.95"/>
  </r>
  <r>
    <x v="10"/>
    <x v="46"/>
    <n v="250833.33000000002"/>
  </r>
  <r>
    <x v="10"/>
    <x v="47"/>
    <n v="20336.88"/>
  </r>
  <r>
    <x v="10"/>
    <x v="48"/>
    <n v="163760.70000000001"/>
  </r>
  <r>
    <x v="10"/>
    <x v="49"/>
    <n v="8675.77"/>
  </r>
  <r>
    <x v="10"/>
    <x v="50"/>
    <n v="12862.83"/>
  </r>
  <r>
    <x v="10"/>
    <x v="51"/>
    <n v="18965.59"/>
  </r>
  <r>
    <x v="11"/>
    <x v="0"/>
    <n v="120814.31"/>
  </r>
  <r>
    <x v="11"/>
    <x v="1"/>
    <n v="-120814.31"/>
  </r>
  <r>
    <x v="11"/>
    <x v="57"/>
    <n v="104950"/>
  </r>
  <r>
    <x v="11"/>
    <x v="2"/>
    <n v="81424.929999999993"/>
  </r>
  <r>
    <x v="11"/>
    <x v="3"/>
    <n v="308638.54000000004"/>
  </r>
  <r>
    <x v="11"/>
    <x v="4"/>
    <n v="1548397.27"/>
  </r>
  <r>
    <x v="11"/>
    <x v="5"/>
    <n v="660128.09000000008"/>
  </r>
  <r>
    <x v="11"/>
    <x v="6"/>
    <n v="12928043.779999999"/>
  </r>
  <r>
    <x v="11"/>
    <x v="58"/>
    <n v="112370.41"/>
  </r>
  <r>
    <x v="11"/>
    <x v="7"/>
    <n v="389296.05000000005"/>
  </r>
  <r>
    <x v="11"/>
    <x v="8"/>
    <n v="476342.32000000007"/>
  </r>
  <r>
    <x v="11"/>
    <x v="9"/>
    <n v="6065806.6199999992"/>
  </r>
  <r>
    <x v="11"/>
    <x v="67"/>
    <n v="101376.96999999999"/>
  </r>
  <r>
    <x v="11"/>
    <x v="60"/>
    <n v="562668.44999999995"/>
  </r>
  <r>
    <x v="11"/>
    <x v="10"/>
    <n v="1960377.8399999999"/>
  </r>
  <r>
    <x v="11"/>
    <x v="11"/>
    <n v="2095695.0300000003"/>
  </r>
  <r>
    <x v="11"/>
    <x v="12"/>
    <n v="207786.28999999995"/>
  </r>
  <r>
    <x v="11"/>
    <x v="13"/>
    <n v="93052.91"/>
  </r>
  <r>
    <x v="11"/>
    <x v="14"/>
    <n v="51087.829999999994"/>
  </r>
  <r>
    <x v="11"/>
    <x v="15"/>
    <n v="92105.76"/>
  </r>
  <r>
    <x v="11"/>
    <x v="16"/>
    <n v="697414.23"/>
  </r>
  <r>
    <x v="11"/>
    <x v="17"/>
    <n v="2150986.59"/>
  </r>
  <r>
    <x v="11"/>
    <x v="18"/>
    <n v="515966.35"/>
  </r>
  <r>
    <x v="11"/>
    <x v="19"/>
    <n v="1173852.7699999998"/>
  </r>
  <r>
    <x v="11"/>
    <x v="21"/>
    <n v="1081859.54"/>
  </r>
  <r>
    <x v="11"/>
    <x v="22"/>
    <n v="26462.339999999997"/>
  </r>
  <r>
    <x v="11"/>
    <x v="23"/>
    <n v="591521.21"/>
  </r>
  <r>
    <x v="11"/>
    <x v="24"/>
    <n v="220372.29"/>
  </r>
  <r>
    <x v="11"/>
    <x v="25"/>
    <n v="1821976.0800000005"/>
  </r>
  <r>
    <x v="11"/>
    <x v="26"/>
    <n v="22869.07"/>
  </r>
  <r>
    <x v="11"/>
    <x v="81"/>
    <n v="42260.380000000005"/>
  </r>
  <r>
    <x v="11"/>
    <x v="27"/>
    <n v="389735.98000000004"/>
  </r>
  <r>
    <x v="11"/>
    <x v="61"/>
    <n v="131050.14"/>
  </r>
  <r>
    <x v="11"/>
    <x v="29"/>
    <n v="122338.65999999999"/>
  </r>
  <r>
    <x v="11"/>
    <x v="33"/>
    <n v="6224.73"/>
  </r>
  <r>
    <x v="11"/>
    <x v="34"/>
    <n v="71088.87"/>
  </r>
  <r>
    <x v="11"/>
    <x v="35"/>
    <n v="391189.81000000006"/>
  </r>
  <r>
    <x v="11"/>
    <x v="36"/>
    <n v="57185.41"/>
  </r>
  <r>
    <x v="11"/>
    <x v="75"/>
    <n v="1813.18"/>
  </r>
  <r>
    <x v="11"/>
    <x v="62"/>
    <n v="1811.27"/>
  </r>
  <r>
    <x v="11"/>
    <x v="40"/>
    <n v="221203.91999999998"/>
  </r>
  <r>
    <x v="11"/>
    <x v="41"/>
    <n v="2966.38"/>
  </r>
  <r>
    <x v="11"/>
    <x v="43"/>
    <n v="95393.53"/>
  </r>
  <r>
    <x v="11"/>
    <x v="55"/>
    <n v="155733.01"/>
  </r>
  <r>
    <x v="11"/>
    <x v="44"/>
    <n v="15406.47"/>
  </r>
  <r>
    <x v="11"/>
    <x v="46"/>
    <n v="2419032.73"/>
  </r>
  <r>
    <x v="11"/>
    <x v="47"/>
    <n v="75349.02"/>
  </r>
  <r>
    <x v="11"/>
    <x v="48"/>
    <n v="1720.53"/>
  </r>
  <r>
    <x v="11"/>
    <x v="50"/>
    <n v="161727.31"/>
  </r>
  <r>
    <x v="11"/>
    <x v="51"/>
    <n v="93014.79"/>
  </r>
  <r>
    <x v="11"/>
    <x v="52"/>
    <n v="182034.31"/>
  </r>
  <r>
    <x v="11"/>
    <x v="71"/>
    <n v="60224.13"/>
  </r>
  <r>
    <x v="12"/>
    <x v="0"/>
    <n v="466595.24000000005"/>
  </r>
  <r>
    <x v="12"/>
    <x v="1"/>
    <n v="-466595.24"/>
  </r>
  <r>
    <x v="12"/>
    <x v="2"/>
    <n v="1321636.4799999997"/>
  </r>
  <r>
    <x v="12"/>
    <x v="3"/>
    <n v="7641316.7700000005"/>
  </r>
  <r>
    <x v="12"/>
    <x v="4"/>
    <n v="3765095.7499999995"/>
  </r>
  <r>
    <x v="12"/>
    <x v="5"/>
    <n v="4338585.8699999992"/>
  </r>
  <r>
    <x v="12"/>
    <x v="6"/>
    <n v="79683330.030000016"/>
  </r>
  <r>
    <x v="12"/>
    <x v="58"/>
    <n v="186446.80000000002"/>
  </r>
  <r>
    <x v="12"/>
    <x v="59"/>
    <n v="49362.659999999996"/>
  </r>
  <r>
    <x v="12"/>
    <x v="7"/>
    <n v="2379934.4299999997"/>
  </r>
  <r>
    <x v="12"/>
    <x v="8"/>
    <n v="2094415.6499999997"/>
  </r>
  <r>
    <x v="12"/>
    <x v="9"/>
    <n v="24714338.40000001"/>
  </r>
  <r>
    <x v="12"/>
    <x v="67"/>
    <n v="0"/>
  </r>
  <r>
    <x v="12"/>
    <x v="60"/>
    <n v="-1.1641532182693481E-10"/>
  </r>
  <r>
    <x v="12"/>
    <x v="10"/>
    <n v="8957186.0699999984"/>
  </r>
  <r>
    <x v="12"/>
    <x v="11"/>
    <n v="11208157.499999998"/>
  </r>
  <r>
    <x v="12"/>
    <x v="12"/>
    <n v="705428.44"/>
  </r>
  <r>
    <x v="12"/>
    <x v="13"/>
    <n v="585508.0199999999"/>
  </r>
  <r>
    <x v="12"/>
    <x v="16"/>
    <n v="3106644.4399999995"/>
  </r>
  <r>
    <x v="12"/>
    <x v="17"/>
    <n v="13493512.319999998"/>
  </r>
  <r>
    <x v="12"/>
    <x v="18"/>
    <n v="2224526.4500000007"/>
  </r>
  <r>
    <x v="12"/>
    <x v="19"/>
    <n v="7366174.7899999991"/>
  </r>
  <r>
    <x v="12"/>
    <x v="21"/>
    <n v="57611.209999999992"/>
  </r>
  <r>
    <x v="12"/>
    <x v="23"/>
    <n v="85023.22"/>
  </r>
  <r>
    <x v="12"/>
    <x v="24"/>
    <n v="557842.92999999993"/>
  </r>
  <r>
    <x v="12"/>
    <x v="25"/>
    <n v="10520949.76"/>
  </r>
  <r>
    <x v="12"/>
    <x v="27"/>
    <n v="1377934.5099999998"/>
  </r>
  <r>
    <x v="12"/>
    <x v="61"/>
    <n v="536082.51"/>
  </r>
  <r>
    <x v="12"/>
    <x v="53"/>
    <n v="2495778.5499999998"/>
  </r>
  <r>
    <x v="12"/>
    <x v="31"/>
    <n v="1480864.52"/>
  </r>
  <r>
    <x v="12"/>
    <x v="32"/>
    <n v="8063.13"/>
  </r>
  <r>
    <x v="12"/>
    <x v="34"/>
    <n v="3883.18"/>
  </r>
  <r>
    <x v="12"/>
    <x v="35"/>
    <n v="1992834.3"/>
  </r>
  <r>
    <x v="12"/>
    <x v="40"/>
    <n v="653298.34"/>
  </r>
  <r>
    <x v="12"/>
    <x v="55"/>
    <n v="257963.54"/>
  </r>
  <r>
    <x v="12"/>
    <x v="44"/>
    <n v="33359.1"/>
  </r>
  <r>
    <x v="12"/>
    <x v="46"/>
    <n v="9837896.4699999988"/>
  </r>
  <r>
    <x v="12"/>
    <x v="47"/>
    <n v="419300.56"/>
  </r>
  <r>
    <x v="12"/>
    <x v="50"/>
    <n v="225158.77"/>
  </r>
  <r>
    <x v="12"/>
    <x v="51"/>
    <n v="504528.12"/>
  </r>
  <r>
    <x v="12"/>
    <x v="52"/>
    <n v="987078.96"/>
  </r>
  <r>
    <x v="13"/>
    <x v="0"/>
    <n v="189610.08"/>
  </r>
  <r>
    <x v="13"/>
    <x v="1"/>
    <n v="-189610.08"/>
  </r>
  <r>
    <x v="13"/>
    <x v="57"/>
    <n v="116510"/>
  </r>
  <r>
    <x v="13"/>
    <x v="2"/>
    <n v="46668.59"/>
  </r>
  <r>
    <x v="13"/>
    <x v="3"/>
    <n v="261692.91"/>
  </r>
  <r>
    <x v="13"/>
    <x v="4"/>
    <n v="24149.21"/>
  </r>
  <r>
    <x v="13"/>
    <x v="5"/>
    <n v="102280.17"/>
  </r>
  <r>
    <x v="13"/>
    <x v="6"/>
    <n v="3773951.0199999996"/>
  </r>
  <r>
    <x v="13"/>
    <x v="58"/>
    <n v="21055.72"/>
  </r>
  <r>
    <x v="13"/>
    <x v="59"/>
    <n v="41767.5"/>
  </r>
  <r>
    <x v="13"/>
    <x v="7"/>
    <n v="92437.98000000001"/>
  </r>
  <r>
    <x v="13"/>
    <x v="8"/>
    <n v="75678.209999999992"/>
  </r>
  <r>
    <x v="13"/>
    <x v="9"/>
    <n v="2000876.73"/>
  </r>
  <r>
    <x v="13"/>
    <x v="67"/>
    <n v="3481.7699999999995"/>
  </r>
  <r>
    <x v="13"/>
    <x v="60"/>
    <n v="6736.8200000000006"/>
  </r>
  <r>
    <x v="13"/>
    <x v="10"/>
    <n v="635072.77000000014"/>
  </r>
  <r>
    <x v="13"/>
    <x v="11"/>
    <n v="601081.23"/>
  </r>
  <r>
    <x v="13"/>
    <x v="12"/>
    <n v="48724.299999999996"/>
  </r>
  <r>
    <x v="13"/>
    <x v="13"/>
    <n v="21190.400000000001"/>
  </r>
  <r>
    <x v="13"/>
    <x v="14"/>
    <n v="2051.5400000000004"/>
  </r>
  <r>
    <x v="13"/>
    <x v="15"/>
    <n v="2741.5199999999995"/>
  </r>
  <r>
    <x v="13"/>
    <x v="16"/>
    <n v="231843.97999999998"/>
  </r>
  <r>
    <x v="13"/>
    <x v="17"/>
    <n v="604672.28"/>
  </r>
  <r>
    <x v="13"/>
    <x v="18"/>
    <n v="181091.05000000002"/>
  </r>
  <r>
    <x v="13"/>
    <x v="19"/>
    <n v="321980.38000000006"/>
  </r>
  <r>
    <x v="13"/>
    <x v="21"/>
    <n v="61389.06"/>
  </r>
  <r>
    <x v="13"/>
    <x v="22"/>
    <n v="50748.340000000004"/>
  </r>
  <r>
    <x v="13"/>
    <x v="23"/>
    <n v="223599.5"/>
  </r>
  <r>
    <x v="13"/>
    <x v="24"/>
    <n v="43462"/>
  </r>
  <r>
    <x v="13"/>
    <x v="25"/>
    <n v="430057.96"/>
  </r>
  <r>
    <x v="13"/>
    <x v="26"/>
    <n v="18763.48"/>
  </r>
  <r>
    <x v="13"/>
    <x v="27"/>
    <n v="55245.34"/>
  </r>
  <r>
    <x v="13"/>
    <x v="28"/>
    <n v="41081.440000000002"/>
  </r>
  <r>
    <x v="13"/>
    <x v="29"/>
    <n v="23814.51"/>
  </r>
  <r>
    <x v="13"/>
    <x v="53"/>
    <n v="1169.6400000000001"/>
  </r>
  <r>
    <x v="13"/>
    <x v="31"/>
    <n v="62417.68"/>
  </r>
  <r>
    <x v="13"/>
    <x v="34"/>
    <n v="46804.95"/>
  </r>
  <r>
    <x v="13"/>
    <x v="35"/>
    <n v="110870.6"/>
  </r>
  <r>
    <x v="13"/>
    <x v="37"/>
    <n v="45511.39"/>
  </r>
  <r>
    <x v="13"/>
    <x v="54"/>
    <n v="4374.67"/>
  </r>
  <r>
    <x v="13"/>
    <x v="38"/>
    <n v="54066.59"/>
  </r>
  <r>
    <x v="13"/>
    <x v="40"/>
    <n v="88452.29"/>
  </r>
  <r>
    <x v="13"/>
    <x v="44"/>
    <n v="16764.84"/>
  </r>
  <r>
    <x v="13"/>
    <x v="45"/>
    <n v="23851.46"/>
  </r>
  <r>
    <x v="13"/>
    <x v="46"/>
    <n v="420310.57999999996"/>
  </r>
  <r>
    <x v="13"/>
    <x v="47"/>
    <n v="59194.5"/>
  </r>
  <r>
    <x v="13"/>
    <x v="48"/>
    <n v="2399.89"/>
  </r>
  <r>
    <x v="13"/>
    <x v="49"/>
    <n v="11715"/>
  </r>
  <r>
    <x v="13"/>
    <x v="50"/>
    <n v="75112.36"/>
  </r>
  <r>
    <x v="13"/>
    <x v="51"/>
    <n v="37475.93"/>
  </r>
  <r>
    <x v="13"/>
    <x v="52"/>
    <n v="34961.75"/>
  </r>
  <r>
    <x v="13"/>
    <x v="70"/>
    <n v="23203.489999999998"/>
  </r>
  <r>
    <x v="13"/>
    <x v="71"/>
    <n v="55420.33"/>
  </r>
  <r>
    <x v="13"/>
    <x v="64"/>
    <n v="3328.09"/>
  </r>
  <r>
    <x v="13"/>
    <x v="74"/>
    <n v="10685.75"/>
  </r>
  <r>
    <x v="14"/>
    <x v="2"/>
    <n v="778.62"/>
  </r>
  <r>
    <x v="14"/>
    <x v="3"/>
    <n v="2595.91"/>
  </r>
  <r>
    <x v="14"/>
    <x v="6"/>
    <n v="46734.34"/>
  </r>
  <r>
    <x v="14"/>
    <x v="7"/>
    <n v="617.54"/>
  </r>
  <r>
    <x v="14"/>
    <x v="8"/>
    <n v="14.36"/>
  </r>
  <r>
    <x v="14"/>
    <x v="9"/>
    <n v="37794.21"/>
  </r>
  <r>
    <x v="14"/>
    <x v="11"/>
    <n v="11616"/>
  </r>
  <r>
    <x v="14"/>
    <x v="12"/>
    <n v="538.92000000000007"/>
  </r>
  <r>
    <x v="14"/>
    <x v="13"/>
    <n v="344.87"/>
  </r>
  <r>
    <x v="14"/>
    <x v="14"/>
    <n v="460.57"/>
  </r>
  <r>
    <x v="14"/>
    <x v="15"/>
    <n v="536.54"/>
  </r>
  <r>
    <x v="14"/>
    <x v="17"/>
    <n v="7114.35"/>
  </r>
  <r>
    <x v="14"/>
    <x v="18"/>
    <n v="2408.1999999999998"/>
  </r>
  <r>
    <x v="14"/>
    <x v="19"/>
    <n v="3758.56"/>
  </r>
  <r>
    <x v="14"/>
    <x v="22"/>
    <n v="306.26"/>
  </r>
  <r>
    <x v="14"/>
    <x v="24"/>
    <n v="52.7"/>
  </r>
  <r>
    <x v="14"/>
    <x v="25"/>
    <n v="11446.28"/>
  </r>
  <r>
    <x v="14"/>
    <x v="26"/>
    <n v="1023.1"/>
  </r>
  <r>
    <x v="14"/>
    <x v="27"/>
    <n v="6390.84"/>
  </r>
  <r>
    <x v="14"/>
    <x v="28"/>
    <n v="36548.520000000004"/>
  </r>
  <r>
    <x v="14"/>
    <x v="35"/>
    <n v="9465.18"/>
  </r>
  <r>
    <x v="14"/>
    <x v="39"/>
    <n v="1786.95"/>
  </r>
  <r>
    <x v="14"/>
    <x v="43"/>
    <n v="504.4"/>
  </r>
  <r>
    <x v="14"/>
    <x v="46"/>
    <n v="3000.04"/>
  </r>
  <r>
    <x v="14"/>
    <x v="48"/>
    <n v="2772"/>
  </r>
  <r>
    <x v="14"/>
    <x v="51"/>
    <n v="889.35"/>
  </r>
  <r>
    <x v="15"/>
    <x v="0"/>
    <n v="74948.34"/>
  </r>
  <r>
    <x v="15"/>
    <x v="1"/>
    <n v="-74948.34"/>
  </r>
  <r>
    <x v="15"/>
    <x v="57"/>
    <n v="5705"/>
  </r>
  <r>
    <x v="15"/>
    <x v="2"/>
    <n v="35003.339999999997"/>
  </r>
  <r>
    <x v="15"/>
    <x v="3"/>
    <n v="244028.75"/>
  </r>
  <r>
    <x v="15"/>
    <x v="4"/>
    <n v="4399.91"/>
  </r>
  <r>
    <x v="15"/>
    <x v="5"/>
    <n v="79763.58"/>
  </r>
  <r>
    <x v="15"/>
    <x v="6"/>
    <n v="2235894.7199999997"/>
  </r>
  <r>
    <x v="15"/>
    <x v="58"/>
    <n v="5508.2800000000007"/>
  </r>
  <r>
    <x v="15"/>
    <x v="59"/>
    <n v="67074.960000000006"/>
  </r>
  <r>
    <x v="15"/>
    <x v="7"/>
    <n v="102399.38"/>
  </r>
  <r>
    <x v="15"/>
    <x v="8"/>
    <n v="93559.27"/>
  </r>
  <r>
    <x v="15"/>
    <x v="9"/>
    <n v="855163.69"/>
  </r>
  <r>
    <x v="15"/>
    <x v="10"/>
    <n v="310340.8"/>
  </r>
  <r>
    <x v="15"/>
    <x v="11"/>
    <n v="329507.20000000001"/>
  </r>
  <r>
    <x v="15"/>
    <x v="12"/>
    <n v="30509.56"/>
  </r>
  <r>
    <x v="15"/>
    <x v="13"/>
    <n v="13093.26"/>
  </r>
  <r>
    <x v="15"/>
    <x v="14"/>
    <n v="11237.52"/>
  </r>
  <r>
    <x v="15"/>
    <x v="15"/>
    <n v="21048.34"/>
  </r>
  <r>
    <x v="15"/>
    <x v="16"/>
    <n v="120100.09000000001"/>
  </r>
  <r>
    <x v="15"/>
    <x v="17"/>
    <n v="355201.61"/>
  </r>
  <r>
    <x v="15"/>
    <x v="18"/>
    <n v="83693.240000000005"/>
  </r>
  <r>
    <x v="15"/>
    <x v="19"/>
    <n v="192945.63"/>
  </r>
  <r>
    <x v="15"/>
    <x v="21"/>
    <n v="72977.16"/>
  </r>
  <r>
    <x v="15"/>
    <x v="22"/>
    <n v="17649.890000000003"/>
  </r>
  <r>
    <x v="15"/>
    <x v="23"/>
    <n v="79543.27"/>
  </r>
  <r>
    <x v="15"/>
    <x v="24"/>
    <n v="36847.699999999997"/>
  </r>
  <r>
    <x v="15"/>
    <x v="25"/>
    <n v="168889.96000000002"/>
  </r>
  <r>
    <x v="15"/>
    <x v="72"/>
    <n v="375.26"/>
  </r>
  <r>
    <x v="15"/>
    <x v="73"/>
    <n v="6872.86"/>
  </r>
  <r>
    <x v="15"/>
    <x v="26"/>
    <n v="9902.3799999999992"/>
  </r>
  <r>
    <x v="15"/>
    <x v="27"/>
    <n v="43543.71"/>
  </r>
  <r>
    <x v="15"/>
    <x v="28"/>
    <n v="278696.09999999998"/>
  </r>
  <r>
    <x v="15"/>
    <x v="29"/>
    <n v="5622.58"/>
  </r>
  <r>
    <x v="15"/>
    <x v="31"/>
    <n v="71419.58"/>
  </r>
  <r>
    <x v="15"/>
    <x v="33"/>
    <n v="3085.99"/>
  </r>
  <r>
    <x v="15"/>
    <x v="34"/>
    <n v="21437.47"/>
  </r>
  <r>
    <x v="15"/>
    <x v="35"/>
    <n v="75755.650000000009"/>
  </r>
  <r>
    <x v="15"/>
    <x v="37"/>
    <n v="11574.49"/>
  </r>
  <r>
    <x v="15"/>
    <x v="54"/>
    <n v="80.13"/>
  </r>
  <r>
    <x v="15"/>
    <x v="38"/>
    <n v="121586.38"/>
  </r>
  <r>
    <x v="15"/>
    <x v="39"/>
    <n v="11247.25"/>
  </r>
  <r>
    <x v="15"/>
    <x v="40"/>
    <n v="8942.92"/>
  </r>
  <r>
    <x v="15"/>
    <x v="41"/>
    <n v="1794.78"/>
  </r>
  <r>
    <x v="15"/>
    <x v="43"/>
    <n v="16310.63"/>
  </r>
  <r>
    <x v="15"/>
    <x v="55"/>
    <n v="59.4"/>
  </r>
  <r>
    <x v="15"/>
    <x v="44"/>
    <n v="13398"/>
  </r>
  <r>
    <x v="15"/>
    <x v="45"/>
    <n v="792"/>
  </r>
  <r>
    <x v="15"/>
    <x v="46"/>
    <n v="12037.41"/>
  </r>
  <r>
    <x v="15"/>
    <x v="47"/>
    <n v="16731.11"/>
  </r>
  <r>
    <x v="15"/>
    <x v="48"/>
    <n v="5736"/>
  </r>
  <r>
    <x v="15"/>
    <x v="49"/>
    <n v="2250"/>
  </r>
  <r>
    <x v="15"/>
    <x v="50"/>
    <n v="726"/>
  </r>
  <r>
    <x v="15"/>
    <x v="51"/>
    <n v="16170.409999999998"/>
  </r>
  <r>
    <x v="15"/>
    <x v="52"/>
    <n v="65122.16"/>
  </r>
  <r>
    <x v="15"/>
    <x v="71"/>
    <n v="91982.65"/>
  </r>
  <r>
    <x v="15"/>
    <x v="64"/>
    <n v="8032.18"/>
  </r>
  <r>
    <x v="15"/>
    <x v="65"/>
    <n v="49971.6"/>
  </r>
  <r>
    <x v="16"/>
    <x v="0"/>
    <n v="129298.61"/>
  </r>
  <r>
    <x v="16"/>
    <x v="1"/>
    <n v="-129298.61"/>
  </r>
  <r>
    <x v="16"/>
    <x v="2"/>
    <n v="128379.15"/>
  </r>
  <r>
    <x v="16"/>
    <x v="3"/>
    <n v="887621.07000000007"/>
  </r>
  <r>
    <x v="16"/>
    <x v="4"/>
    <n v="91747.29"/>
  </r>
  <r>
    <x v="16"/>
    <x v="5"/>
    <n v="130064.62"/>
  </r>
  <r>
    <x v="16"/>
    <x v="6"/>
    <n v="7925889.6000000006"/>
  </r>
  <r>
    <x v="16"/>
    <x v="58"/>
    <n v="48248.369999999995"/>
  </r>
  <r>
    <x v="16"/>
    <x v="59"/>
    <n v="256600.24"/>
  </r>
  <r>
    <x v="16"/>
    <x v="7"/>
    <n v="132176.51999999999"/>
  </r>
  <r>
    <x v="16"/>
    <x v="8"/>
    <n v="102409.62"/>
  </r>
  <r>
    <x v="16"/>
    <x v="9"/>
    <n v="3489329.0300000007"/>
  </r>
  <r>
    <x v="16"/>
    <x v="67"/>
    <n v="5894.54"/>
  </r>
  <r>
    <x v="16"/>
    <x v="60"/>
    <n v="13418.42"/>
  </r>
  <r>
    <x v="16"/>
    <x v="10"/>
    <n v="1060511.8699999999"/>
  </r>
  <r>
    <x v="16"/>
    <x v="11"/>
    <n v="1190795.1299999999"/>
  </r>
  <r>
    <x v="16"/>
    <x v="12"/>
    <n v="78313.62000000001"/>
  </r>
  <r>
    <x v="16"/>
    <x v="13"/>
    <n v="44519.39"/>
  </r>
  <r>
    <x v="16"/>
    <x v="14"/>
    <n v="22967.569999999996"/>
  </r>
  <r>
    <x v="16"/>
    <x v="15"/>
    <n v="39947.119999999988"/>
  </r>
  <r>
    <x v="16"/>
    <x v="76"/>
    <n v="8859.06"/>
  </r>
  <r>
    <x v="16"/>
    <x v="16"/>
    <n v="407874.01"/>
  </r>
  <r>
    <x v="16"/>
    <x v="17"/>
    <n v="1263315.01"/>
  </r>
  <r>
    <x v="16"/>
    <x v="18"/>
    <n v="300059.36999999994"/>
  </r>
  <r>
    <x v="16"/>
    <x v="19"/>
    <n v="675114.71000000008"/>
  </r>
  <r>
    <x v="16"/>
    <x v="21"/>
    <n v="298256.75"/>
  </r>
  <r>
    <x v="16"/>
    <x v="22"/>
    <n v="245291.08000000002"/>
  </r>
  <r>
    <x v="16"/>
    <x v="23"/>
    <n v="271242.33"/>
  </r>
  <r>
    <x v="16"/>
    <x v="24"/>
    <n v="107791.81999999999"/>
  </r>
  <r>
    <x v="16"/>
    <x v="25"/>
    <n v="848081.13"/>
  </r>
  <r>
    <x v="16"/>
    <x v="72"/>
    <n v="3724.16"/>
  </r>
  <r>
    <x v="16"/>
    <x v="73"/>
    <n v="51526.12"/>
  </r>
  <r>
    <x v="16"/>
    <x v="26"/>
    <n v="41800.14"/>
  </r>
  <r>
    <x v="16"/>
    <x v="78"/>
    <n v="5487.14"/>
  </r>
  <r>
    <x v="16"/>
    <x v="27"/>
    <n v="144124.93"/>
  </r>
  <r>
    <x v="16"/>
    <x v="28"/>
    <n v="394319.35000000003"/>
  </r>
  <r>
    <x v="16"/>
    <x v="29"/>
    <n v="33298.759999999995"/>
  </r>
  <r>
    <x v="16"/>
    <x v="53"/>
    <n v="2336.75"/>
  </r>
  <r>
    <x v="16"/>
    <x v="30"/>
    <n v="168193.7"/>
  </r>
  <r>
    <x v="16"/>
    <x v="31"/>
    <n v="86141.5"/>
  </r>
  <r>
    <x v="16"/>
    <x v="32"/>
    <n v="6260.33"/>
  </r>
  <r>
    <x v="16"/>
    <x v="33"/>
    <n v="400"/>
  </r>
  <r>
    <x v="16"/>
    <x v="34"/>
    <n v="142630.12"/>
  </r>
  <r>
    <x v="16"/>
    <x v="35"/>
    <n v="221877.07"/>
  </r>
  <r>
    <x v="16"/>
    <x v="37"/>
    <n v="92090.81"/>
  </r>
  <r>
    <x v="16"/>
    <x v="54"/>
    <n v="1622.55"/>
  </r>
  <r>
    <x v="16"/>
    <x v="38"/>
    <n v="349415.56999999995"/>
  </r>
  <r>
    <x v="16"/>
    <x v="39"/>
    <n v="23289.620000000003"/>
  </r>
  <r>
    <x v="16"/>
    <x v="40"/>
    <n v="190364.21"/>
  </r>
  <r>
    <x v="16"/>
    <x v="41"/>
    <n v="9788.43"/>
  </r>
  <r>
    <x v="16"/>
    <x v="44"/>
    <n v="14103.87"/>
  </r>
  <r>
    <x v="16"/>
    <x v="46"/>
    <n v="98239.799999999988"/>
  </r>
  <r>
    <x v="16"/>
    <x v="47"/>
    <n v="51011.75"/>
  </r>
  <r>
    <x v="16"/>
    <x v="48"/>
    <n v="50492.58"/>
  </r>
  <r>
    <x v="16"/>
    <x v="49"/>
    <n v="18402.150000000001"/>
  </r>
  <r>
    <x v="16"/>
    <x v="50"/>
    <n v="50749.759999999995"/>
  </r>
  <r>
    <x v="16"/>
    <x v="51"/>
    <n v="73970.95"/>
  </r>
  <r>
    <x v="16"/>
    <x v="52"/>
    <n v="18471.199999999997"/>
  </r>
  <r>
    <x v="16"/>
    <x v="70"/>
    <n v="19811.46"/>
  </r>
  <r>
    <x v="16"/>
    <x v="71"/>
    <n v="17399.36"/>
  </r>
  <r>
    <x v="16"/>
    <x v="64"/>
    <n v="14116.51"/>
  </r>
  <r>
    <x v="16"/>
    <x v="66"/>
    <n v="58562.14"/>
  </r>
  <r>
    <x v="17"/>
    <x v="0"/>
    <n v="220508.02000000002"/>
  </r>
  <r>
    <x v="17"/>
    <x v="1"/>
    <n v="-220508.02000000002"/>
  </r>
  <r>
    <x v="17"/>
    <x v="57"/>
    <n v="114100"/>
  </r>
  <r>
    <x v="17"/>
    <x v="2"/>
    <n v="61197.51"/>
  </r>
  <r>
    <x v="17"/>
    <x v="3"/>
    <n v="475514.39"/>
  </r>
  <r>
    <x v="17"/>
    <x v="4"/>
    <n v="314801.90000000002"/>
  </r>
  <r>
    <x v="17"/>
    <x v="5"/>
    <n v="368527"/>
  </r>
  <r>
    <x v="17"/>
    <x v="6"/>
    <n v="9096942.540000001"/>
  </r>
  <r>
    <x v="17"/>
    <x v="58"/>
    <n v="22121.73"/>
  </r>
  <r>
    <x v="17"/>
    <x v="59"/>
    <n v="438462.80000000005"/>
  </r>
  <r>
    <x v="17"/>
    <x v="7"/>
    <n v="194125.57"/>
  </r>
  <r>
    <x v="17"/>
    <x v="8"/>
    <n v="178577.22999999998"/>
  </r>
  <r>
    <x v="17"/>
    <x v="9"/>
    <n v="3050560.24"/>
  </r>
  <r>
    <x v="17"/>
    <x v="67"/>
    <n v="6051.22"/>
  </r>
  <r>
    <x v="17"/>
    <x v="60"/>
    <n v="16220.04"/>
  </r>
  <r>
    <x v="17"/>
    <x v="10"/>
    <n v="1030998.1499999999"/>
  </r>
  <r>
    <x v="17"/>
    <x v="11"/>
    <n v="1380704.4499999997"/>
  </r>
  <r>
    <x v="17"/>
    <x v="12"/>
    <n v="76407.83"/>
  </r>
  <r>
    <x v="17"/>
    <x v="13"/>
    <n v="47504.09"/>
  </r>
  <r>
    <x v="17"/>
    <x v="14"/>
    <n v="3114.900000000001"/>
  </r>
  <r>
    <x v="17"/>
    <x v="15"/>
    <n v="6573.909999999998"/>
  </r>
  <r>
    <x v="17"/>
    <x v="16"/>
    <n v="418849.1100000001"/>
  </r>
  <r>
    <x v="17"/>
    <x v="17"/>
    <n v="1439979.2699999998"/>
  </r>
  <r>
    <x v="17"/>
    <x v="18"/>
    <n v="287220.02999999997"/>
  </r>
  <r>
    <x v="17"/>
    <x v="19"/>
    <n v="774834.32000000007"/>
  </r>
  <r>
    <x v="17"/>
    <x v="21"/>
    <n v="376175.48000000004"/>
  </r>
  <r>
    <x v="17"/>
    <x v="22"/>
    <n v="25174.410000000003"/>
  </r>
  <r>
    <x v="17"/>
    <x v="23"/>
    <n v="228991.35"/>
  </r>
  <r>
    <x v="17"/>
    <x v="24"/>
    <n v="87510.7"/>
  </r>
  <r>
    <x v="17"/>
    <x v="25"/>
    <n v="771694.71000000008"/>
  </r>
  <r>
    <x v="17"/>
    <x v="72"/>
    <n v="460.59000000000003"/>
  </r>
  <r>
    <x v="17"/>
    <x v="73"/>
    <n v="56887.14"/>
  </r>
  <r>
    <x v="17"/>
    <x v="26"/>
    <n v="38976.49"/>
  </r>
  <r>
    <x v="17"/>
    <x v="78"/>
    <n v="6164.74"/>
  </r>
  <r>
    <x v="17"/>
    <x v="27"/>
    <n v="168918.28"/>
  </r>
  <r>
    <x v="17"/>
    <x v="28"/>
    <n v="318780.32"/>
  </r>
  <r>
    <x v="17"/>
    <x v="29"/>
    <n v="37492.74"/>
  </r>
  <r>
    <x v="17"/>
    <x v="53"/>
    <n v="150"/>
  </r>
  <r>
    <x v="17"/>
    <x v="30"/>
    <n v="4400"/>
  </r>
  <r>
    <x v="17"/>
    <x v="31"/>
    <n v="360680.81999999995"/>
  </r>
  <r>
    <x v="17"/>
    <x v="32"/>
    <n v="130.57"/>
  </r>
  <r>
    <x v="17"/>
    <x v="33"/>
    <n v="1292.67"/>
  </r>
  <r>
    <x v="17"/>
    <x v="34"/>
    <n v="167932.28"/>
  </r>
  <r>
    <x v="17"/>
    <x v="35"/>
    <n v="252396.16999999998"/>
  </r>
  <r>
    <x v="17"/>
    <x v="68"/>
    <n v="454.9"/>
  </r>
  <r>
    <x v="17"/>
    <x v="75"/>
    <n v="21980.95"/>
  </r>
  <r>
    <x v="17"/>
    <x v="54"/>
    <n v="3195.16"/>
  </r>
  <r>
    <x v="17"/>
    <x v="38"/>
    <n v="165575.31"/>
  </r>
  <r>
    <x v="17"/>
    <x v="39"/>
    <n v="80317.41"/>
  </r>
  <r>
    <x v="17"/>
    <x v="40"/>
    <n v="26362.240000000002"/>
  </r>
  <r>
    <x v="17"/>
    <x v="41"/>
    <n v="1868.18"/>
  </r>
  <r>
    <x v="17"/>
    <x v="42"/>
    <n v="4068"/>
  </r>
  <r>
    <x v="17"/>
    <x v="44"/>
    <n v="16210.02"/>
  </r>
  <r>
    <x v="17"/>
    <x v="45"/>
    <n v="260864.41"/>
  </r>
  <r>
    <x v="17"/>
    <x v="46"/>
    <n v="290579.77"/>
  </r>
  <r>
    <x v="17"/>
    <x v="47"/>
    <n v="69076.179999999993"/>
  </r>
  <r>
    <x v="17"/>
    <x v="48"/>
    <n v="34367.42"/>
  </r>
  <r>
    <x v="17"/>
    <x v="49"/>
    <n v="6114"/>
  </r>
  <r>
    <x v="17"/>
    <x v="50"/>
    <n v="15155.23"/>
  </r>
  <r>
    <x v="17"/>
    <x v="51"/>
    <n v="71236.62"/>
  </r>
  <r>
    <x v="17"/>
    <x v="52"/>
    <n v="46358.58"/>
  </r>
  <r>
    <x v="18"/>
    <x v="0"/>
    <n v="174962.08999999997"/>
  </r>
  <r>
    <x v="18"/>
    <x v="1"/>
    <n v="-174962.09"/>
  </r>
  <r>
    <x v="18"/>
    <x v="2"/>
    <n v="37182.92"/>
  </r>
  <r>
    <x v="18"/>
    <x v="3"/>
    <n v="290134.40999999997"/>
  </r>
  <r>
    <x v="18"/>
    <x v="4"/>
    <n v="400935.10000000003"/>
  </r>
  <r>
    <x v="18"/>
    <x v="5"/>
    <n v="253444.76"/>
  </r>
  <r>
    <x v="18"/>
    <x v="6"/>
    <n v="7642608.0800000001"/>
  </r>
  <r>
    <x v="18"/>
    <x v="58"/>
    <n v="26308.13"/>
  </r>
  <r>
    <x v="18"/>
    <x v="59"/>
    <n v="340484.98"/>
  </r>
  <r>
    <x v="18"/>
    <x v="7"/>
    <n v="258634.41"/>
  </r>
  <r>
    <x v="18"/>
    <x v="8"/>
    <n v="93333.89"/>
  </r>
  <r>
    <x v="18"/>
    <x v="9"/>
    <n v="3169537.209999999"/>
  </r>
  <r>
    <x v="18"/>
    <x v="10"/>
    <n v="1156927.8"/>
  </r>
  <r>
    <x v="18"/>
    <x v="11"/>
    <n v="1162067.7999999998"/>
  </r>
  <r>
    <x v="18"/>
    <x v="12"/>
    <n v="90643.080000000016"/>
  </r>
  <r>
    <x v="18"/>
    <x v="13"/>
    <n v="53653.19"/>
  </r>
  <r>
    <x v="18"/>
    <x v="14"/>
    <n v="11823.71"/>
  </r>
  <r>
    <x v="18"/>
    <x v="15"/>
    <n v="20845.359999999993"/>
  </r>
  <r>
    <x v="18"/>
    <x v="16"/>
    <n v="398372.53"/>
  </r>
  <r>
    <x v="18"/>
    <x v="17"/>
    <n v="1201522.99"/>
  </r>
  <r>
    <x v="18"/>
    <x v="18"/>
    <n v="287803.35000000003"/>
  </r>
  <r>
    <x v="18"/>
    <x v="19"/>
    <n v="645123.24"/>
  </r>
  <r>
    <x v="18"/>
    <x v="21"/>
    <n v="531461.68000000005"/>
  </r>
  <r>
    <x v="18"/>
    <x v="22"/>
    <n v="201893.88"/>
  </r>
  <r>
    <x v="18"/>
    <x v="23"/>
    <n v="128233.61"/>
  </r>
  <r>
    <x v="18"/>
    <x v="24"/>
    <n v="125519.07"/>
  </r>
  <r>
    <x v="18"/>
    <x v="25"/>
    <n v="754692.51"/>
  </r>
  <r>
    <x v="18"/>
    <x v="72"/>
    <n v="3854.38"/>
  </r>
  <r>
    <x v="18"/>
    <x v="73"/>
    <n v="43162.42"/>
  </r>
  <r>
    <x v="18"/>
    <x v="26"/>
    <n v="74072.23"/>
  </r>
  <r>
    <x v="18"/>
    <x v="27"/>
    <n v="160274.69"/>
  </r>
  <r>
    <x v="18"/>
    <x v="28"/>
    <n v="312649.2"/>
  </r>
  <r>
    <x v="18"/>
    <x v="29"/>
    <n v="24607.730000000003"/>
  </r>
  <r>
    <x v="18"/>
    <x v="31"/>
    <n v="317411.5"/>
  </r>
  <r>
    <x v="18"/>
    <x v="32"/>
    <n v="8902.32"/>
  </r>
  <r>
    <x v="18"/>
    <x v="33"/>
    <n v="7208.08"/>
  </r>
  <r>
    <x v="18"/>
    <x v="34"/>
    <n v="60522.320000000007"/>
  </r>
  <r>
    <x v="18"/>
    <x v="35"/>
    <n v="205265.82"/>
  </r>
  <r>
    <x v="18"/>
    <x v="36"/>
    <n v="27908.22"/>
  </r>
  <r>
    <x v="18"/>
    <x v="37"/>
    <n v="5317.86"/>
  </r>
  <r>
    <x v="18"/>
    <x v="54"/>
    <n v="1395.81"/>
  </r>
  <r>
    <x v="18"/>
    <x v="38"/>
    <n v="196025.99"/>
  </r>
  <r>
    <x v="18"/>
    <x v="39"/>
    <n v="108472.43"/>
  </r>
  <r>
    <x v="18"/>
    <x v="40"/>
    <n v="93416.7"/>
  </r>
  <r>
    <x v="18"/>
    <x v="42"/>
    <n v="25"/>
  </r>
  <r>
    <x v="18"/>
    <x v="43"/>
    <n v="26434.55"/>
  </r>
  <r>
    <x v="18"/>
    <x v="55"/>
    <n v="36938.600000000006"/>
  </r>
  <r>
    <x v="18"/>
    <x v="44"/>
    <n v="1458.99"/>
  </r>
  <r>
    <x v="18"/>
    <x v="46"/>
    <n v="45443.42"/>
  </r>
  <r>
    <x v="18"/>
    <x v="47"/>
    <n v="71562.92"/>
  </r>
  <r>
    <x v="18"/>
    <x v="48"/>
    <n v="137176.32000000001"/>
  </r>
  <r>
    <x v="18"/>
    <x v="49"/>
    <n v="41498"/>
  </r>
  <r>
    <x v="18"/>
    <x v="50"/>
    <n v="25818.81"/>
  </r>
  <r>
    <x v="18"/>
    <x v="51"/>
    <n v="72288.88"/>
  </r>
  <r>
    <x v="18"/>
    <x v="52"/>
    <n v="334971.51"/>
  </r>
  <r>
    <x v="18"/>
    <x v="65"/>
    <n v="8878.5499999999993"/>
  </r>
  <r>
    <x v="19"/>
    <x v="0"/>
    <n v="242345.26"/>
  </r>
  <r>
    <x v="19"/>
    <x v="1"/>
    <n v="-242345.25999999998"/>
  </r>
  <r>
    <x v="19"/>
    <x v="57"/>
    <n v="924764"/>
  </r>
  <r>
    <x v="19"/>
    <x v="2"/>
    <n v="878996.79999999981"/>
  </r>
  <r>
    <x v="19"/>
    <x v="3"/>
    <n v="2129805.94"/>
  </r>
  <r>
    <x v="19"/>
    <x v="4"/>
    <n v="1450653.75"/>
  </r>
  <r>
    <x v="19"/>
    <x v="5"/>
    <n v="1385550.8"/>
  </r>
  <r>
    <x v="19"/>
    <x v="6"/>
    <n v="47426632.490000002"/>
  </r>
  <r>
    <x v="19"/>
    <x v="58"/>
    <n v="158945.76999999999"/>
  </r>
  <r>
    <x v="19"/>
    <x v="59"/>
    <n v="1121000.2000000002"/>
  </r>
  <r>
    <x v="19"/>
    <x v="7"/>
    <n v="967096.95"/>
  </r>
  <r>
    <x v="19"/>
    <x v="8"/>
    <n v="634037.85999999987"/>
  </r>
  <r>
    <x v="19"/>
    <x v="9"/>
    <n v="16005344.030000003"/>
  </r>
  <r>
    <x v="19"/>
    <x v="67"/>
    <n v="85973.450000000012"/>
  </r>
  <r>
    <x v="19"/>
    <x v="60"/>
    <n v="218441.53"/>
  </r>
  <r>
    <x v="19"/>
    <x v="10"/>
    <n v="5320484.1499999994"/>
  </r>
  <r>
    <x v="19"/>
    <x v="11"/>
    <n v="6905649.6700000009"/>
  </r>
  <r>
    <x v="19"/>
    <x v="12"/>
    <n v="512370.53000000009"/>
  </r>
  <r>
    <x v="19"/>
    <x v="13"/>
    <n v="341781.43"/>
  </r>
  <r>
    <x v="19"/>
    <x v="14"/>
    <n v="60009.010000000009"/>
  </r>
  <r>
    <x v="19"/>
    <x v="15"/>
    <n v="127705.00000000004"/>
  </r>
  <r>
    <x v="19"/>
    <x v="16"/>
    <n v="2005107.9900000007"/>
  </r>
  <r>
    <x v="19"/>
    <x v="17"/>
    <n v="7461246.4800000014"/>
  </r>
  <r>
    <x v="19"/>
    <x v="18"/>
    <n v="1398816.2300000002"/>
  </r>
  <r>
    <x v="19"/>
    <x v="19"/>
    <n v="4028876.7599999979"/>
  </r>
  <r>
    <x v="19"/>
    <x v="21"/>
    <n v="5218137.5199999996"/>
  </r>
  <r>
    <x v="19"/>
    <x v="22"/>
    <n v="318991.97000000003"/>
  </r>
  <r>
    <x v="19"/>
    <x v="23"/>
    <n v="1117004.3400000001"/>
  </r>
  <r>
    <x v="19"/>
    <x v="24"/>
    <n v="296435.18"/>
  </r>
  <r>
    <x v="19"/>
    <x v="25"/>
    <n v="3587973.96"/>
  </r>
  <r>
    <x v="19"/>
    <x v="72"/>
    <n v="4707.7599999999993"/>
  </r>
  <r>
    <x v="19"/>
    <x v="73"/>
    <n v="157326.93"/>
  </r>
  <r>
    <x v="19"/>
    <x v="26"/>
    <n v="49688.18"/>
  </r>
  <r>
    <x v="19"/>
    <x v="78"/>
    <n v="9519.16"/>
  </r>
  <r>
    <x v="19"/>
    <x v="27"/>
    <n v="658506.56000000006"/>
  </r>
  <r>
    <x v="19"/>
    <x v="61"/>
    <n v="191846.07"/>
  </r>
  <r>
    <x v="19"/>
    <x v="28"/>
    <n v="565064.84000000008"/>
  </r>
  <r>
    <x v="19"/>
    <x v="29"/>
    <n v="291174.44999999995"/>
  </r>
  <r>
    <x v="19"/>
    <x v="31"/>
    <n v="2455008.4300000002"/>
  </r>
  <r>
    <x v="19"/>
    <x v="32"/>
    <n v="47003.78"/>
  </r>
  <r>
    <x v="19"/>
    <x v="33"/>
    <n v="71978.3"/>
  </r>
  <r>
    <x v="19"/>
    <x v="34"/>
    <n v="513185.45999999996"/>
  </r>
  <r>
    <x v="19"/>
    <x v="35"/>
    <n v="945298.31"/>
  </r>
  <r>
    <x v="19"/>
    <x v="36"/>
    <n v="4754.12"/>
  </r>
  <r>
    <x v="19"/>
    <x v="75"/>
    <n v="9773.98"/>
  </r>
  <r>
    <x v="19"/>
    <x v="37"/>
    <n v="8929.66"/>
  </r>
  <r>
    <x v="19"/>
    <x v="62"/>
    <n v="7124.7699999999995"/>
  </r>
  <r>
    <x v="19"/>
    <x v="54"/>
    <n v="34127.32"/>
  </r>
  <r>
    <x v="19"/>
    <x v="38"/>
    <n v="328198.03000000003"/>
  </r>
  <r>
    <x v="19"/>
    <x v="39"/>
    <n v="193169.54"/>
  </r>
  <r>
    <x v="19"/>
    <x v="40"/>
    <n v="339571.47"/>
  </r>
  <r>
    <x v="19"/>
    <x v="41"/>
    <n v="291025.63"/>
  </r>
  <r>
    <x v="19"/>
    <x v="42"/>
    <n v="705"/>
  </r>
  <r>
    <x v="19"/>
    <x v="44"/>
    <n v="13454.82"/>
  </r>
  <r>
    <x v="19"/>
    <x v="45"/>
    <n v="146426.82"/>
  </r>
  <r>
    <x v="19"/>
    <x v="46"/>
    <n v="1320999.6099999999"/>
  </r>
  <r>
    <x v="19"/>
    <x v="47"/>
    <n v="1090042.5999999999"/>
  </r>
  <r>
    <x v="19"/>
    <x v="48"/>
    <n v="341323.70999999996"/>
  </r>
  <r>
    <x v="19"/>
    <x v="49"/>
    <n v="121725"/>
  </r>
  <r>
    <x v="19"/>
    <x v="50"/>
    <n v="110049.32"/>
  </r>
  <r>
    <x v="19"/>
    <x v="51"/>
    <n v="309487.12"/>
  </r>
  <r>
    <x v="19"/>
    <x v="52"/>
    <n v="104974.98"/>
  </r>
  <r>
    <x v="19"/>
    <x v="64"/>
    <n v="21917.360000000001"/>
  </r>
  <r>
    <x v="19"/>
    <x v="66"/>
    <n v="215795.47"/>
  </r>
  <r>
    <x v="19"/>
    <x v="80"/>
    <n v="290838.01"/>
  </r>
  <r>
    <x v="20"/>
    <x v="5"/>
    <n v="6580"/>
  </r>
  <r>
    <x v="20"/>
    <x v="6"/>
    <n v="694464.49"/>
  </r>
  <r>
    <x v="20"/>
    <x v="9"/>
    <n v="295470.91000000003"/>
  </r>
  <r>
    <x v="20"/>
    <x v="67"/>
    <n v="3994.12"/>
  </r>
  <r>
    <x v="20"/>
    <x v="60"/>
    <n v="9476.5499999999993"/>
  </r>
  <r>
    <x v="20"/>
    <x v="10"/>
    <n v="67890"/>
  </r>
  <r>
    <x v="20"/>
    <x v="11"/>
    <n v="104544"/>
  </r>
  <r>
    <x v="20"/>
    <x v="12"/>
    <n v="2040.0900000000001"/>
  </r>
  <r>
    <x v="20"/>
    <x v="13"/>
    <n v="4840.38"/>
  </r>
  <r>
    <x v="20"/>
    <x v="16"/>
    <n v="31422.36"/>
  </r>
  <r>
    <x v="20"/>
    <x v="17"/>
    <n v="97314.53"/>
  </r>
  <r>
    <x v="20"/>
    <x v="18"/>
    <n v="7534.51"/>
  </r>
  <r>
    <x v="20"/>
    <x v="19"/>
    <n v="54204.3"/>
  </r>
  <r>
    <x v="20"/>
    <x v="21"/>
    <n v="42167.17"/>
  </r>
  <r>
    <x v="20"/>
    <x v="22"/>
    <n v="23316.18"/>
  </r>
  <r>
    <x v="20"/>
    <x v="23"/>
    <n v="67300.58"/>
  </r>
  <r>
    <x v="20"/>
    <x v="24"/>
    <n v="4501.1499999999996"/>
  </r>
  <r>
    <x v="20"/>
    <x v="25"/>
    <n v="218041.58000000002"/>
  </r>
  <r>
    <x v="20"/>
    <x v="72"/>
    <n v="16608.810000000001"/>
  </r>
  <r>
    <x v="20"/>
    <x v="73"/>
    <n v="133019.53"/>
  </r>
  <r>
    <x v="20"/>
    <x v="26"/>
    <n v="2785.7"/>
  </r>
  <r>
    <x v="20"/>
    <x v="27"/>
    <n v="34783.86"/>
  </r>
  <r>
    <x v="20"/>
    <x v="28"/>
    <n v="35719.75"/>
  </r>
  <r>
    <x v="20"/>
    <x v="32"/>
    <n v="11437.65"/>
  </r>
  <r>
    <x v="20"/>
    <x v="33"/>
    <n v="17101.36"/>
  </r>
  <r>
    <x v="20"/>
    <x v="34"/>
    <n v="8902.2099999999991"/>
  </r>
  <r>
    <x v="20"/>
    <x v="35"/>
    <n v="16622.53"/>
  </r>
  <r>
    <x v="20"/>
    <x v="36"/>
    <n v="7301.58"/>
  </r>
  <r>
    <x v="20"/>
    <x v="62"/>
    <n v="34429.75"/>
  </r>
  <r>
    <x v="20"/>
    <x v="38"/>
    <n v="42891.630000000005"/>
  </r>
  <r>
    <x v="20"/>
    <x v="39"/>
    <n v="23481.79"/>
  </r>
  <r>
    <x v="20"/>
    <x v="43"/>
    <n v="6660"/>
  </r>
  <r>
    <x v="20"/>
    <x v="45"/>
    <n v="1376.5"/>
  </r>
  <r>
    <x v="20"/>
    <x v="46"/>
    <n v="262.5"/>
  </r>
  <r>
    <x v="20"/>
    <x v="47"/>
    <n v="44814.630000000005"/>
  </r>
  <r>
    <x v="20"/>
    <x v="48"/>
    <n v="98379.94"/>
  </r>
  <r>
    <x v="20"/>
    <x v="50"/>
    <n v="104396.55"/>
  </r>
  <r>
    <x v="20"/>
    <x v="71"/>
    <n v="21461.73"/>
  </r>
  <r>
    <x v="20"/>
    <x v="64"/>
    <n v="50930.47"/>
  </r>
  <r>
    <x v="20"/>
    <x v="65"/>
    <n v="3000"/>
  </r>
  <r>
    <x v="21"/>
    <x v="0"/>
    <n v="148803.15999999997"/>
  </r>
  <r>
    <x v="21"/>
    <x v="1"/>
    <n v="-148803.16"/>
  </r>
  <r>
    <x v="21"/>
    <x v="57"/>
    <n v="114100"/>
  </r>
  <r>
    <x v="21"/>
    <x v="2"/>
    <n v="290686.26999999996"/>
  </r>
  <r>
    <x v="21"/>
    <x v="3"/>
    <n v="930706.39999999979"/>
  </r>
  <r>
    <x v="21"/>
    <x v="4"/>
    <n v="799511.78999999992"/>
  </r>
  <r>
    <x v="21"/>
    <x v="5"/>
    <n v="827631.22"/>
  </r>
  <r>
    <x v="21"/>
    <x v="6"/>
    <n v="22695830.029999997"/>
  </r>
  <r>
    <x v="21"/>
    <x v="58"/>
    <n v="286439.48"/>
  </r>
  <r>
    <x v="21"/>
    <x v="59"/>
    <n v="351143.25"/>
  </r>
  <r>
    <x v="21"/>
    <x v="7"/>
    <n v="466766.57000000007"/>
  </r>
  <r>
    <x v="21"/>
    <x v="8"/>
    <n v="274842.19999999995"/>
  </r>
  <r>
    <x v="21"/>
    <x v="9"/>
    <n v="8324526.6500000013"/>
  </r>
  <r>
    <x v="21"/>
    <x v="67"/>
    <n v="14995.430000000002"/>
  </r>
  <r>
    <x v="21"/>
    <x v="60"/>
    <n v="40058.869999999995"/>
  </r>
  <r>
    <x v="21"/>
    <x v="10"/>
    <n v="2759060.1299999994"/>
  </r>
  <r>
    <x v="21"/>
    <x v="11"/>
    <n v="3316615.83"/>
  </r>
  <r>
    <x v="21"/>
    <x v="12"/>
    <n v="3542566.07"/>
  </r>
  <r>
    <x v="21"/>
    <x v="13"/>
    <n v="114254.04"/>
  </r>
  <r>
    <x v="21"/>
    <x v="14"/>
    <n v="1107178.5999999999"/>
  </r>
  <r>
    <x v="21"/>
    <x v="15"/>
    <n v="29763.790000000005"/>
  </r>
  <r>
    <x v="21"/>
    <x v="16"/>
    <n v="1266.2"/>
  </r>
  <r>
    <x v="21"/>
    <x v="17"/>
    <n v="206889.49"/>
  </r>
  <r>
    <x v="21"/>
    <x v="18"/>
    <n v="720278.53000000014"/>
  </r>
  <r>
    <x v="21"/>
    <x v="19"/>
    <n v="1923719.0800000003"/>
  </r>
  <r>
    <x v="21"/>
    <x v="82"/>
    <n v="3867.4"/>
  </r>
  <r>
    <x v="21"/>
    <x v="20"/>
    <n v="0"/>
  </r>
  <r>
    <x v="21"/>
    <x v="21"/>
    <n v="633182.08000000007"/>
  </r>
  <r>
    <x v="21"/>
    <x v="22"/>
    <n v="783283.19999999995"/>
  </r>
  <r>
    <x v="21"/>
    <x v="24"/>
    <n v="218153.17"/>
  </r>
  <r>
    <x v="21"/>
    <x v="25"/>
    <n v="1778013.1099999999"/>
  </r>
  <r>
    <x v="21"/>
    <x v="26"/>
    <n v="267012.36"/>
  </r>
  <r>
    <x v="21"/>
    <x v="78"/>
    <n v="65878.320000000007"/>
  </r>
  <r>
    <x v="21"/>
    <x v="27"/>
    <n v="710407.22"/>
  </r>
  <r>
    <x v="21"/>
    <x v="28"/>
    <n v="621002.11"/>
  </r>
  <r>
    <x v="21"/>
    <x v="29"/>
    <n v="47447.259999999995"/>
  </r>
  <r>
    <x v="21"/>
    <x v="53"/>
    <n v="720749.73"/>
  </r>
  <r>
    <x v="21"/>
    <x v="30"/>
    <n v="844240.65999999992"/>
  </r>
  <r>
    <x v="21"/>
    <x v="31"/>
    <n v="71822.41"/>
  </r>
  <r>
    <x v="21"/>
    <x v="32"/>
    <n v="17641.760000000002"/>
  </r>
  <r>
    <x v="21"/>
    <x v="33"/>
    <n v="29097.760000000002"/>
  </r>
  <r>
    <x v="21"/>
    <x v="34"/>
    <n v="480309.24000000005"/>
  </r>
  <r>
    <x v="21"/>
    <x v="35"/>
    <n v="628233.04"/>
  </r>
  <r>
    <x v="21"/>
    <x v="68"/>
    <n v="599"/>
  </r>
  <r>
    <x v="21"/>
    <x v="69"/>
    <n v="301.13"/>
  </r>
  <r>
    <x v="21"/>
    <x v="37"/>
    <n v="1726.78"/>
  </r>
  <r>
    <x v="21"/>
    <x v="62"/>
    <n v="460"/>
  </r>
  <r>
    <x v="21"/>
    <x v="54"/>
    <n v="60145.750000000007"/>
  </r>
  <r>
    <x v="21"/>
    <x v="38"/>
    <n v="73495.75"/>
  </r>
  <r>
    <x v="21"/>
    <x v="39"/>
    <n v="101654.1"/>
  </r>
  <r>
    <x v="21"/>
    <x v="40"/>
    <n v="147934.54"/>
  </r>
  <r>
    <x v="21"/>
    <x v="41"/>
    <n v="7476.4"/>
  </r>
  <r>
    <x v="21"/>
    <x v="43"/>
    <n v="15812.580000000002"/>
  </r>
  <r>
    <x v="21"/>
    <x v="55"/>
    <n v="6480.2"/>
  </r>
  <r>
    <x v="21"/>
    <x v="44"/>
    <n v="22749.81"/>
  </r>
  <r>
    <x v="21"/>
    <x v="45"/>
    <n v="5536"/>
  </r>
  <r>
    <x v="21"/>
    <x v="46"/>
    <n v="1471383.76"/>
  </r>
  <r>
    <x v="21"/>
    <x v="47"/>
    <n v="97511.489999999991"/>
  </r>
  <r>
    <x v="21"/>
    <x v="48"/>
    <n v="31666.71"/>
  </r>
  <r>
    <x v="21"/>
    <x v="49"/>
    <n v="37708.5"/>
  </r>
  <r>
    <x v="21"/>
    <x v="51"/>
    <n v="117782.94000000002"/>
  </r>
  <r>
    <x v="21"/>
    <x v="52"/>
    <n v="120371.48000000001"/>
  </r>
  <r>
    <x v="21"/>
    <x v="70"/>
    <n v="10967.04"/>
  </r>
  <r>
    <x v="21"/>
    <x v="64"/>
    <n v="17473.28"/>
  </r>
  <r>
    <x v="21"/>
    <x v="65"/>
    <n v="41170.03"/>
  </r>
  <r>
    <x v="22"/>
    <x v="0"/>
    <n v="22058.82"/>
  </r>
  <r>
    <x v="22"/>
    <x v="1"/>
    <n v="-22058.82"/>
  </r>
  <r>
    <x v="22"/>
    <x v="57"/>
    <n v="21410"/>
  </r>
  <r>
    <x v="22"/>
    <x v="2"/>
    <n v="212.93"/>
  </r>
  <r>
    <x v="22"/>
    <x v="3"/>
    <n v="91552.959999999992"/>
  </r>
  <r>
    <x v="22"/>
    <x v="4"/>
    <n v="70759.7"/>
  </r>
  <r>
    <x v="22"/>
    <x v="5"/>
    <n v="43312.56"/>
  </r>
  <r>
    <x v="22"/>
    <x v="6"/>
    <n v="2025046.69"/>
  </r>
  <r>
    <x v="22"/>
    <x v="58"/>
    <n v="10534.2"/>
  </r>
  <r>
    <x v="22"/>
    <x v="59"/>
    <n v="26591.58"/>
  </r>
  <r>
    <x v="22"/>
    <x v="7"/>
    <n v="105786.29000000001"/>
  </r>
  <r>
    <x v="22"/>
    <x v="8"/>
    <n v="22321.73"/>
  </r>
  <r>
    <x v="22"/>
    <x v="9"/>
    <n v="943505.42999999993"/>
  </r>
  <r>
    <x v="22"/>
    <x v="67"/>
    <n v="1817.0200000000002"/>
  </r>
  <r>
    <x v="22"/>
    <x v="60"/>
    <n v="3415.2200000000003"/>
  </r>
  <r>
    <x v="22"/>
    <x v="10"/>
    <n v="240658.80000000002"/>
  </r>
  <r>
    <x v="22"/>
    <x v="11"/>
    <n v="306109.2"/>
  </r>
  <r>
    <x v="22"/>
    <x v="12"/>
    <n v="21178.85"/>
  </r>
  <r>
    <x v="22"/>
    <x v="13"/>
    <n v="10880.06"/>
  </r>
  <r>
    <x v="22"/>
    <x v="14"/>
    <n v="514.79999999999995"/>
  </r>
  <r>
    <x v="22"/>
    <x v="15"/>
    <n v="801.06999999999994"/>
  </r>
  <r>
    <x v="22"/>
    <x v="16"/>
    <n v="95111.53"/>
  </r>
  <r>
    <x v="22"/>
    <x v="17"/>
    <n v="312357.32"/>
  </r>
  <r>
    <x v="22"/>
    <x v="18"/>
    <n v="82880.349999999991"/>
  </r>
  <r>
    <x v="22"/>
    <x v="19"/>
    <n v="169279.05000000002"/>
  </r>
  <r>
    <x v="22"/>
    <x v="21"/>
    <n v="133875.63"/>
  </r>
  <r>
    <x v="22"/>
    <x v="22"/>
    <n v="124383.04999999999"/>
  </r>
  <r>
    <x v="22"/>
    <x v="23"/>
    <n v="64037.26"/>
  </r>
  <r>
    <x v="22"/>
    <x v="24"/>
    <n v="20764.019999999997"/>
  </r>
  <r>
    <x v="22"/>
    <x v="25"/>
    <n v="139084.94999999998"/>
  </r>
  <r>
    <x v="22"/>
    <x v="26"/>
    <n v="13302.28"/>
  </r>
  <r>
    <x v="22"/>
    <x v="27"/>
    <n v="95765.03"/>
  </r>
  <r>
    <x v="22"/>
    <x v="28"/>
    <n v="254640.08000000002"/>
  </r>
  <r>
    <x v="22"/>
    <x v="29"/>
    <n v="43165.22"/>
  </r>
  <r>
    <x v="22"/>
    <x v="30"/>
    <n v="24735.97"/>
  </r>
  <r>
    <x v="22"/>
    <x v="31"/>
    <n v="33587.81"/>
  </r>
  <r>
    <x v="22"/>
    <x v="32"/>
    <n v="8080.7699999999995"/>
  </r>
  <r>
    <x v="22"/>
    <x v="33"/>
    <n v="1506.9"/>
  </r>
  <r>
    <x v="22"/>
    <x v="34"/>
    <n v="32999.400000000009"/>
  </r>
  <r>
    <x v="22"/>
    <x v="35"/>
    <n v="62381"/>
  </r>
  <r>
    <x v="22"/>
    <x v="36"/>
    <n v="8282.16"/>
  </r>
  <r>
    <x v="22"/>
    <x v="75"/>
    <n v="333.67"/>
  </r>
  <r>
    <x v="22"/>
    <x v="62"/>
    <n v="17975.519999999997"/>
  </r>
  <r>
    <x v="22"/>
    <x v="54"/>
    <n v="26493.83"/>
  </r>
  <r>
    <x v="22"/>
    <x v="38"/>
    <n v="11441.27"/>
  </r>
  <r>
    <x v="22"/>
    <x v="39"/>
    <n v="12935.32"/>
  </r>
  <r>
    <x v="22"/>
    <x v="40"/>
    <n v="3452.38"/>
  </r>
  <r>
    <x v="22"/>
    <x v="43"/>
    <n v="765.46"/>
  </r>
  <r>
    <x v="22"/>
    <x v="44"/>
    <n v="13841.7"/>
  </r>
  <r>
    <x v="22"/>
    <x v="45"/>
    <n v="18170"/>
  </r>
  <r>
    <x v="22"/>
    <x v="46"/>
    <n v="26348.13"/>
  </r>
  <r>
    <x v="22"/>
    <x v="47"/>
    <n v="2037.42"/>
  </r>
  <r>
    <x v="22"/>
    <x v="49"/>
    <n v="1187.7"/>
  </r>
  <r>
    <x v="22"/>
    <x v="50"/>
    <n v="3316.91"/>
  </r>
  <r>
    <x v="22"/>
    <x v="51"/>
    <n v="40545.94"/>
  </r>
  <r>
    <x v="22"/>
    <x v="70"/>
    <n v="7052.5"/>
  </r>
  <r>
    <x v="22"/>
    <x v="71"/>
    <n v="18441.759999999998"/>
  </r>
  <r>
    <x v="22"/>
    <x v="74"/>
    <n v="154443.21"/>
  </r>
  <r>
    <x v="23"/>
    <x v="57"/>
    <n v="154035"/>
  </r>
  <r>
    <x v="23"/>
    <x v="2"/>
    <n v="243425.33"/>
  </r>
  <r>
    <x v="23"/>
    <x v="3"/>
    <n v="763237.5199999999"/>
  </r>
  <r>
    <x v="23"/>
    <x v="4"/>
    <n v="154314.26999999996"/>
  </r>
  <r>
    <x v="23"/>
    <x v="5"/>
    <n v="344317.88999999996"/>
  </r>
  <r>
    <x v="23"/>
    <x v="6"/>
    <n v="17050845.630000003"/>
  </r>
  <r>
    <x v="23"/>
    <x v="58"/>
    <n v="98189.16"/>
  </r>
  <r>
    <x v="23"/>
    <x v="59"/>
    <n v="252322.33000000002"/>
  </r>
  <r>
    <x v="23"/>
    <x v="7"/>
    <n v="850354.8899999999"/>
  </r>
  <r>
    <x v="23"/>
    <x v="8"/>
    <n v="286082.93000000005"/>
  </r>
  <r>
    <x v="23"/>
    <x v="9"/>
    <n v="6546245.8900000006"/>
  </r>
  <r>
    <x v="23"/>
    <x v="67"/>
    <n v="89604.22"/>
  </r>
  <r>
    <x v="23"/>
    <x v="60"/>
    <n v="1505270.2600000002"/>
  </r>
  <r>
    <x v="23"/>
    <x v="10"/>
    <n v="2011544.9300000002"/>
  </r>
  <r>
    <x v="23"/>
    <x v="11"/>
    <n v="2307257.58"/>
  </r>
  <r>
    <x v="23"/>
    <x v="12"/>
    <n v="130470.32999999999"/>
  </r>
  <r>
    <x v="23"/>
    <x v="13"/>
    <n v="68757.16"/>
  </r>
  <r>
    <x v="23"/>
    <x v="14"/>
    <n v="20940.68"/>
  </r>
  <r>
    <x v="23"/>
    <x v="15"/>
    <n v="43505.56"/>
  </r>
  <r>
    <x v="23"/>
    <x v="16"/>
    <n v="871378.87000000011"/>
  </r>
  <r>
    <x v="23"/>
    <x v="17"/>
    <n v="2603577.4099999997"/>
  </r>
  <r>
    <x v="23"/>
    <x v="18"/>
    <n v="225700.58999999997"/>
  </r>
  <r>
    <x v="23"/>
    <x v="19"/>
    <n v="268837.53000000003"/>
  </r>
  <r>
    <x v="23"/>
    <x v="21"/>
    <n v="253939.74"/>
  </r>
  <r>
    <x v="23"/>
    <x v="22"/>
    <n v="847474.08000000007"/>
  </r>
  <r>
    <x v="23"/>
    <x v="23"/>
    <n v="204858.33"/>
  </r>
  <r>
    <x v="23"/>
    <x v="24"/>
    <n v="157862.19"/>
  </r>
  <r>
    <x v="23"/>
    <x v="25"/>
    <n v="1261611.4900000002"/>
  </r>
  <r>
    <x v="23"/>
    <x v="26"/>
    <n v="35711.800000000003"/>
  </r>
  <r>
    <x v="23"/>
    <x v="27"/>
    <n v="542275.75"/>
  </r>
  <r>
    <x v="23"/>
    <x v="28"/>
    <n v="316605.08999999997"/>
  </r>
  <r>
    <x v="23"/>
    <x v="29"/>
    <n v="42187.71"/>
  </r>
  <r>
    <x v="23"/>
    <x v="53"/>
    <n v="512825.29000000004"/>
  </r>
  <r>
    <x v="23"/>
    <x v="31"/>
    <n v="696311.17"/>
  </r>
  <r>
    <x v="23"/>
    <x v="33"/>
    <n v="524.4"/>
  </r>
  <r>
    <x v="23"/>
    <x v="34"/>
    <n v="620149.48"/>
  </r>
  <r>
    <x v="23"/>
    <x v="35"/>
    <n v="461957"/>
  </r>
  <r>
    <x v="23"/>
    <x v="37"/>
    <n v="1414.4"/>
  </r>
  <r>
    <x v="23"/>
    <x v="38"/>
    <n v="3393.01"/>
  </r>
  <r>
    <x v="23"/>
    <x v="39"/>
    <n v="61534.86"/>
  </r>
  <r>
    <x v="23"/>
    <x v="40"/>
    <n v="116902.75"/>
  </r>
  <r>
    <x v="23"/>
    <x v="55"/>
    <n v="2460"/>
  </r>
  <r>
    <x v="23"/>
    <x v="44"/>
    <n v="26628.6"/>
  </r>
  <r>
    <x v="23"/>
    <x v="45"/>
    <n v="479578.78"/>
  </r>
  <r>
    <x v="23"/>
    <x v="46"/>
    <n v="863497.41999999993"/>
  </r>
  <r>
    <x v="23"/>
    <x v="47"/>
    <n v="11097.24"/>
  </r>
  <r>
    <x v="23"/>
    <x v="48"/>
    <n v="1047.8399999999999"/>
  </r>
  <r>
    <x v="23"/>
    <x v="49"/>
    <n v="45286.04"/>
  </r>
  <r>
    <x v="23"/>
    <x v="50"/>
    <n v="69120.03"/>
  </r>
  <r>
    <x v="23"/>
    <x v="51"/>
    <n v="100573.61"/>
  </r>
  <r>
    <x v="23"/>
    <x v="52"/>
    <n v="64346.26"/>
  </r>
  <r>
    <x v="23"/>
    <x v="65"/>
    <n v="6500"/>
  </r>
  <r>
    <x v="24"/>
    <x v="0"/>
    <n v="91914.5"/>
  </r>
  <r>
    <x v="24"/>
    <x v="1"/>
    <n v="-91914.5"/>
  </r>
  <r>
    <x v="24"/>
    <x v="57"/>
    <n v="31779"/>
  </r>
  <r>
    <x v="24"/>
    <x v="3"/>
    <n v="168218.13"/>
  </r>
  <r>
    <x v="24"/>
    <x v="4"/>
    <n v="167538.66"/>
  </r>
  <r>
    <x v="24"/>
    <x v="5"/>
    <n v="84771.37"/>
  </r>
  <r>
    <x v="24"/>
    <x v="6"/>
    <n v="4144783.1199999996"/>
  </r>
  <r>
    <x v="24"/>
    <x v="58"/>
    <n v="76404.44"/>
  </r>
  <r>
    <x v="24"/>
    <x v="59"/>
    <n v="71059.320000000007"/>
  </r>
  <r>
    <x v="24"/>
    <x v="7"/>
    <n v="22189"/>
  </r>
  <r>
    <x v="24"/>
    <x v="8"/>
    <n v="52084.439999999995"/>
  </r>
  <r>
    <x v="24"/>
    <x v="9"/>
    <n v="2438527.0500000003"/>
  </r>
  <r>
    <x v="24"/>
    <x v="10"/>
    <n v="710242.44999999984"/>
  </r>
  <r>
    <x v="24"/>
    <x v="11"/>
    <n v="619606.21"/>
  </r>
  <r>
    <x v="24"/>
    <x v="12"/>
    <n v="52943.279999999992"/>
  </r>
  <r>
    <x v="24"/>
    <x v="13"/>
    <n v="18026.3"/>
  </r>
  <r>
    <x v="24"/>
    <x v="14"/>
    <n v="10226.41"/>
  </r>
  <r>
    <x v="24"/>
    <x v="15"/>
    <n v="15242.32"/>
  </r>
  <r>
    <x v="24"/>
    <x v="16"/>
    <n v="275543.61"/>
  </r>
  <r>
    <x v="24"/>
    <x v="17"/>
    <n v="612239.14"/>
  </r>
  <r>
    <x v="24"/>
    <x v="18"/>
    <n v="199337.34999999998"/>
  </r>
  <r>
    <x v="24"/>
    <x v="19"/>
    <n v="345863.97000000003"/>
  </r>
  <r>
    <x v="24"/>
    <x v="21"/>
    <n v="431283.56999999995"/>
  </r>
  <r>
    <x v="24"/>
    <x v="22"/>
    <n v="70136.540000000008"/>
  </r>
  <r>
    <x v="24"/>
    <x v="23"/>
    <n v="226292.72999999998"/>
  </r>
  <r>
    <x v="24"/>
    <x v="24"/>
    <n v="39319.72"/>
  </r>
  <r>
    <x v="24"/>
    <x v="25"/>
    <n v="494026.05000000005"/>
  </r>
  <r>
    <x v="24"/>
    <x v="26"/>
    <n v="61548.800000000003"/>
  </r>
  <r>
    <x v="24"/>
    <x v="79"/>
    <n v="12598.64"/>
  </r>
  <r>
    <x v="24"/>
    <x v="27"/>
    <n v="207823.34999999998"/>
  </r>
  <r>
    <x v="24"/>
    <x v="28"/>
    <n v="711825.56"/>
  </r>
  <r>
    <x v="24"/>
    <x v="29"/>
    <n v="31704.85"/>
  </r>
  <r>
    <x v="24"/>
    <x v="31"/>
    <n v="81440.510000000009"/>
  </r>
  <r>
    <x v="24"/>
    <x v="32"/>
    <n v="15012.76"/>
  </r>
  <r>
    <x v="24"/>
    <x v="33"/>
    <n v="3232.8"/>
  </r>
  <r>
    <x v="24"/>
    <x v="34"/>
    <n v="147187.89000000001"/>
  </r>
  <r>
    <x v="24"/>
    <x v="35"/>
    <n v="105211.73"/>
  </r>
  <r>
    <x v="24"/>
    <x v="36"/>
    <n v="11000"/>
  </r>
  <r>
    <x v="24"/>
    <x v="37"/>
    <n v="17297.120000000003"/>
  </r>
  <r>
    <x v="24"/>
    <x v="54"/>
    <n v="145.75"/>
  </r>
  <r>
    <x v="24"/>
    <x v="38"/>
    <n v="31356.639999999999"/>
  </r>
  <r>
    <x v="24"/>
    <x v="39"/>
    <n v="15975.03"/>
  </r>
  <r>
    <x v="24"/>
    <x v="40"/>
    <n v="19827.53"/>
  </r>
  <r>
    <x v="24"/>
    <x v="41"/>
    <n v="2712"/>
  </r>
  <r>
    <x v="24"/>
    <x v="42"/>
    <n v="3412.06"/>
  </r>
  <r>
    <x v="24"/>
    <x v="43"/>
    <n v="42947.32"/>
  </r>
  <r>
    <x v="24"/>
    <x v="45"/>
    <n v="13350"/>
  </r>
  <r>
    <x v="24"/>
    <x v="46"/>
    <n v="121025.98000000001"/>
  </r>
  <r>
    <x v="24"/>
    <x v="47"/>
    <n v="17175.849999999999"/>
  </r>
  <r>
    <x v="24"/>
    <x v="48"/>
    <n v="97822.03"/>
  </r>
  <r>
    <x v="24"/>
    <x v="49"/>
    <n v="879.54"/>
  </r>
  <r>
    <x v="24"/>
    <x v="51"/>
    <n v="42756.68"/>
  </r>
  <r>
    <x v="24"/>
    <x v="52"/>
    <n v="16329.25"/>
  </r>
  <r>
    <x v="24"/>
    <x v="65"/>
    <n v="140151.45000000001"/>
  </r>
  <r>
    <x v="24"/>
    <x v="66"/>
    <n v="7706.7199999999993"/>
  </r>
  <r>
    <x v="25"/>
    <x v="0"/>
    <n v="188364.86"/>
  </r>
  <r>
    <x v="25"/>
    <x v="1"/>
    <n v="-188364.86000000004"/>
  </r>
  <r>
    <x v="25"/>
    <x v="57"/>
    <n v="10705"/>
  </r>
  <r>
    <x v="25"/>
    <x v="2"/>
    <n v="45649.15"/>
  </r>
  <r>
    <x v="25"/>
    <x v="3"/>
    <n v="175280.56"/>
  </r>
  <r>
    <x v="25"/>
    <x v="4"/>
    <n v="103993.87"/>
  </r>
  <r>
    <x v="25"/>
    <x v="5"/>
    <n v="282443.90000000002"/>
  </r>
  <r>
    <x v="25"/>
    <x v="6"/>
    <n v="6662179.8499999996"/>
  </r>
  <r>
    <x v="25"/>
    <x v="58"/>
    <n v="42225.09"/>
  </r>
  <r>
    <x v="25"/>
    <x v="59"/>
    <n v="224970.31"/>
  </r>
  <r>
    <x v="25"/>
    <x v="7"/>
    <n v="74512.599999999991"/>
  </r>
  <r>
    <x v="25"/>
    <x v="8"/>
    <n v="129714.63"/>
  </r>
  <r>
    <x v="25"/>
    <x v="9"/>
    <n v="3698462.7499999995"/>
  </r>
  <r>
    <x v="25"/>
    <x v="10"/>
    <n v="1165478.0799999998"/>
  </r>
  <r>
    <x v="25"/>
    <x v="11"/>
    <n v="1038818.9199999999"/>
  </r>
  <r>
    <x v="25"/>
    <x v="12"/>
    <n v="92457.650000000009"/>
  </r>
  <r>
    <x v="25"/>
    <x v="13"/>
    <n v="33954.129999999997"/>
  </r>
  <r>
    <x v="25"/>
    <x v="14"/>
    <n v="4401.3599999999997"/>
  </r>
  <r>
    <x v="25"/>
    <x v="15"/>
    <n v="8665.4499999999989"/>
  </r>
  <r>
    <x v="25"/>
    <x v="16"/>
    <n v="458045.93"/>
  </r>
  <r>
    <x v="25"/>
    <x v="17"/>
    <n v="1031810.16"/>
  </r>
  <r>
    <x v="25"/>
    <x v="18"/>
    <n v="309684.14999999997"/>
  </r>
  <r>
    <x v="25"/>
    <x v="19"/>
    <n v="543380.44999999995"/>
  </r>
  <r>
    <x v="25"/>
    <x v="82"/>
    <n v="30855.320000000003"/>
  </r>
  <r>
    <x v="25"/>
    <x v="20"/>
    <n v="20261.370000000003"/>
  </r>
  <r>
    <x v="25"/>
    <x v="21"/>
    <n v="74609.95"/>
  </r>
  <r>
    <x v="25"/>
    <x v="22"/>
    <n v="65379.86"/>
  </r>
  <r>
    <x v="25"/>
    <x v="23"/>
    <n v="312350.40999999997"/>
  </r>
  <r>
    <x v="25"/>
    <x v="24"/>
    <n v="79490.67"/>
  </r>
  <r>
    <x v="25"/>
    <x v="25"/>
    <n v="536814.98999999987"/>
  </r>
  <r>
    <x v="25"/>
    <x v="83"/>
    <n v="7299.130000000001"/>
  </r>
  <r>
    <x v="25"/>
    <x v="73"/>
    <n v="35514.31"/>
  </r>
  <r>
    <x v="25"/>
    <x v="77"/>
    <n v="26491.75"/>
  </r>
  <r>
    <x v="25"/>
    <x v="26"/>
    <n v="20928.82"/>
  </r>
  <r>
    <x v="25"/>
    <x v="81"/>
    <n v="40798.53"/>
  </r>
  <r>
    <x v="25"/>
    <x v="79"/>
    <n v="52735.960000000006"/>
  </r>
  <r>
    <x v="25"/>
    <x v="78"/>
    <n v="34072.01"/>
  </r>
  <r>
    <x v="25"/>
    <x v="27"/>
    <n v="223331.41999999998"/>
  </r>
  <r>
    <x v="25"/>
    <x v="84"/>
    <n v="9252.4599999999991"/>
  </r>
  <r>
    <x v="25"/>
    <x v="28"/>
    <n v="310094.32999999996"/>
  </r>
  <r>
    <x v="25"/>
    <x v="29"/>
    <n v="64990.369999999995"/>
  </r>
  <r>
    <x v="25"/>
    <x v="53"/>
    <n v="5535.04"/>
  </r>
  <r>
    <x v="25"/>
    <x v="31"/>
    <n v="791935.3899999999"/>
  </r>
  <r>
    <x v="25"/>
    <x v="32"/>
    <n v="14886.76"/>
  </r>
  <r>
    <x v="25"/>
    <x v="33"/>
    <n v="2775.67"/>
  </r>
  <r>
    <x v="25"/>
    <x v="34"/>
    <n v="412373.01"/>
  </r>
  <r>
    <x v="25"/>
    <x v="35"/>
    <n v="456029"/>
  </r>
  <r>
    <x v="25"/>
    <x v="68"/>
    <n v="2209.48"/>
  </r>
  <r>
    <x v="25"/>
    <x v="85"/>
    <n v="714"/>
  </r>
  <r>
    <x v="25"/>
    <x v="36"/>
    <n v="200679.74"/>
  </r>
  <r>
    <x v="25"/>
    <x v="37"/>
    <n v="8452.17"/>
  </r>
  <r>
    <x v="25"/>
    <x v="62"/>
    <n v="217"/>
  </r>
  <r>
    <x v="25"/>
    <x v="54"/>
    <n v="25283.599999999999"/>
  </r>
  <r>
    <x v="25"/>
    <x v="38"/>
    <n v="88707.98"/>
  </r>
  <r>
    <x v="25"/>
    <x v="39"/>
    <n v="32780.71"/>
  </r>
  <r>
    <x v="25"/>
    <x v="40"/>
    <n v="38535.43"/>
  </r>
  <r>
    <x v="25"/>
    <x v="43"/>
    <n v="58120.09"/>
  </r>
  <r>
    <x v="25"/>
    <x v="55"/>
    <n v="2838"/>
  </r>
  <r>
    <x v="25"/>
    <x v="44"/>
    <n v="22767.21"/>
  </r>
  <r>
    <x v="25"/>
    <x v="46"/>
    <n v="15949.75"/>
  </r>
  <r>
    <x v="25"/>
    <x v="47"/>
    <n v="19744.849999999999"/>
  </r>
  <r>
    <x v="25"/>
    <x v="63"/>
    <n v="238917.27"/>
  </r>
  <r>
    <x v="25"/>
    <x v="48"/>
    <n v="23811560.280000001"/>
  </r>
  <r>
    <x v="25"/>
    <x v="49"/>
    <n v="2312.6999999999998"/>
  </r>
  <r>
    <x v="25"/>
    <x v="50"/>
    <n v="9482.66"/>
  </r>
  <r>
    <x v="25"/>
    <x v="51"/>
    <n v="76530.42"/>
  </r>
  <r>
    <x v="25"/>
    <x v="52"/>
    <n v="1594.52"/>
  </r>
  <r>
    <x v="25"/>
    <x v="71"/>
    <n v="38190.47"/>
  </r>
  <r>
    <x v="25"/>
    <x v="66"/>
    <n v="37521.58"/>
  </r>
  <r>
    <x v="26"/>
    <x v="6"/>
    <n v="1547095.3399999999"/>
  </r>
  <r>
    <x v="26"/>
    <x v="9"/>
    <n v="254476.36"/>
  </r>
  <r>
    <x v="26"/>
    <x v="67"/>
    <n v="22718.32"/>
  </r>
  <r>
    <x v="26"/>
    <x v="60"/>
    <n v="121327.32"/>
  </r>
  <r>
    <x v="26"/>
    <x v="10"/>
    <n v="79139.75"/>
  </r>
  <r>
    <x v="26"/>
    <x v="11"/>
    <n v="185873.63999999998"/>
  </r>
  <r>
    <x v="26"/>
    <x v="12"/>
    <n v="3273.06"/>
  </r>
  <r>
    <x v="26"/>
    <x v="13"/>
    <n v="19899.72"/>
  </r>
  <r>
    <x v="26"/>
    <x v="16"/>
    <n v="29774.720000000001"/>
  </r>
  <r>
    <x v="26"/>
    <x v="17"/>
    <n v="223803.88"/>
  </r>
  <r>
    <x v="26"/>
    <x v="19"/>
    <n v="13886.919999999998"/>
  </r>
  <r>
    <x v="26"/>
    <x v="82"/>
    <n v="1924.59"/>
  </r>
  <r>
    <x v="26"/>
    <x v="20"/>
    <n v="8060.45"/>
  </r>
  <r>
    <x v="26"/>
    <x v="21"/>
    <n v="2947"/>
  </r>
  <r>
    <x v="26"/>
    <x v="22"/>
    <n v="750"/>
  </r>
  <r>
    <x v="26"/>
    <x v="23"/>
    <n v="64485.07"/>
  </r>
  <r>
    <x v="26"/>
    <x v="25"/>
    <n v="54919.869999999995"/>
  </r>
  <r>
    <x v="26"/>
    <x v="26"/>
    <n v="1115"/>
  </r>
  <r>
    <x v="26"/>
    <x v="29"/>
    <n v="14829.02"/>
  </r>
  <r>
    <x v="26"/>
    <x v="32"/>
    <n v="1679.22"/>
  </r>
  <r>
    <x v="26"/>
    <x v="34"/>
    <n v="1855.86"/>
  </r>
  <r>
    <x v="26"/>
    <x v="38"/>
    <n v="329.75"/>
  </r>
  <r>
    <x v="26"/>
    <x v="46"/>
    <n v="204"/>
  </r>
  <r>
    <x v="26"/>
    <x v="47"/>
    <n v="304.2"/>
  </r>
  <r>
    <x v="26"/>
    <x v="48"/>
    <n v="12123.36"/>
  </r>
  <r>
    <x v="26"/>
    <x v="51"/>
    <n v="4021.1899999999996"/>
  </r>
  <r>
    <x v="26"/>
    <x v="70"/>
    <n v="807.33"/>
  </r>
  <r>
    <x v="27"/>
    <x v="0"/>
    <n v="432983.02999999997"/>
  </r>
  <r>
    <x v="27"/>
    <x v="1"/>
    <n v="-432983.03"/>
  </r>
  <r>
    <x v="27"/>
    <x v="2"/>
    <n v="2180766.48"/>
  </r>
  <r>
    <x v="27"/>
    <x v="3"/>
    <n v="23963592.75"/>
  </r>
  <r>
    <x v="27"/>
    <x v="4"/>
    <n v="21606.16"/>
  </r>
  <r>
    <x v="27"/>
    <x v="5"/>
    <n v="5348934.01"/>
  </r>
  <r>
    <x v="27"/>
    <x v="6"/>
    <n v="133684174.58000001"/>
  </r>
  <r>
    <x v="27"/>
    <x v="58"/>
    <n v="813070.5"/>
  </r>
  <r>
    <x v="27"/>
    <x v="59"/>
    <n v="2437493.9700000002"/>
  </r>
  <r>
    <x v="27"/>
    <x v="7"/>
    <n v="2179705.15"/>
  </r>
  <r>
    <x v="27"/>
    <x v="8"/>
    <n v="852647.11"/>
  </r>
  <r>
    <x v="27"/>
    <x v="9"/>
    <n v="56933619.07"/>
  </r>
  <r>
    <x v="27"/>
    <x v="67"/>
    <n v="150"/>
  </r>
  <r>
    <x v="27"/>
    <x v="60"/>
    <n v="19549.57"/>
  </r>
  <r>
    <x v="27"/>
    <x v="10"/>
    <n v="15635683.250000002"/>
  </r>
  <r>
    <x v="27"/>
    <x v="11"/>
    <n v="20648064.010000002"/>
  </r>
  <r>
    <x v="27"/>
    <x v="12"/>
    <n v="706255.58999999985"/>
  </r>
  <r>
    <x v="27"/>
    <x v="13"/>
    <n v="823002.7000000003"/>
  </r>
  <r>
    <x v="27"/>
    <x v="14"/>
    <n v="98004.559999999954"/>
  </r>
  <r>
    <x v="27"/>
    <x v="15"/>
    <n v="255146.34999999995"/>
  </r>
  <r>
    <x v="27"/>
    <x v="16"/>
    <n v="6908852.2899999982"/>
  </r>
  <r>
    <x v="27"/>
    <x v="17"/>
    <n v="23021175.689999986"/>
  </r>
  <r>
    <x v="27"/>
    <x v="18"/>
    <n v="4662575.8100000015"/>
  </r>
  <r>
    <x v="27"/>
    <x v="19"/>
    <n v="12245921.100000007"/>
  </r>
  <r>
    <x v="27"/>
    <x v="21"/>
    <n v="609761.08000000007"/>
  </r>
  <r>
    <x v="27"/>
    <x v="22"/>
    <n v="1871929.1199999999"/>
  </r>
  <r>
    <x v="27"/>
    <x v="23"/>
    <n v="2744089.24"/>
  </r>
  <r>
    <x v="27"/>
    <x v="24"/>
    <n v="1087958.48"/>
  </r>
  <r>
    <x v="27"/>
    <x v="25"/>
    <n v="16350430.240000002"/>
  </r>
  <r>
    <x v="27"/>
    <x v="72"/>
    <n v="94960.02"/>
  </r>
  <r>
    <x v="27"/>
    <x v="73"/>
    <n v="2941107.75"/>
  </r>
  <r>
    <x v="27"/>
    <x v="26"/>
    <n v="412776.47"/>
  </r>
  <r>
    <x v="27"/>
    <x v="27"/>
    <n v="1913546.14"/>
  </r>
  <r>
    <x v="27"/>
    <x v="61"/>
    <n v="1008012.56"/>
  </r>
  <r>
    <x v="27"/>
    <x v="84"/>
    <n v="175518"/>
  </r>
  <r>
    <x v="27"/>
    <x v="28"/>
    <n v="1322972.49"/>
  </r>
  <r>
    <x v="27"/>
    <x v="29"/>
    <n v="652742.5"/>
  </r>
  <r>
    <x v="27"/>
    <x v="53"/>
    <n v="55608.55"/>
  </r>
  <r>
    <x v="27"/>
    <x v="30"/>
    <n v="83724.13"/>
  </r>
  <r>
    <x v="27"/>
    <x v="31"/>
    <n v="3163448.6900000004"/>
  </r>
  <r>
    <x v="27"/>
    <x v="32"/>
    <n v="207933.3"/>
  </r>
  <r>
    <x v="27"/>
    <x v="33"/>
    <n v="1499.5700000000002"/>
  </r>
  <r>
    <x v="27"/>
    <x v="34"/>
    <n v="6622014.4100000001"/>
  </r>
  <r>
    <x v="27"/>
    <x v="35"/>
    <n v="3541449.44"/>
  </r>
  <r>
    <x v="27"/>
    <x v="68"/>
    <n v="184232.84"/>
  </r>
  <r>
    <x v="27"/>
    <x v="36"/>
    <n v="485743.74"/>
  </r>
  <r>
    <x v="27"/>
    <x v="75"/>
    <n v="133.96"/>
  </r>
  <r>
    <x v="27"/>
    <x v="37"/>
    <n v="89570.180000000008"/>
  </r>
  <r>
    <x v="27"/>
    <x v="62"/>
    <n v="258208.25"/>
  </r>
  <r>
    <x v="27"/>
    <x v="54"/>
    <n v="166805.31999999998"/>
  </r>
  <r>
    <x v="27"/>
    <x v="38"/>
    <n v="688731.06"/>
  </r>
  <r>
    <x v="27"/>
    <x v="39"/>
    <n v="352599.77"/>
  </r>
  <r>
    <x v="27"/>
    <x v="40"/>
    <n v="1357115.51"/>
  </r>
  <r>
    <x v="27"/>
    <x v="42"/>
    <n v="321721.84000000003"/>
  </r>
  <r>
    <x v="27"/>
    <x v="43"/>
    <n v="1081901.19"/>
  </r>
  <r>
    <x v="27"/>
    <x v="55"/>
    <n v="46880"/>
  </r>
  <r>
    <x v="27"/>
    <x v="44"/>
    <n v="51049.19"/>
  </r>
  <r>
    <x v="27"/>
    <x v="45"/>
    <n v="149262.64000000001"/>
  </r>
  <r>
    <x v="27"/>
    <x v="46"/>
    <n v="4875801.3"/>
  </r>
  <r>
    <x v="27"/>
    <x v="47"/>
    <n v="1463607.66"/>
  </r>
  <r>
    <x v="27"/>
    <x v="56"/>
    <n v="722398.96"/>
  </r>
  <r>
    <x v="27"/>
    <x v="48"/>
    <n v="963268.6"/>
  </r>
  <r>
    <x v="27"/>
    <x v="49"/>
    <n v="134278.15"/>
  </r>
  <r>
    <x v="27"/>
    <x v="50"/>
    <n v="88813.759999999995"/>
  </r>
  <r>
    <x v="27"/>
    <x v="51"/>
    <n v="522214.93"/>
  </r>
  <r>
    <x v="27"/>
    <x v="52"/>
    <n v="414962"/>
  </r>
  <r>
    <x v="27"/>
    <x v="71"/>
    <n v="866420.15999999992"/>
  </r>
  <r>
    <x v="27"/>
    <x v="64"/>
    <n v="4362.8599999999997"/>
  </r>
  <r>
    <x v="27"/>
    <x v="65"/>
    <n v="97758.61"/>
  </r>
  <r>
    <x v="27"/>
    <x v="66"/>
    <n v="8038458.6900000004"/>
  </r>
  <r>
    <x v="28"/>
    <x v="57"/>
    <n v="91280"/>
  </r>
  <r>
    <x v="28"/>
    <x v="2"/>
    <n v="134999.24"/>
  </r>
  <r>
    <x v="28"/>
    <x v="3"/>
    <n v="274792.82"/>
  </r>
  <r>
    <x v="28"/>
    <x v="4"/>
    <n v="258189.1"/>
  </r>
  <r>
    <x v="28"/>
    <x v="5"/>
    <n v="317883.21999999997"/>
  </r>
  <r>
    <x v="28"/>
    <x v="6"/>
    <n v="10366925.949999999"/>
  </r>
  <r>
    <x v="28"/>
    <x v="58"/>
    <n v="32112.57"/>
  </r>
  <r>
    <x v="28"/>
    <x v="59"/>
    <n v="263181.36"/>
  </r>
  <r>
    <x v="28"/>
    <x v="7"/>
    <n v="38394.200000000004"/>
  </r>
  <r>
    <x v="28"/>
    <x v="8"/>
    <n v="51113.590000000004"/>
  </r>
  <r>
    <x v="28"/>
    <x v="9"/>
    <n v="3237086.12"/>
  </r>
  <r>
    <x v="28"/>
    <x v="10"/>
    <n v="1003929.32"/>
  </r>
  <r>
    <x v="28"/>
    <x v="11"/>
    <n v="1449700.56"/>
  </r>
  <r>
    <x v="28"/>
    <x v="12"/>
    <n v="105526.45999999998"/>
  </r>
  <r>
    <x v="28"/>
    <x v="13"/>
    <n v="60046.270000000004"/>
  </r>
  <r>
    <x v="28"/>
    <x v="14"/>
    <n v="34379.089999999997"/>
  </r>
  <r>
    <x v="28"/>
    <x v="15"/>
    <n v="109307.75"/>
  </r>
  <r>
    <x v="28"/>
    <x v="16"/>
    <n v="379493"/>
  </r>
  <r>
    <x v="28"/>
    <x v="17"/>
    <n v="1587059.29"/>
  </r>
  <r>
    <x v="28"/>
    <x v="18"/>
    <n v="268126.26"/>
  </r>
  <r>
    <x v="28"/>
    <x v="19"/>
    <n v="847175.1399999999"/>
  </r>
  <r>
    <x v="28"/>
    <x v="21"/>
    <n v="335882.13"/>
  </r>
  <r>
    <x v="28"/>
    <x v="22"/>
    <n v="108063.4"/>
  </r>
  <r>
    <x v="28"/>
    <x v="23"/>
    <n v="18907.61"/>
  </r>
  <r>
    <x v="28"/>
    <x v="24"/>
    <n v="95985.65"/>
  </r>
  <r>
    <x v="28"/>
    <x v="25"/>
    <n v="512077.32"/>
  </r>
  <r>
    <x v="28"/>
    <x v="26"/>
    <n v="37811.729999999996"/>
  </r>
  <r>
    <x v="28"/>
    <x v="27"/>
    <n v="304462.84000000003"/>
  </r>
  <r>
    <x v="28"/>
    <x v="61"/>
    <n v="53164.5"/>
  </r>
  <r>
    <x v="28"/>
    <x v="28"/>
    <n v="300833.38"/>
  </r>
  <r>
    <x v="28"/>
    <x v="29"/>
    <n v="29850.83"/>
  </r>
  <r>
    <x v="28"/>
    <x v="53"/>
    <n v="702376.93"/>
  </r>
  <r>
    <x v="28"/>
    <x v="30"/>
    <n v="35646.57"/>
  </r>
  <r>
    <x v="28"/>
    <x v="31"/>
    <n v="509059.62"/>
  </r>
  <r>
    <x v="28"/>
    <x v="32"/>
    <n v="11629"/>
  </r>
  <r>
    <x v="28"/>
    <x v="33"/>
    <n v="2849.0099999999998"/>
  </r>
  <r>
    <x v="28"/>
    <x v="34"/>
    <n v="41005.08"/>
  </r>
  <r>
    <x v="28"/>
    <x v="35"/>
    <n v="189185.47"/>
  </r>
  <r>
    <x v="28"/>
    <x v="68"/>
    <n v="1421631.71"/>
  </r>
  <r>
    <x v="28"/>
    <x v="69"/>
    <n v="11751.2"/>
  </r>
  <r>
    <x v="28"/>
    <x v="36"/>
    <n v="4991.21"/>
  </r>
  <r>
    <x v="28"/>
    <x v="37"/>
    <n v="33748.590000000004"/>
  </r>
  <r>
    <x v="28"/>
    <x v="54"/>
    <n v="43272.79"/>
  </r>
  <r>
    <x v="28"/>
    <x v="38"/>
    <n v="208391.08000000002"/>
  </r>
  <r>
    <x v="28"/>
    <x v="39"/>
    <n v="36761.519999999997"/>
  </r>
  <r>
    <x v="28"/>
    <x v="40"/>
    <n v="26183.49"/>
  </r>
  <r>
    <x v="28"/>
    <x v="43"/>
    <n v="203947.77000000002"/>
  </r>
  <r>
    <x v="28"/>
    <x v="44"/>
    <n v="16254"/>
  </r>
  <r>
    <x v="28"/>
    <x v="45"/>
    <n v="150146.76"/>
  </r>
  <r>
    <x v="28"/>
    <x v="46"/>
    <n v="92397.22"/>
  </r>
  <r>
    <x v="28"/>
    <x v="47"/>
    <n v="44792.19"/>
  </r>
  <r>
    <x v="28"/>
    <x v="49"/>
    <n v="10841.01"/>
  </r>
  <r>
    <x v="28"/>
    <x v="50"/>
    <n v="11856.800000000001"/>
  </r>
  <r>
    <x v="28"/>
    <x v="51"/>
    <n v="49335.229999999996"/>
  </r>
  <r>
    <x v="28"/>
    <x v="52"/>
    <n v="22050.91"/>
  </r>
  <r>
    <x v="28"/>
    <x v="70"/>
    <n v="23382.959999999999"/>
  </r>
  <r>
    <x v="28"/>
    <x v="71"/>
    <n v="405615.98"/>
  </r>
  <r>
    <x v="28"/>
    <x v="64"/>
    <n v="2366.1799999999998"/>
  </r>
  <r>
    <x v="29"/>
    <x v="57"/>
    <n v="70460"/>
  </r>
  <r>
    <x v="29"/>
    <x v="2"/>
    <n v="131891.94999999998"/>
  </r>
  <r>
    <x v="29"/>
    <x v="3"/>
    <n v="443762.69"/>
  </r>
  <r>
    <x v="29"/>
    <x v="4"/>
    <n v="154966.02000000002"/>
  </r>
  <r>
    <x v="29"/>
    <x v="5"/>
    <n v="231870.24"/>
  </r>
  <r>
    <x v="29"/>
    <x v="6"/>
    <n v="9906414.7599999998"/>
  </r>
  <r>
    <x v="29"/>
    <x v="58"/>
    <n v="9767.5999999999985"/>
  </r>
  <r>
    <x v="29"/>
    <x v="59"/>
    <n v="218738"/>
  </r>
  <r>
    <x v="29"/>
    <x v="7"/>
    <n v="238284.96999999994"/>
  </r>
  <r>
    <x v="29"/>
    <x v="8"/>
    <n v="87025.459999999992"/>
  </r>
  <r>
    <x v="29"/>
    <x v="9"/>
    <n v="2661489.1400000006"/>
  </r>
  <r>
    <x v="29"/>
    <x v="10"/>
    <n v="954331.73"/>
  </r>
  <r>
    <x v="29"/>
    <x v="11"/>
    <n v="1354309.27"/>
  </r>
  <r>
    <x v="29"/>
    <x v="12"/>
    <n v="88112.92"/>
  </r>
  <r>
    <x v="29"/>
    <x v="13"/>
    <n v="67164.69"/>
  </r>
  <r>
    <x v="29"/>
    <x v="14"/>
    <n v="34422.360000000008"/>
  </r>
  <r>
    <x v="29"/>
    <x v="15"/>
    <n v="83897.790000000008"/>
  </r>
  <r>
    <x v="29"/>
    <x v="16"/>
    <n v="334003.37"/>
  </r>
  <r>
    <x v="29"/>
    <x v="17"/>
    <n v="1509431.23"/>
  </r>
  <r>
    <x v="29"/>
    <x v="18"/>
    <n v="237332.52000000008"/>
  </r>
  <r>
    <x v="29"/>
    <x v="19"/>
    <n v="809882.95000000007"/>
  </r>
  <r>
    <x v="29"/>
    <x v="21"/>
    <n v="365689.16"/>
  </r>
  <r>
    <x v="29"/>
    <x v="22"/>
    <n v="113939.52"/>
  </r>
  <r>
    <x v="29"/>
    <x v="23"/>
    <n v="282818.57"/>
  </r>
  <r>
    <x v="29"/>
    <x v="24"/>
    <n v="13826.97"/>
  </r>
  <r>
    <x v="29"/>
    <x v="25"/>
    <n v="472741.29999999993"/>
  </r>
  <r>
    <x v="29"/>
    <x v="86"/>
    <n v="610.19000000000005"/>
  </r>
  <r>
    <x v="29"/>
    <x v="72"/>
    <n v="554.26"/>
  </r>
  <r>
    <x v="29"/>
    <x v="73"/>
    <n v="11034.6"/>
  </r>
  <r>
    <x v="29"/>
    <x v="26"/>
    <n v="10189.640000000001"/>
  </r>
  <r>
    <x v="29"/>
    <x v="27"/>
    <n v="171444.37"/>
  </r>
  <r>
    <x v="29"/>
    <x v="61"/>
    <n v="81292.17"/>
  </r>
  <r>
    <x v="29"/>
    <x v="28"/>
    <n v="95139.68"/>
  </r>
  <r>
    <x v="29"/>
    <x v="29"/>
    <n v="4000"/>
  </r>
  <r>
    <x v="29"/>
    <x v="30"/>
    <n v="26446"/>
  </r>
  <r>
    <x v="29"/>
    <x v="31"/>
    <n v="360299.35000000003"/>
  </r>
  <r>
    <x v="29"/>
    <x v="33"/>
    <n v="437.53"/>
  </r>
  <r>
    <x v="29"/>
    <x v="34"/>
    <n v="41211.54"/>
  </r>
  <r>
    <x v="29"/>
    <x v="35"/>
    <n v="253985"/>
  </r>
  <r>
    <x v="29"/>
    <x v="68"/>
    <n v="30028.78"/>
  </r>
  <r>
    <x v="29"/>
    <x v="69"/>
    <n v="1235351.29"/>
  </r>
  <r>
    <x v="29"/>
    <x v="37"/>
    <n v="2300.83"/>
  </r>
  <r>
    <x v="29"/>
    <x v="54"/>
    <n v="1417.81"/>
  </r>
  <r>
    <x v="29"/>
    <x v="38"/>
    <n v="180670.84999999998"/>
  </r>
  <r>
    <x v="29"/>
    <x v="39"/>
    <n v="34074.85"/>
  </r>
  <r>
    <x v="29"/>
    <x v="40"/>
    <n v="96025"/>
  </r>
  <r>
    <x v="29"/>
    <x v="41"/>
    <n v="16112.45"/>
  </r>
  <r>
    <x v="29"/>
    <x v="43"/>
    <n v="4860"/>
  </r>
  <r>
    <x v="29"/>
    <x v="44"/>
    <n v="24917.71"/>
  </r>
  <r>
    <x v="29"/>
    <x v="46"/>
    <n v="347181.02"/>
  </r>
  <r>
    <x v="29"/>
    <x v="47"/>
    <n v="59373.38"/>
  </r>
  <r>
    <x v="29"/>
    <x v="48"/>
    <n v="598791.39"/>
  </r>
  <r>
    <x v="29"/>
    <x v="49"/>
    <n v="8486.4"/>
  </r>
  <r>
    <x v="29"/>
    <x v="50"/>
    <n v="239346.48000000004"/>
  </r>
  <r>
    <x v="29"/>
    <x v="51"/>
    <n v="14998.39"/>
  </r>
  <r>
    <x v="29"/>
    <x v="52"/>
    <n v="56879.16"/>
  </r>
  <r>
    <x v="29"/>
    <x v="71"/>
    <n v="3733.94"/>
  </r>
  <r>
    <x v="29"/>
    <x v="64"/>
    <n v="2743.81"/>
  </r>
  <r>
    <x v="30"/>
    <x v="0"/>
    <n v="12230.720000000001"/>
  </r>
  <r>
    <x v="30"/>
    <x v="1"/>
    <n v="-12230.720000000001"/>
  </r>
  <r>
    <x v="30"/>
    <x v="2"/>
    <n v="1853.7"/>
  </r>
  <r>
    <x v="30"/>
    <x v="3"/>
    <n v="10246.83"/>
  </r>
  <r>
    <x v="30"/>
    <x v="4"/>
    <n v="13668.32"/>
  </r>
  <r>
    <x v="30"/>
    <x v="5"/>
    <n v="8540.77"/>
  </r>
  <r>
    <x v="30"/>
    <x v="6"/>
    <n v="822597.57000000007"/>
  </r>
  <r>
    <x v="30"/>
    <x v="58"/>
    <n v="1141.06"/>
  </r>
  <r>
    <x v="30"/>
    <x v="7"/>
    <n v="807.56"/>
  </r>
  <r>
    <x v="30"/>
    <x v="9"/>
    <n v="384466.76999999996"/>
  </r>
  <r>
    <x v="30"/>
    <x v="10"/>
    <n v="104751.15999999997"/>
  </r>
  <r>
    <x v="30"/>
    <x v="11"/>
    <n v="140674.18"/>
  </r>
  <r>
    <x v="30"/>
    <x v="12"/>
    <n v="15505.54"/>
  </r>
  <r>
    <x v="30"/>
    <x v="13"/>
    <n v="5781.29"/>
  </r>
  <r>
    <x v="30"/>
    <x v="14"/>
    <n v="2242.5700000000002"/>
  </r>
  <r>
    <x v="30"/>
    <x v="15"/>
    <n v="4555.4800000000005"/>
  </r>
  <r>
    <x v="30"/>
    <x v="16"/>
    <n v="42665.05"/>
  </r>
  <r>
    <x v="30"/>
    <x v="17"/>
    <n v="121076.05"/>
  </r>
  <r>
    <x v="30"/>
    <x v="18"/>
    <n v="28279.67"/>
  </r>
  <r>
    <x v="30"/>
    <x v="19"/>
    <n v="63388.06"/>
  </r>
  <r>
    <x v="30"/>
    <x v="21"/>
    <n v="4752.43"/>
  </r>
  <r>
    <x v="30"/>
    <x v="22"/>
    <n v="58839.56"/>
  </r>
  <r>
    <x v="30"/>
    <x v="23"/>
    <n v="5269.93"/>
  </r>
  <r>
    <x v="30"/>
    <x v="24"/>
    <n v="19703.39"/>
  </r>
  <r>
    <x v="30"/>
    <x v="25"/>
    <n v="63160.46"/>
  </r>
  <r>
    <x v="30"/>
    <x v="73"/>
    <n v="7344"/>
  </r>
  <r>
    <x v="30"/>
    <x v="26"/>
    <n v="2389.17"/>
  </r>
  <r>
    <x v="30"/>
    <x v="78"/>
    <n v="14012.6"/>
  </r>
  <r>
    <x v="30"/>
    <x v="27"/>
    <n v="19024.02"/>
  </r>
  <r>
    <x v="30"/>
    <x v="29"/>
    <n v="701"/>
  </r>
  <r>
    <x v="30"/>
    <x v="53"/>
    <n v="53968.56"/>
  </r>
  <r>
    <x v="30"/>
    <x v="33"/>
    <n v="156.12"/>
  </r>
  <r>
    <x v="30"/>
    <x v="34"/>
    <n v="6834.66"/>
  </r>
  <r>
    <x v="30"/>
    <x v="35"/>
    <n v="17834"/>
  </r>
  <r>
    <x v="30"/>
    <x v="68"/>
    <n v="1953.48"/>
  </r>
  <r>
    <x v="30"/>
    <x v="37"/>
    <n v="12188.5"/>
  </r>
  <r>
    <x v="30"/>
    <x v="38"/>
    <n v="25461.55"/>
  </r>
  <r>
    <x v="30"/>
    <x v="39"/>
    <n v="2436.75"/>
  </r>
  <r>
    <x v="30"/>
    <x v="40"/>
    <n v="611.27"/>
  </r>
  <r>
    <x v="30"/>
    <x v="42"/>
    <n v="29036.71"/>
  </r>
  <r>
    <x v="30"/>
    <x v="43"/>
    <n v="43794.86"/>
  </r>
  <r>
    <x v="30"/>
    <x v="44"/>
    <n v="1131"/>
  </r>
  <r>
    <x v="30"/>
    <x v="45"/>
    <n v="24132.6"/>
  </r>
  <r>
    <x v="30"/>
    <x v="46"/>
    <n v="3331.24"/>
  </r>
  <r>
    <x v="30"/>
    <x v="47"/>
    <n v="3336.59"/>
  </r>
  <r>
    <x v="30"/>
    <x v="48"/>
    <n v="297601.48"/>
  </r>
  <r>
    <x v="30"/>
    <x v="50"/>
    <n v="20798.04"/>
  </r>
  <r>
    <x v="30"/>
    <x v="51"/>
    <n v="2515.9899999999998"/>
  </r>
  <r>
    <x v="31"/>
    <x v="0"/>
    <n v="144649.74"/>
  </r>
  <r>
    <x v="31"/>
    <x v="1"/>
    <n v="-144649.74"/>
  </r>
  <r>
    <x v="31"/>
    <x v="57"/>
    <n v="43603"/>
  </r>
  <r>
    <x v="31"/>
    <x v="2"/>
    <n v="314276.87"/>
  </r>
  <r>
    <x v="31"/>
    <x v="3"/>
    <n v="269802.03999999998"/>
  </r>
  <r>
    <x v="31"/>
    <x v="4"/>
    <n v="392258.24"/>
  </r>
  <r>
    <x v="31"/>
    <x v="5"/>
    <n v="629180.79"/>
  </r>
  <r>
    <x v="31"/>
    <x v="6"/>
    <n v="19653053.759999998"/>
  </r>
  <r>
    <x v="31"/>
    <x v="58"/>
    <n v="38060.15"/>
  </r>
  <r>
    <x v="31"/>
    <x v="59"/>
    <n v="449192.47"/>
  </r>
  <r>
    <x v="31"/>
    <x v="7"/>
    <n v="438630.72"/>
  </r>
  <r>
    <x v="31"/>
    <x v="8"/>
    <n v="295189.75"/>
  </r>
  <r>
    <x v="31"/>
    <x v="9"/>
    <n v="7953823.2000000002"/>
  </r>
  <r>
    <x v="31"/>
    <x v="10"/>
    <n v="2756579.92"/>
  </r>
  <r>
    <x v="31"/>
    <x v="11"/>
    <n v="2700330.0800000005"/>
  </r>
  <r>
    <x v="31"/>
    <x v="12"/>
    <n v="263575.76"/>
  </r>
  <r>
    <x v="31"/>
    <x v="13"/>
    <n v="109527.50999999998"/>
  </r>
  <r>
    <x v="31"/>
    <x v="14"/>
    <n v="65135.609999999993"/>
  </r>
  <r>
    <x v="31"/>
    <x v="15"/>
    <n v="154345.63999999998"/>
  </r>
  <r>
    <x v="31"/>
    <x v="16"/>
    <n v="998456.10999999964"/>
  </r>
  <r>
    <x v="31"/>
    <x v="17"/>
    <n v="2968935.9800000004"/>
  </r>
  <r>
    <x v="31"/>
    <x v="18"/>
    <n v="675915.34"/>
  </r>
  <r>
    <x v="31"/>
    <x v="19"/>
    <n v="1589923.0399999996"/>
  </r>
  <r>
    <x v="31"/>
    <x v="21"/>
    <n v="1130303.6399999999"/>
  </r>
  <r>
    <x v="31"/>
    <x v="22"/>
    <n v="108910.78"/>
  </r>
  <r>
    <x v="31"/>
    <x v="23"/>
    <n v="418498.69"/>
  </r>
  <r>
    <x v="31"/>
    <x v="24"/>
    <n v="263909.69"/>
  </r>
  <r>
    <x v="31"/>
    <x v="25"/>
    <n v="1169866.1899999997"/>
  </r>
  <r>
    <x v="31"/>
    <x v="72"/>
    <n v="253.69"/>
  </r>
  <r>
    <x v="31"/>
    <x v="73"/>
    <n v="2298.98"/>
  </r>
  <r>
    <x v="31"/>
    <x v="77"/>
    <n v="74.58"/>
  </r>
  <r>
    <x v="31"/>
    <x v="26"/>
    <n v="71861.119999999995"/>
  </r>
  <r>
    <x v="31"/>
    <x v="79"/>
    <n v="106073.61"/>
  </r>
  <r>
    <x v="31"/>
    <x v="27"/>
    <n v="347131.99"/>
  </r>
  <r>
    <x v="31"/>
    <x v="61"/>
    <n v="120215.20000000001"/>
  </r>
  <r>
    <x v="31"/>
    <x v="28"/>
    <n v="851150.2"/>
  </r>
  <r>
    <x v="31"/>
    <x v="29"/>
    <n v="158888.95000000001"/>
  </r>
  <r>
    <x v="31"/>
    <x v="30"/>
    <n v="100857.15"/>
  </r>
  <r>
    <x v="31"/>
    <x v="31"/>
    <n v="446733.86"/>
  </r>
  <r>
    <x v="31"/>
    <x v="32"/>
    <n v="74.8"/>
  </r>
  <r>
    <x v="31"/>
    <x v="34"/>
    <n v="176530.08000000002"/>
  </r>
  <r>
    <x v="31"/>
    <x v="35"/>
    <n v="291121"/>
  </r>
  <r>
    <x v="31"/>
    <x v="37"/>
    <n v="32721.19"/>
  </r>
  <r>
    <x v="31"/>
    <x v="54"/>
    <n v="37051.269999999997"/>
  </r>
  <r>
    <x v="31"/>
    <x v="38"/>
    <n v="116389.84"/>
  </r>
  <r>
    <x v="31"/>
    <x v="39"/>
    <n v="120865.67000000001"/>
  </r>
  <r>
    <x v="31"/>
    <x v="40"/>
    <n v="150499.35"/>
  </r>
  <r>
    <x v="31"/>
    <x v="43"/>
    <n v="8846.41"/>
  </r>
  <r>
    <x v="31"/>
    <x v="55"/>
    <n v="134833.56"/>
  </r>
  <r>
    <x v="31"/>
    <x v="44"/>
    <n v="13461.87"/>
  </r>
  <r>
    <x v="31"/>
    <x v="45"/>
    <n v="62829.4"/>
  </r>
  <r>
    <x v="31"/>
    <x v="46"/>
    <n v="457560.10000000003"/>
  </r>
  <r>
    <x v="31"/>
    <x v="47"/>
    <n v="95879"/>
  </r>
  <r>
    <x v="31"/>
    <x v="48"/>
    <n v="1235485.3999999999"/>
  </r>
  <r>
    <x v="31"/>
    <x v="49"/>
    <n v="4871.55"/>
  </r>
  <r>
    <x v="31"/>
    <x v="50"/>
    <n v="103580.26000000001"/>
  </r>
  <r>
    <x v="31"/>
    <x v="51"/>
    <n v="190317.27"/>
  </r>
  <r>
    <x v="31"/>
    <x v="52"/>
    <n v="16069.32"/>
  </r>
  <r>
    <x v="31"/>
    <x v="66"/>
    <n v="14255.68"/>
  </r>
  <r>
    <x v="32"/>
    <x v="0"/>
    <n v="1067989.6300000001"/>
  </r>
  <r>
    <x v="32"/>
    <x v="1"/>
    <n v="-1067989.6299999999"/>
  </r>
  <r>
    <x v="32"/>
    <x v="57"/>
    <n v="1731481"/>
  </r>
  <r>
    <x v="32"/>
    <x v="2"/>
    <n v="1316359.2499999998"/>
  </r>
  <r>
    <x v="32"/>
    <x v="3"/>
    <n v="12813551.419999992"/>
  </r>
  <r>
    <x v="32"/>
    <x v="4"/>
    <n v="8390253.620000001"/>
  </r>
  <r>
    <x v="32"/>
    <x v="5"/>
    <n v="5615357.8700000001"/>
  </r>
  <r>
    <x v="32"/>
    <x v="6"/>
    <n v="159719898.98999998"/>
  </r>
  <r>
    <x v="32"/>
    <x v="58"/>
    <n v="325813.7"/>
  </r>
  <r>
    <x v="32"/>
    <x v="59"/>
    <n v="11821.41"/>
  </r>
  <r>
    <x v="32"/>
    <x v="7"/>
    <n v="1386114.6900000002"/>
  </r>
  <r>
    <x v="32"/>
    <x v="8"/>
    <n v="1148580.5499999998"/>
  </r>
  <r>
    <x v="32"/>
    <x v="9"/>
    <n v="55615548.29999999"/>
  </r>
  <r>
    <x v="32"/>
    <x v="67"/>
    <n v="93009.449999999983"/>
  </r>
  <r>
    <x v="32"/>
    <x v="60"/>
    <n v="293705.14999999985"/>
  </r>
  <r>
    <x v="32"/>
    <x v="10"/>
    <n v="17151459.989999998"/>
  </r>
  <r>
    <x v="32"/>
    <x v="11"/>
    <n v="21994299.480000004"/>
  </r>
  <r>
    <x v="32"/>
    <x v="12"/>
    <n v="1099871.1099999999"/>
  </r>
  <r>
    <x v="32"/>
    <x v="13"/>
    <n v="867639.78999999957"/>
  </r>
  <r>
    <x v="32"/>
    <x v="14"/>
    <n v="335000.40000000008"/>
  </r>
  <r>
    <x v="32"/>
    <x v="15"/>
    <n v="1074115.98"/>
  </r>
  <r>
    <x v="32"/>
    <x v="16"/>
    <n v="6447142.8600000013"/>
  </r>
  <r>
    <x v="32"/>
    <x v="17"/>
    <n v="26315078.840000007"/>
  </r>
  <r>
    <x v="32"/>
    <x v="18"/>
    <n v="4312775.72"/>
  </r>
  <r>
    <x v="32"/>
    <x v="19"/>
    <n v="14074525.060000008"/>
  </r>
  <r>
    <x v="32"/>
    <x v="21"/>
    <n v="5291777.96"/>
  </r>
  <r>
    <x v="32"/>
    <x v="22"/>
    <n v="1742024.15"/>
  </r>
  <r>
    <x v="32"/>
    <x v="23"/>
    <n v="691358.77"/>
  </r>
  <r>
    <x v="32"/>
    <x v="24"/>
    <n v="1539925.83"/>
  </r>
  <r>
    <x v="32"/>
    <x v="25"/>
    <n v="8382391.3899999997"/>
  </r>
  <r>
    <x v="32"/>
    <x v="83"/>
    <n v="17268.830000000002"/>
  </r>
  <r>
    <x v="32"/>
    <x v="86"/>
    <n v="100"/>
  </r>
  <r>
    <x v="32"/>
    <x v="72"/>
    <n v="222856.24"/>
  </r>
  <r>
    <x v="32"/>
    <x v="73"/>
    <n v="2299409.1100000003"/>
  </r>
  <r>
    <x v="32"/>
    <x v="77"/>
    <n v="175"/>
  </r>
  <r>
    <x v="32"/>
    <x v="26"/>
    <n v="288193.12"/>
  </r>
  <r>
    <x v="32"/>
    <x v="79"/>
    <n v="3854.91"/>
  </r>
  <r>
    <x v="32"/>
    <x v="27"/>
    <n v="2270151.25"/>
  </r>
  <r>
    <x v="32"/>
    <x v="61"/>
    <n v="790748.21000000008"/>
  </r>
  <r>
    <x v="32"/>
    <x v="28"/>
    <n v="450076.23"/>
  </r>
  <r>
    <x v="32"/>
    <x v="29"/>
    <n v="308412.05"/>
  </r>
  <r>
    <x v="32"/>
    <x v="53"/>
    <n v="6947935.9100000001"/>
  </r>
  <r>
    <x v="32"/>
    <x v="31"/>
    <n v="2719417.34"/>
  </r>
  <r>
    <x v="32"/>
    <x v="32"/>
    <n v="56935.040000000001"/>
  </r>
  <r>
    <x v="32"/>
    <x v="33"/>
    <n v="365.09000000000003"/>
  </r>
  <r>
    <x v="32"/>
    <x v="34"/>
    <n v="842075.3"/>
  </r>
  <r>
    <x v="32"/>
    <x v="35"/>
    <n v="2913567.34"/>
  </r>
  <r>
    <x v="32"/>
    <x v="68"/>
    <n v="77.569999999999993"/>
  </r>
  <r>
    <x v="32"/>
    <x v="85"/>
    <n v="138925.42000000001"/>
  </r>
  <r>
    <x v="32"/>
    <x v="36"/>
    <n v="777531.75"/>
  </r>
  <r>
    <x v="32"/>
    <x v="75"/>
    <n v="12433"/>
  </r>
  <r>
    <x v="32"/>
    <x v="37"/>
    <n v="185276.71999999997"/>
  </r>
  <r>
    <x v="32"/>
    <x v="62"/>
    <n v="22802.55"/>
  </r>
  <r>
    <x v="32"/>
    <x v="54"/>
    <n v="754893.76"/>
  </r>
  <r>
    <x v="32"/>
    <x v="38"/>
    <n v="867372.6"/>
  </r>
  <r>
    <x v="32"/>
    <x v="39"/>
    <n v="10334889.459999999"/>
  </r>
  <r>
    <x v="32"/>
    <x v="40"/>
    <n v="832955.82"/>
  </r>
  <r>
    <x v="32"/>
    <x v="42"/>
    <n v="627229.65"/>
  </r>
  <r>
    <x v="32"/>
    <x v="43"/>
    <n v="122265.17000000001"/>
  </r>
  <r>
    <x v="32"/>
    <x v="55"/>
    <n v="208.59"/>
  </r>
  <r>
    <x v="32"/>
    <x v="44"/>
    <n v="45178.35"/>
  </r>
  <r>
    <x v="32"/>
    <x v="45"/>
    <n v="346254.99"/>
  </r>
  <r>
    <x v="32"/>
    <x v="46"/>
    <n v="3183062.78"/>
  </r>
  <r>
    <x v="32"/>
    <x v="47"/>
    <n v="481985.3"/>
  </r>
  <r>
    <x v="32"/>
    <x v="48"/>
    <n v="651133.78"/>
  </r>
  <r>
    <x v="32"/>
    <x v="49"/>
    <n v="112173.37"/>
  </r>
  <r>
    <x v="32"/>
    <x v="51"/>
    <n v="243336.55000000002"/>
  </r>
  <r>
    <x v="32"/>
    <x v="52"/>
    <n v="119151.53"/>
  </r>
  <r>
    <x v="32"/>
    <x v="70"/>
    <n v="2884.95"/>
  </r>
  <r>
    <x v="32"/>
    <x v="64"/>
    <n v="22561.05"/>
  </r>
  <r>
    <x v="32"/>
    <x v="66"/>
    <n v="247229.25"/>
  </r>
  <r>
    <x v="33"/>
    <x v="0"/>
    <n v="411008.82999999996"/>
  </r>
  <r>
    <x v="33"/>
    <x v="1"/>
    <n v="-411008.82999999996"/>
  </r>
  <r>
    <x v="33"/>
    <x v="57"/>
    <n v="397459"/>
  </r>
  <r>
    <x v="33"/>
    <x v="2"/>
    <n v="338927.28"/>
  </r>
  <r>
    <x v="33"/>
    <x v="3"/>
    <n v="2973357.2899999996"/>
  </r>
  <r>
    <x v="33"/>
    <x v="4"/>
    <n v="2133612.61"/>
  </r>
  <r>
    <x v="33"/>
    <x v="5"/>
    <n v="1267726.29"/>
  </r>
  <r>
    <x v="33"/>
    <x v="6"/>
    <n v="42719091.790000007"/>
  </r>
  <r>
    <x v="33"/>
    <x v="58"/>
    <n v="207451.73999999996"/>
  </r>
  <r>
    <x v="33"/>
    <x v="59"/>
    <n v="892454.8"/>
  </r>
  <r>
    <x v="33"/>
    <x v="7"/>
    <n v="1037825.5100000001"/>
  </r>
  <r>
    <x v="33"/>
    <x v="8"/>
    <n v="616750.44999999995"/>
  </r>
  <r>
    <x v="33"/>
    <x v="9"/>
    <n v="16370169.840000004"/>
  </r>
  <r>
    <x v="33"/>
    <x v="60"/>
    <n v="1100"/>
  </r>
  <r>
    <x v="33"/>
    <x v="10"/>
    <n v="4879991.93"/>
  </r>
  <r>
    <x v="33"/>
    <x v="11"/>
    <n v="5839038.8899999997"/>
  </r>
  <r>
    <x v="33"/>
    <x v="12"/>
    <n v="425832.43"/>
  </r>
  <r>
    <x v="33"/>
    <x v="13"/>
    <n v="236468.35000000003"/>
  </r>
  <r>
    <x v="33"/>
    <x v="14"/>
    <n v="147589.79"/>
  </r>
  <r>
    <x v="33"/>
    <x v="15"/>
    <n v="527375.11999999988"/>
  </r>
  <r>
    <x v="33"/>
    <x v="87"/>
    <n v="19864.16"/>
  </r>
  <r>
    <x v="33"/>
    <x v="16"/>
    <n v="2087342.81"/>
  </r>
  <r>
    <x v="33"/>
    <x v="17"/>
    <n v="7018829.3599999994"/>
  </r>
  <r>
    <x v="33"/>
    <x v="18"/>
    <n v="1415207.94"/>
  </r>
  <r>
    <x v="33"/>
    <x v="19"/>
    <n v="3732277.55"/>
  </r>
  <r>
    <x v="33"/>
    <x v="21"/>
    <n v="1419381.44"/>
  </r>
  <r>
    <x v="33"/>
    <x v="22"/>
    <n v="104161.3"/>
  </r>
  <r>
    <x v="33"/>
    <x v="23"/>
    <n v="1214902.23"/>
  </r>
  <r>
    <x v="33"/>
    <x v="24"/>
    <n v="366521.01"/>
  </r>
  <r>
    <x v="33"/>
    <x v="25"/>
    <n v="1889680.1600000004"/>
  </r>
  <r>
    <x v="33"/>
    <x v="86"/>
    <n v="23857.08"/>
  </r>
  <r>
    <x v="33"/>
    <x v="77"/>
    <n v="30000"/>
  </r>
  <r>
    <x v="33"/>
    <x v="26"/>
    <n v="257092"/>
  </r>
  <r>
    <x v="33"/>
    <x v="27"/>
    <n v="884268.73"/>
  </r>
  <r>
    <x v="33"/>
    <x v="61"/>
    <n v="298403.59999999998"/>
  </r>
  <r>
    <x v="33"/>
    <x v="28"/>
    <n v="473925"/>
  </r>
  <r>
    <x v="33"/>
    <x v="29"/>
    <n v="9790.5"/>
  </r>
  <r>
    <x v="33"/>
    <x v="53"/>
    <n v="137829.54999999999"/>
  </r>
  <r>
    <x v="33"/>
    <x v="30"/>
    <n v="2172873.0500000003"/>
  </r>
  <r>
    <x v="33"/>
    <x v="33"/>
    <n v="2779.9700000000003"/>
  </r>
  <r>
    <x v="33"/>
    <x v="34"/>
    <n v="178799.69"/>
  </r>
  <r>
    <x v="33"/>
    <x v="35"/>
    <n v="639832"/>
  </r>
  <r>
    <x v="33"/>
    <x v="69"/>
    <n v="8027.6"/>
  </r>
  <r>
    <x v="33"/>
    <x v="85"/>
    <n v="3733.13"/>
  </r>
  <r>
    <x v="33"/>
    <x v="36"/>
    <n v="493113.69999999995"/>
  </r>
  <r>
    <x v="33"/>
    <x v="75"/>
    <n v="10869.74"/>
  </r>
  <r>
    <x v="33"/>
    <x v="37"/>
    <n v="108237.2"/>
  </r>
  <r>
    <x v="33"/>
    <x v="54"/>
    <n v="177955.77000000002"/>
  </r>
  <r>
    <x v="33"/>
    <x v="38"/>
    <n v="389597.31999999995"/>
  </r>
  <r>
    <x v="33"/>
    <x v="39"/>
    <n v="75619.709999999992"/>
  </r>
  <r>
    <x v="33"/>
    <x v="40"/>
    <n v="333886.83"/>
  </r>
  <r>
    <x v="33"/>
    <x v="41"/>
    <n v="274239.17"/>
  </r>
  <r>
    <x v="33"/>
    <x v="43"/>
    <n v="175"/>
  </r>
  <r>
    <x v="33"/>
    <x v="55"/>
    <n v="53625.759999999995"/>
  </r>
  <r>
    <x v="33"/>
    <x v="44"/>
    <n v="14280.3"/>
  </r>
  <r>
    <x v="33"/>
    <x v="45"/>
    <n v="10511.25"/>
  </r>
  <r>
    <x v="33"/>
    <x v="46"/>
    <n v="664533.40999999992"/>
  </r>
  <r>
    <x v="33"/>
    <x v="47"/>
    <n v="141041"/>
  </r>
  <r>
    <x v="33"/>
    <x v="63"/>
    <n v="3852"/>
  </r>
  <r>
    <x v="33"/>
    <x v="48"/>
    <n v="129603.82"/>
  </r>
  <r>
    <x v="33"/>
    <x v="49"/>
    <n v="58822.05"/>
  </r>
  <r>
    <x v="33"/>
    <x v="51"/>
    <n v="156117.12"/>
  </r>
  <r>
    <x v="33"/>
    <x v="52"/>
    <n v="44317.83"/>
  </r>
  <r>
    <x v="33"/>
    <x v="70"/>
    <n v="49704.66"/>
  </r>
  <r>
    <x v="33"/>
    <x v="71"/>
    <n v="344404.54"/>
  </r>
  <r>
    <x v="33"/>
    <x v="64"/>
    <n v="79264.44"/>
  </r>
  <r>
    <x v="33"/>
    <x v="66"/>
    <n v="32972.03"/>
  </r>
  <r>
    <x v="34"/>
    <x v="0"/>
    <n v="108477.65"/>
  </r>
  <r>
    <x v="34"/>
    <x v="1"/>
    <n v="-108477.65"/>
  </r>
  <r>
    <x v="34"/>
    <x v="57"/>
    <n v="268023"/>
  </r>
  <r>
    <x v="34"/>
    <x v="2"/>
    <n v="964766.29999999993"/>
  </r>
  <r>
    <x v="34"/>
    <x v="3"/>
    <n v="4699834.2199999979"/>
  </r>
  <r>
    <x v="34"/>
    <x v="4"/>
    <n v="1396955.7199999997"/>
  </r>
  <r>
    <x v="34"/>
    <x v="5"/>
    <n v="2525882.9799999995"/>
  </r>
  <r>
    <x v="34"/>
    <x v="6"/>
    <n v="69115139.75999999"/>
  </r>
  <r>
    <x v="34"/>
    <x v="58"/>
    <n v="350488.97999999992"/>
  </r>
  <r>
    <x v="34"/>
    <x v="59"/>
    <n v="11453.75"/>
  </r>
  <r>
    <x v="34"/>
    <x v="7"/>
    <n v="1445612.2700000005"/>
  </r>
  <r>
    <x v="34"/>
    <x v="8"/>
    <n v="656094.75999999978"/>
  </r>
  <r>
    <x v="34"/>
    <x v="9"/>
    <n v="24382351.560000028"/>
  </r>
  <r>
    <x v="34"/>
    <x v="60"/>
    <n v="1413.75"/>
  </r>
  <r>
    <x v="34"/>
    <x v="10"/>
    <n v="7369480.4400000013"/>
  </r>
  <r>
    <x v="34"/>
    <x v="11"/>
    <n v="9954723.3600000031"/>
  </r>
  <r>
    <x v="34"/>
    <x v="12"/>
    <n v="590374.93999999971"/>
  </r>
  <r>
    <x v="34"/>
    <x v="13"/>
    <n v="397693.66999999987"/>
  </r>
  <r>
    <x v="34"/>
    <x v="14"/>
    <n v="183851.70000000004"/>
  </r>
  <r>
    <x v="34"/>
    <x v="15"/>
    <n v="430777.03999999986"/>
  </r>
  <r>
    <x v="34"/>
    <x v="16"/>
    <n v="2896753.5799999996"/>
  </r>
  <r>
    <x v="34"/>
    <x v="17"/>
    <n v="10931775.219999997"/>
  </r>
  <r>
    <x v="34"/>
    <x v="18"/>
    <n v="1981148.6300000013"/>
  </r>
  <r>
    <x v="34"/>
    <x v="19"/>
    <n v="5874470.0800000066"/>
  </r>
  <r>
    <x v="34"/>
    <x v="21"/>
    <n v="4078680.8199999994"/>
  </r>
  <r>
    <x v="34"/>
    <x v="22"/>
    <n v="429787.18999999989"/>
  </r>
  <r>
    <x v="34"/>
    <x v="23"/>
    <n v="215127.93"/>
  </r>
  <r>
    <x v="34"/>
    <x v="24"/>
    <n v="902167.71"/>
  </r>
  <r>
    <x v="34"/>
    <x v="25"/>
    <n v="3620486.9299999988"/>
  </r>
  <r>
    <x v="34"/>
    <x v="83"/>
    <n v="20381.330000000002"/>
  </r>
  <r>
    <x v="34"/>
    <x v="73"/>
    <n v="131657.22"/>
  </r>
  <r>
    <x v="34"/>
    <x v="26"/>
    <n v="127461.85999999999"/>
  </r>
  <r>
    <x v="34"/>
    <x v="79"/>
    <n v="87076.29"/>
  </r>
  <r>
    <x v="34"/>
    <x v="27"/>
    <n v="1555280.28"/>
  </r>
  <r>
    <x v="34"/>
    <x v="61"/>
    <n v="262766.55"/>
  </r>
  <r>
    <x v="34"/>
    <x v="28"/>
    <n v="1148272.81"/>
  </r>
  <r>
    <x v="34"/>
    <x v="29"/>
    <n v="203249.63999999998"/>
  </r>
  <r>
    <x v="34"/>
    <x v="53"/>
    <n v="3770254.63"/>
  </r>
  <r>
    <x v="34"/>
    <x v="31"/>
    <n v="2361758.5099999998"/>
  </r>
  <r>
    <x v="34"/>
    <x v="32"/>
    <n v="1500.54"/>
  </r>
  <r>
    <x v="34"/>
    <x v="33"/>
    <n v="12880.2"/>
  </r>
  <r>
    <x v="34"/>
    <x v="34"/>
    <n v="1070889.19"/>
  </r>
  <r>
    <x v="34"/>
    <x v="35"/>
    <n v="1562203.02"/>
  </r>
  <r>
    <x v="34"/>
    <x v="68"/>
    <n v="10271092.710000001"/>
  </r>
  <r>
    <x v="34"/>
    <x v="36"/>
    <n v="1108049.05"/>
  </r>
  <r>
    <x v="34"/>
    <x v="75"/>
    <n v="-0.06"/>
  </r>
  <r>
    <x v="34"/>
    <x v="37"/>
    <n v="58212.22"/>
  </r>
  <r>
    <x v="34"/>
    <x v="62"/>
    <n v="524532"/>
  </r>
  <r>
    <x v="34"/>
    <x v="54"/>
    <n v="187205.88999999998"/>
  </r>
  <r>
    <x v="34"/>
    <x v="38"/>
    <n v="435656.62999999995"/>
  </r>
  <r>
    <x v="34"/>
    <x v="39"/>
    <n v="146768.41000000003"/>
  </r>
  <r>
    <x v="34"/>
    <x v="40"/>
    <n v="549785.37000000011"/>
  </r>
  <r>
    <x v="34"/>
    <x v="41"/>
    <n v="86819.26999999999"/>
  </r>
  <r>
    <x v="34"/>
    <x v="43"/>
    <n v="38324.51"/>
  </r>
  <r>
    <x v="34"/>
    <x v="44"/>
    <n v="38719.300000000003"/>
  </r>
  <r>
    <x v="34"/>
    <x v="45"/>
    <n v="130179.27"/>
  </r>
  <r>
    <x v="34"/>
    <x v="46"/>
    <n v="1554250.46"/>
  </r>
  <r>
    <x v="34"/>
    <x v="47"/>
    <n v="230947.32"/>
  </r>
  <r>
    <x v="34"/>
    <x v="56"/>
    <n v="154534.01999999999"/>
  </r>
  <r>
    <x v="34"/>
    <x v="49"/>
    <n v="90993.279999999999"/>
  </r>
  <r>
    <x v="34"/>
    <x v="50"/>
    <n v="75310.11"/>
  </r>
  <r>
    <x v="34"/>
    <x v="51"/>
    <n v="227142.50999999995"/>
  </r>
  <r>
    <x v="34"/>
    <x v="52"/>
    <n v="329556.14"/>
  </r>
  <r>
    <x v="34"/>
    <x v="71"/>
    <n v="525877.77"/>
  </r>
  <r>
    <x v="34"/>
    <x v="65"/>
    <n v="57675.83"/>
  </r>
  <r>
    <x v="34"/>
    <x v="66"/>
    <n v="26881.61"/>
  </r>
  <r>
    <x v="35"/>
    <x v="0"/>
    <n v="107439.6"/>
  </r>
  <r>
    <x v="35"/>
    <x v="1"/>
    <n v="-107439.6"/>
  </r>
  <r>
    <x v="35"/>
    <x v="57"/>
    <n v="157458"/>
  </r>
  <r>
    <x v="35"/>
    <x v="2"/>
    <n v="197400.83999999997"/>
  </r>
  <r>
    <x v="35"/>
    <x v="3"/>
    <n v="1403280.5799999996"/>
  </r>
  <r>
    <x v="35"/>
    <x v="4"/>
    <n v="175249.26"/>
  </r>
  <r>
    <x v="35"/>
    <x v="5"/>
    <n v="809178.68"/>
  </r>
  <r>
    <x v="35"/>
    <x v="6"/>
    <n v="18950515.609999999"/>
  </r>
  <r>
    <x v="35"/>
    <x v="58"/>
    <n v="26553.06"/>
  </r>
  <r>
    <x v="35"/>
    <x v="59"/>
    <n v="358102.56"/>
  </r>
  <r>
    <x v="35"/>
    <x v="7"/>
    <n v="288775.32"/>
  </r>
  <r>
    <x v="35"/>
    <x v="8"/>
    <n v="339855.2"/>
  </r>
  <r>
    <x v="35"/>
    <x v="9"/>
    <n v="4833655.8500000006"/>
  </r>
  <r>
    <x v="35"/>
    <x v="67"/>
    <n v="132.41999999999999"/>
  </r>
  <r>
    <x v="35"/>
    <x v="10"/>
    <n v="1477526.4400000004"/>
  </r>
  <r>
    <x v="35"/>
    <x v="11"/>
    <n v="2863149.07"/>
  </r>
  <r>
    <x v="35"/>
    <x v="12"/>
    <n v="135475.58999999997"/>
  </r>
  <r>
    <x v="35"/>
    <x v="13"/>
    <n v="120838.57"/>
  </r>
  <r>
    <x v="35"/>
    <x v="14"/>
    <n v="42365.640000000007"/>
  </r>
  <r>
    <x v="35"/>
    <x v="15"/>
    <n v="154090.93"/>
  </r>
  <r>
    <x v="35"/>
    <x v="16"/>
    <n v="581640.70000000019"/>
  </r>
  <r>
    <x v="35"/>
    <x v="17"/>
    <n v="2993977.48"/>
  </r>
  <r>
    <x v="35"/>
    <x v="18"/>
    <n v="431405.50000000006"/>
  </r>
  <r>
    <x v="35"/>
    <x v="19"/>
    <n v="1610273.9900000005"/>
  </r>
  <r>
    <x v="35"/>
    <x v="21"/>
    <n v="1237296.07"/>
  </r>
  <r>
    <x v="35"/>
    <x v="22"/>
    <n v="595880.80999999994"/>
  </r>
  <r>
    <x v="35"/>
    <x v="23"/>
    <n v="81359.91"/>
  </r>
  <r>
    <x v="35"/>
    <x v="24"/>
    <n v="29550.14"/>
  </r>
  <r>
    <x v="35"/>
    <x v="25"/>
    <n v="1368727.02"/>
  </r>
  <r>
    <x v="35"/>
    <x v="83"/>
    <n v="8255.15"/>
  </r>
  <r>
    <x v="35"/>
    <x v="73"/>
    <n v="99184.45"/>
  </r>
  <r>
    <x v="35"/>
    <x v="77"/>
    <n v="1716.34"/>
  </r>
  <r>
    <x v="35"/>
    <x v="26"/>
    <n v="133478.18"/>
  </r>
  <r>
    <x v="35"/>
    <x v="27"/>
    <n v="492108.7"/>
  </r>
  <r>
    <x v="35"/>
    <x v="61"/>
    <n v="90144.92"/>
  </r>
  <r>
    <x v="35"/>
    <x v="28"/>
    <n v="286449.87"/>
  </r>
  <r>
    <x v="35"/>
    <x v="29"/>
    <n v="10804.32"/>
  </r>
  <r>
    <x v="35"/>
    <x v="53"/>
    <n v="1273752.01"/>
  </r>
  <r>
    <x v="35"/>
    <x v="30"/>
    <n v="123632.05"/>
  </r>
  <r>
    <x v="35"/>
    <x v="31"/>
    <n v="374012.85"/>
  </r>
  <r>
    <x v="35"/>
    <x v="32"/>
    <n v="44347.450000000004"/>
  </r>
  <r>
    <x v="35"/>
    <x v="33"/>
    <n v="2195.96"/>
  </r>
  <r>
    <x v="35"/>
    <x v="34"/>
    <n v="326435.5"/>
  </r>
  <r>
    <x v="35"/>
    <x v="35"/>
    <n v="318059.90999999997"/>
  </r>
  <r>
    <x v="35"/>
    <x v="68"/>
    <n v="4623.2700000000004"/>
  </r>
  <r>
    <x v="35"/>
    <x v="69"/>
    <n v="2371698.23"/>
  </r>
  <r>
    <x v="35"/>
    <x v="36"/>
    <n v="5745.2"/>
  </r>
  <r>
    <x v="35"/>
    <x v="37"/>
    <n v="30975.079999999998"/>
  </r>
  <r>
    <x v="35"/>
    <x v="62"/>
    <n v="11449.6"/>
  </r>
  <r>
    <x v="35"/>
    <x v="54"/>
    <n v="6435.42"/>
  </r>
  <r>
    <x v="35"/>
    <x v="38"/>
    <n v="177572.81"/>
  </r>
  <r>
    <x v="35"/>
    <x v="39"/>
    <n v="1817895.75"/>
  </r>
  <r>
    <x v="35"/>
    <x v="40"/>
    <n v="196619.88"/>
  </r>
  <r>
    <x v="35"/>
    <x v="41"/>
    <n v="5190.1899999999996"/>
  </r>
  <r>
    <x v="35"/>
    <x v="42"/>
    <n v="76296.33"/>
  </r>
  <r>
    <x v="35"/>
    <x v="43"/>
    <n v="305618.90000000002"/>
  </r>
  <r>
    <x v="35"/>
    <x v="55"/>
    <n v="40790"/>
  </r>
  <r>
    <x v="35"/>
    <x v="44"/>
    <n v="16340.26"/>
  </r>
  <r>
    <x v="35"/>
    <x v="45"/>
    <n v="97569.8"/>
  </r>
  <r>
    <x v="35"/>
    <x v="46"/>
    <n v="728453.26"/>
  </r>
  <r>
    <x v="35"/>
    <x v="47"/>
    <n v="105409.07999999999"/>
  </r>
  <r>
    <x v="35"/>
    <x v="56"/>
    <n v="139585.79"/>
  </r>
  <r>
    <x v="35"/>
    <x v="48"/>
    <n v="157013.46000000002"/>
  </r>
  <r>
    <x v="35"/>
    <x v="49"/>
    <n v="6882.9"/>
  </r>
  <r>
    <x v="35"/>
    <x v="50"/>
    <n v="8909.42"/>
  </r>
  <r>
    <x v="35"/>
    <x v="51"/>
    <n v="68870.419999999984"/>
  </r>
  <r>
    <x v="35"/>
    <x v="52"/>
    <n v="33615.89"/>
  </r>
  <r>
    <x v="35"/>
    <x v="70"/>
    <n v="12952.72"/>
  </r>
  <r>
    <x v="35"/>
    <x v="71"/>
    <n v="118690.05000000002"/>
  </r>
  <r>
    <x v="35"/>
    <x v="64"/>
    <n v="206427.07"/>
  </r>
  <r>
    <x v="35"/>
    <x v="66"/>
    <n v="91807.17"/>
  </r>
  <r>
    <x v="35"/>
    <x v="74"/>
    <n v="223217.65"/>
  </r>
  <r>
    <x v="35"/>
    <x v="80"/>
    <n v="38592.639999999999"/>
  </r>
  <r>
    <x v="36"/>
    <x v="0"/>
    <n v="85386.52"/>
  </r>
  <r>
    <x v="36"/>
    <x v="1"/>
    <n v="-85386.52"/>
  </r>
  <r>
    <x v="36"/>
    <x v="57"/>
    <n v="36970"/>
  </r>
  <r>
    <x v="36"/>
    <x v="2"/>
    <n v="61504.97"/>
  </r>
  <r>
    <x v="36"/>
    <x v="3"/>
    <n v="72901.569999999992"/>
  </r>
  <r>
    <x v="36"/>
    <x v="4"/>
    <n v="2731.7400000000002"/>
  </r>
  <r>
    <x v="36"/>
    <x v="5"/>
    <n v="78696.350000000006"/>
  </r>
  <r>
    <x v="36"/>
    <x v="6"/>
    <n v="2548534.91"/>
  </r>
  <r>
    <x v="36"/>
    <x v="58"/>
    <n v="143439.17000000001"/>
  </r>
  <r>
    <x v="36"/>
    <x v="59"/>
    <n v="13452.970000000001"/>
  </r>
  <r>
    <x v="36"/>
    <x v="7"/>
    <n v="12142.06"/>
  </r>
  <r>
    <x v="36"/>
    <x v="8"/>
    <n v="77365.13"/>
  </r>
  <r>
    <x v="36"/>
    <x v="9"/>
    <n v="893928.66"/>
  </r>
  <r>
    <x v="36"/>
    <x v="67"/>
    <n v="28.71"/>
  </r>
  <r>
    <x v="36"/>
    <x v="10"/>
    <n v="335294.54000000004"/>
  </r>
  <r>
    <x v="36"/>
    <x v="11"/>
    <n v="407272.45999999996"/>
  </r>
  <r>
    <x v="36"/>
    <x v="12"/>
    <n v="40086.550000000003"/>
  </r>
  <r>
    <x v="36"/>
    <x v="13"/>
    <n v="22415.85"/>
  </r>
  <r>
    <x v="36"/>
    <x v="14"/>
    <n v="5456.14"/>
  </r>
  <r>
    <x v="36"/>
    <x v="15"/>
    <n v="13084.19"/>
  </r>
  <r>
    <x v="36"/>
    <x v="16"/>
    <n v="113702.81999999999"/>
  </r>
  <r>
    <x v="36"/>
    <x v="17"/>
    <n v="385021.78"/>
  </r>
  <r>
    <x v="36"/>
    <x v="18"/>
    <n v="83741.440000000002"/>
  </r>
  <r>
    <x v="36"/>
    <x v="19"/>
    <n v="205980.19"/>
  </r>
  <r>
    <x v="36"/>
    <x v="21"/>
    <n v="4744.0300000000007"/>
  </r>
  <r>
    <x v="36"/>
    <x v="22"/>
    <n v="86495.75"/>
  </r>
  <r>
    <x v="36"/>
    <x v="23"/>
    <n v="99669.989999999991"/>
  </r>
  <r>
    <x v="36"/>
    <x v="24"/>
    <n v="7049.26"/>
  </r>
  <r>
    <x v="36"/>
    <x v="25"/>
    <n v="357201.69999999995"/>
  </r>
  <r>
    <x v="36"/>
    <x v="79"/>
    <n v="133207.18"/>
  </r>
  <r>
    <x v="36"/>
    <x v="78"/>
    <n v="75"/>
  </r>
  <r>
    <x v="36"/>
    <x v="28"/>
    <n v="25186.07"/>
  </r>
  <r>
    <x v="36"/>
    <x v="29"/>
    <n v="30921.56"/>
  </r>
  <r>
    <x v="36"/>
    <x v="53"/>
    <n v="22041.27"/>
  </r>
  <r>
    <x v="36"/>
    <x v="30"/>
    <n v="21640.17"/>
  </r>
  <r>
    <x v="36"/>
    <x v="31"/>
    <n v="38202.020000000004"/>
  </r>
  <r>
    <x v="36"/>
    <x v="32"/>
    <n v="20932.059999999998"/>
  </r>
  <r>
    <x v="36"/>
    <x v="33"/>
    <n v="5427.59"/>
  </r>
  <r>
    <x v="36"/>
    <x v="34"/>
    <n v="20779.45"/>
  </r>
  <r>
    <x v="36"/>
    <x v="35"/>
    <n v="109418.72"/>
  </r>
  <r>
    <x v="36"/>
    <x v="69"/>
    <n v="371.83"/>
  </r>
  <r>
    <x v="36"/>
    <x v="75"/>
    <n v="10067.880000000001"/>
  </r>
  <r>
    <x v="36"/>
    <x v="54"/>
    <n v="2712"/>
  </r>
  <r>
    <x v="36"/>
    <x v="39"/>
    <n v="829.80000000000007"/>
  </r>
  <r>
    <x v="36"/>
    <x v="40"/>
    <n v="48882.36"/>
  </r>
  <r>
    <x v="36"/>
    <x v="45"/>
    <n v="14570.7"/>
  </r>
  <r>
    <x v="36"/>
    <x v="46"/>
    <n v="374377.86"/>
  </r>
  <r>
    <x v="36"/>
    <x v="47"/>
    <n v="55.2"/>
  </r>
  <r>
    <x v="36"/>
    <x v="48"/>
    <n v="537625.56999999995"/>
  </r>
  <r>
    <x v="36"/>
    <x v="49"/>
    <n v="9274.56"/>
  </r>
  <r>
    <x v="36"/>
    <x v="51"/>
    <n v="27116.190000000002"/>
  </r>
  <r>
    <x v="36"/>
    <x v="74"/>
    <n v="50000"/>
  </r>
  <r>
    <x v="37"/>
    <x v="2"/>
    <n v="12042.34"/>
  </r>
  <r>
    <x v="37"/>
    <x v="3"/>
    <n v="3930.59"/>
  </r>
  <r>
    <x v="37"/>
    <x v="4"/>
    <n v="7399.01"/>
  </r>
  <r>
    <x v="37"/>
    <x v="5"/>
    <n v="2160.04"/>
  </r>
  <r>
    <x v="37"/>
    <x v="6"/>
    <n v="363707.99"/>
  </r>
  <r>
    <x v="37"/>
    <x v="58"/>
    <n v="3613.91"/>
  </r>
  <r>
    <x v="37"/>
    <x v="7"/>
    <n v="21602.37"/>
  </r>
  <r>
    <x v="37"/>
    <x v="8"/>
    <n v="4518.3899999999994"/>
  </r>
  <r>
    <x v="37"/>
    <x v="9"/>
    <n v="106120.35"/>
  </r>
  <r>
    <x v="37"/>
    <x v="10"/>
    <n v="59645.270000000004"/>
  </r>
  <r>
    <x v="37"/>
    <x v="11"/>
    <n v="64258.729999999996"/>
  </r>
  <r>
    <x v="37"/>
    <x v="12"/>
    <n v="2833.4700000000003"/>
  </r>
  <r>
    <x v="37"/>
    <x v="13"/>
    <n v="1526.1799999999998"/>
  </r>
  <r>
    <x v="37"/>
    <x v="14"/>
    <n v="-709.1"/>
  </r>
  <r>
    <x v="37"/>
    <x v="16"/>
    <n v="11131.95"/>
  </r>
  <r>
    <x v="37"/>
    <x v="17"/>
    <n v="53983.899999999994"/>
  </r>
  <r>
    <x v="37"/>
    <x v="18"/>
    <n v="9823.36"/>
  </r>
  <r>
    <x v="37"/>
    <x v="19"/>
    <n v="29402.55"/>
  </r>
  <r>
    <x v="37"/>
    <x v="21"/>
    <n v="5107.04"/>
  </r>
  <r>
    <x v="37"/>
    <x v="23"/>
    <n v="19091.64"/>
  </r>
  <r>
    <x v="37"/>
    <x v="24"/>
    <n v="9308.11"/>
  </r>
  <r>
    <x v="37"/>
    <x v="25"/>
    <n v="64549.990000000005"/>
  </r>
  <r>
    <x v="37"/>
    <x v="26"/>
    <n v="2958"/>
  </r>
  <r>
    <x v="37"/>
    <x v="27"/>
    <n v="12125.52"/>
  </r>
  <r>
    <x v="37"/>
    <x v="28"/>
    <n v="15800"/>
  </r>
  <r>
    <x v="37"/>
    <x v="29"/>
    <n v="4391.55"/>
  </r>
  <r>
    <x v="37"/>
    <x v="34"/>
    <n v="10641.45"/>
  </r>
  <r>
    <x v="37"/>
    <x v="36"/>
    <n v="3147.36"/>
  </r>
  <r>
    <x v="37"/>
    <x v="75"/>
    <n v="2570.91"/>
  </r>
  <r>
    <x v="37"/>
    <x v="62"/>
    <n v="2560.2800000000002"/>
  </r>
  <r>
    <x v="37"/>
    <x v="54"/>
    <n v="1161"/>
  </r>
  <r>
    <x v="37"/>
    <x v="38"/>
    <n v="9445.51"/>
  </r>
  <r>
    <x v="37"/>
    <x v="40"/>
    <n v="3599.08"/>
  </r>
  <r>
    <x v="37"/>
    <x v="42"/>
    <n v="13490.88"/>
  </r>
  <r>
    <x v="37"/>
    <x v="55"/>
    <n v="486.2"/>
  </r>
  <r>
    <x v="37"/>
    <x v="46"/>
    <n v="14536.32"/>
  </r>
  <r>
    <x v="37"/>
    <x v="47"/>
    <n v="315"/>
  </r>
  <r>
    <x v="37"/>
    <x v="48"/>
    <n v="3135146.44"/>
  </r>
  <r>
    <x v="37"/>
    <x v="49"/>
    <n v="439.2"/>
  </r>
  <r>
    <x v="37"/>
    <x v="50"/>
    <n v="26114.42"/>
  </r>
  <r>
    <x v="37"/>
    <x v="51"/>
    <n v="1722.68"/>
  </r>
  <r>
    <x v="38"/>
    <x v="0"/>
    <n v="497326.22"/>
  </r>
  <r>
    <x v="38"/>
    <x v="1"/>
    <n v="-497326.22000000003"/>
  </r>
  <r>
    <x v="38"/>
    <x v="57"/>
    <n v="370514.00000000006"/>
  </r>
  <r>
    <x v="38"/>
    <x v="2"/>
    <n v="316511.26"/>
  </r>
  <r>
    <x v="38"/>
    <x v="3"/>
    <n v="893321.42999999993"/>
  </r>
  <r>
    <x v="38"/>
    <x v="4"/>
    <n v="991874.18"/>
  </r>
  <r>
    <x v="38"/>
    <x v="5"/>
    <n v="1007715.74"/>
  </r>
  <r>
    <x v="38"/>
    <x v="6"/>
    <n v="37418975.609999999"/>
  </r>
  <r>
    <x v="38"/>
    <x v="58"/>
    <n v="240705.89"/>
  </r>
  <r>
    <x v="38"/>
    <x v="59"/>
    <n v="594178.41999999993"/>
  </r>
  <r>
    <x v="38"/>
    <x v="7"/>
    <n v="699440.77"/>
  </r>
  <r>
    <x v="38"/>
    <x v="8"/>
    <n v="1022373.8000000002"/>
  </r>
  <r>
    <x v="38"/>
    <x v="9"/>
    <n v="14850423.159999998"/>
  </r>
  <r>
    <x v="38"/>
    <x v="67"/>
    <n v="-1.489999999772408"/>
  </r>
  <r>
    <x v="38"/>
    <x v="60"/>
    <n v="3.637978807091713E-10"/>
  </r>
  <r>
    <x v="38"/>
    <x v="10"/>
    <n v="5046699.8400000008"/>
  </r>
  <r>
    <x v="38"/>
    <x v="11"/>
    <n v="5488085.8899999997"/>
  </r>
  <r>
    <x v="38"/>
    <x v="12"/>
    <n v="449427.0799999999"/>
  </r>
  <r>
    <x v="38"/>
    <x v="13"/>
    <n v="218459.91999999998"/>
  </r>
  <r>
    <x v="38"/>
    <x v="14"/>
    <n v="136168.49000000002"/>
  </r>
  <r>
    <x v="38"/>
    <x v="15"/>
    <n v="315513.25"/>
  </r>
  <r>
    <x v="38"/>
    <x v="76"/>
    <n v="35937.089999999997"/>
  </r>
  <r>
    <x v="38"/>
    <x v="16"/>
    <n v="1886145.4300000002"/>
  </r>
  <r>
    <x v="38"/>
    <x v="17"/>
    <n v="5758729.0099999988"/>
  </r>
  <r>
    <x v="38"/>
    <x v="18"/>
    <n v="1287244.7599999998"/>
  </r>
  <r>
    <x v="38"/>
    <x v="19"/>
    <n v="3049296.3799999994"/>
  </r>
  <r>
    <x v="38"/>
    <x v="21"/>
    <n v="834034.14999999991"/>
  </r>
  <r>
    <x v="38"/>
    <x v="22"/>
    <n v="889199.39"/>
  </r>
  <r>
    <x v="38"/>
    <x v="23"/>
    <n v="1494027.19"/>
  </r>
  <r>
    <x v="38"/>
    <x v="24"/>
    <n v="367021.58"/>
  </r>
  <r>
    <x v="38"/>
    <x v="25"/>
    <n v="2502361.9800000004"/>
  </r>
  <r>
    <x v="38"/>
    <x v="72"/>
    <n v="8012.19"/>
  </r>
  <r>
    <x v="38"/>
    <x v="73"/>
    <n v="57620.79"/>
  </r>
  <r>
    <x v="38"/>
    <x v="26"/>
    <n v="134358.18"/>
  </r>
  <r>
    <x v="38"/>
    <x v="27"/>
    <n v="978210.66999999993"/>
  </r>
  <r>
    <x v="38"/>
    <x v="61"/>
    <n v="412949.88"/>
  </r>
  <r>
    <x v="38"/>
    <x v="28"/>
    <n v="742347.20000000007"/>
  </r>
  <r>
    <x v="38"/>
    <x v="29"/>
    <n v="28708.92"/>
  </r>
  <r>
    <x v="38"/>
    <x v="30"/>
    <n v="2554.62"/>
  </r>
  <r>
    <x v="38"/>
    <x v="31"/>
    <n v="1586476.02"/>
  </r>
  <r>
    <x v="38"/>
    <x v="32"/>
    <n v="25177.96"/>
  </r>
  <r>
    <x v="38"/>
    <x v="33"/>
    <n v="38478.990000000005"/>
  </r>
  <r>
    <x v="38"/>
    <x v="34"/>
    <n v="1334563.5799999998"/>
  </r>
  <r>
    <x v="38"/>
    <x v="35"/>
    <n v="688486.32000000007"/>
  </r>
  <r>
    <x v="38"/>
    <x v="69"/>
    <n v="37649"/>
  </r>
  <r>
    <x v="38"/>
    <x v="36"/>
    <n v="766817.64"/>
  </r>
  <r>
    <x v="38"/>
    <x v="37"/>
    <n v="-14179.649999999998"/>
  </r>
  <r>
    <x v="38"/>
    <x v="62"/>
    <n v="3450"/>
  </r>
  <r>
    <x v="38"/>
    <x v="54"/>
    <n v="128215.81"/>
  </r>
  <r>
    <x v="38"/>
    <x v="38"/>
    <n v="73953.110000000015"/>
  </r>
  <r>
    <x v="38"/>
    <x v="39"/>
    <n v="23537.78"/>
  </r>
  <r>
    <x v="38"/>
    <x v="40"/>
    <n v="825488.55"/>
  </r>
  <r>
    <x v="38"/>
    <x v="41"/>
    <n v="32356.190000000002"/>
  </r>
  <r>
    <x v="38"/>
    <x v="42"/>
    <n v="2025.9"/>
  </r>
  <r>
    <x v="38"/>
    <x v="43"/>
    <n v="164880.01999999999"/>
  </r>
  <r>
    <x v="38"/>
    <x v="44"/>
    <n v="18367.169999999998"/>
  </r>
  <r>
    <x v="38"/>
    <x v="45"/>
    <n v="308890.03000000003"/>
  </r>
  <r>
    <x v="38"/>
    <x v="46"/>
    <n v="1205863.93"/>
  </r>
  <r>
    <x v="38"/>
    <x v="47"/>
    <n v="369192.57"/>
  </r>
  <r>
    <x v="38"/>
    <x v="56"/>
    <n v="12560"/>
  </r>
  <r>
    <x v="38"/>
    <x v="48"/>
    <n v="829104.75"/>
  </r>
  <r>
    <x v="38"/>
    <x v="49"/>
    <n v="103017.92"/>
  </r>
  <r>
    <x v="38"/>
    <x v="50"/>
    <n v="13129.99"/>
  </r>
  <r>
    <x v="38"/>
    <x v="51"/>
    <n v="196526.38"/>
  </r>
  <r>
    <x v="38"/>
    <x v="52"/>
    <n v="572434.79"/>
  </r>
  <r>
    <x v="38"/>
    <x v="66"/>
    <n v="96514.9"/>
  </r>
  <r>
    <x v="39"/>
    <x v="0"/>
    <n v="18174.240000000002"/>
  </r>
  <r>
    <x v="39"/>
    <x v="1"/>
    <n v="-18174.240000000002"/>
  </r>
  <r>
    <x v="39"/>
    <x v="2"/>
    <n v="33135.97"/>
  </r>
  <r>
    <x v="39"/>
    <x v="3"/>
    <n v="29125.61"/>
  </r>
  <r>
    <x v="39"/>
    <x v="4"/>
    <n v="197309.65999999997"/>
  </r>
  <r>
    <x v="39"/>
    <x v="5"/>
    <n v="89172.6"/>
  </r>
  <r>
    <x v="39"/>
    <x v="6"/>
    <n v="3570328.42"/>
  </r>
  <r>
    <x v="39"/>
    <x v="58"/>
    <n v="372.04"/>
  </r>
  <r>
    <x v="39"/>
    <x v="59"/>
    <n v="165015.01999999999"/>
  </r>
  <r>
    <x v="39"/>
    <x v="7"/>
    <n v="84747.26999999999"/>
  </r>
  <r>
    <x v="39"/>
    <x v="8"/>
    <n v="158133.09999999998"/>
  </r>
  <r>
    <x v="39"/>
    <x v="9"/>
    <n v="1364027.8"/>
  </r>
  <r>
    <x v="39"/>
    <x v="10"/>
    <n v="666876.27"/>
  </r>
  <r>
    <x v="39"/>
    <x v="11"/>
    <n v="534314.73"/>
  </r>
  <r>
    <x v="39"/>
    <x v="12"/>
    <n v="62104.98"/>
  </r>
  <r>
    <x v="39"/>
    <x v="13"/>
    <n v="27277.839999999997"/>
  </r>
  <r>
    <x v="39"/>
    <x v="14"/>
    <n v="12835.15"/>
  </r>
  <r>
    <x v="39"/>
    <x v="15"/>
    <n v="33937.94"/>
  </r>
  <r>
    <x v="39"/>
    <x v="16"/>
    <n v="165438.6"/>
  </r>
  <r>
    <x v="39"/>
    <x v="17"/>
    <n v="533842.87"/>
  </r>
  <r>
    <x v="39"/>
    <x v="18"/>
    <n v="131182.9"/>
  </r>
  <r>
    <x v="39"/>
    <x v="19"/>
    <n v="293005.57999999996"/>
  </r>
  <r>
    <x v="39"/>
    <x v="21"/>
    <n v="160856.79"/>
  </r>
  <r>
    <x v="39"/>
    <x v="22"/>
    <n v="8269.57"/>
  </r>
  <r>
    <x v="39"/>
    <x v="23"/>
    <n v="270016.58"/>
  </r>
  <r>
    <x v="39"/>
    <x v="24"/>
    <n v="53623.79"/>
  </r>
  <r>
    <x v="39"/>
    <x v="25"/>
    <n v="344584.83"/>
  </r>
  <r>
    <x v="39"/>
    <x v="26"/>
    <n v="46517"/>
  </r>
  <r>
    <x v="39"/>
    <x v="27"/>
    <n v="163196.81"/>
  </r>
  <r>
    <x v="39"/>
    <x v="28"/>
    <n v="13900.19"/>
  </r>
  <r>
    <x v="39"/>
    <x v="29"/>
    <n v="7950"/>
  </r>
  <r>
    <x v="39"/>
    <x v="30"/>
    <n v="44680.08"/>
  </r>
  <r>
    <x v="39"/>
    <x v="31"/>
    <n v="207293.11"/>
  </r>
  <r>
    <x v="39"/>
    <x v="34"/>
    <n v="73716.25"/>
  </r>
  <r>
    <x v="39"/>
    <x v="35"/>
    <n v="76264.320000000007"/>
  </r>
  <r>
    <x v="39"/>
    <x v="69"/>
    <n v="7316.14"/>
  </r>
  <r>
    <x v="39"/>
    <x v="85"/>
    <n v="29156.7"/>
  </r>
  <r>
    <x v="39"/>
    <x v="37"/>
    <n v="21245.11"/>
  </r>
  <r>
    <x v="39"/>
    <x v="38"/>
    <n v="33071.08"/>
  </r>
  <r>
    <x v="39"/>
    <x v="39"/>
    <n v="12966.64"/>
  </r>
  <r>
    <x v="39"/>
    <x v="40"/>
    <n v="17200.830000000002"/>
  </r>
  <r>
    <x v="39"/>
    <x v="42"/>
    <n v="29377.67"/>
  </r>
  <r>
    <x v="39"/>
    <x v="45"/>
    <n v="6367.83"/>
  </r>
  <r>
    <x v="39"/>
    <x v="46"/>
    <n v="86025.04"/>
  </r>
  <r>
    <x v="39"/>
    <x v="47"/>
    <n v="13192.380000000001"/>
  </r>
  <r>
    <x v="39"/>
    <x v="48"/>
    <n v="1138250.52"/>
  </r>
  <r>
    <x v="39"/>
    <x v="49"/>
    <n v="1426.1"/>
  </r>
  <r>
    <x v="39"/>
    <x v="51"/>
    <n v="22179.91"/>
  </r>
  <r>
    <x v="39"/>
    <x v="52"/>
    <n v="10912.92"/>
  </r>
  <r>
    <x v="39"/>
    <x v="74"/>
    <n v="4818.66"/>
  </r>
  <r>
    <x v="40"/>
    <x v="0"/>
    <n v="38054.639999999999"/>
  </r>
  <r>
    <x v="40"/>
    <x v="1"/>
    <n v="-38054.639999999999"/>
  </r>
  <r>
    <x v="40"/>
    <x v="57"/>
    <n v="17115"/>
  </r>
  <r>
    <x v="40"/>
    <x v="2"/>
    <n v="36186.29"/>
  </r>
  <r>
    <x v="40"/>
    <x v="3"/>
    <n v="275877"/>
  </r>
  <r>
    <x v="40"/>
    <x v="4"/>
    <n v="239994.27000000002"/>
  </r>
  <r>
    <x v="40"/>
    <x v="5"/>
    <n v="252884.07"/>
  </r>
  <r>
    <x v="40"/>
    <x v="6"/>
    <n v="7142456.8199999994"/>
  </r>
  <r>
    <x v="40"/>
    <x v="58"/>
    <n v="61700.25"/>
  </r>
  <r>
    <x v="40"/>
    <x v="59"/>
    <n v="173674.46000000002"/>
  </r>
  <r>
    <x v="40"/>
    <x v="7"/>
    <n v="126334.93"/>
  </r>
  <r>
    <x v="40"/>
    <x v="8"/>
    <n v="157563.03"/>
  </r>
  <r>
    <x v="40"/>
    <x v="9"/>
    <n v="3326010.3200000003"/>
  </r>
  <r>
    <x v="40"/>
    <x v="10"/>
    <n v="1168768.8499999999"/>
  </r>
  <r>
    <x v="40"/>
    <x v="11"/>
    <n v="1083343.1500000001"/>
  </r>
  <r>
    <x v="40"/>
    <x v="12"/>
    <n v="113552.67999999996"/>
  </r>
  <r>
    <x v="40"/>
    <x v="13"/>
    <n v="59470.770000000004"/>
  </r>
  <r>
    <x v="40"/>
    <x v="14"/>
    <n v="27943.420000000002"/>
  </r>
  <r>
    <x v="40"/>
    <x v="15"/>
    <n v="81161.460000000006"/>
  </r>
  <r>
    <x v="40"/>
    <x v="16"/>
    <n v="417105.62"/>
  </r>
  <r>
    <x v="40"/>
    <x v="17"/>
    <n v="1091628.81"/>
  </r>
  <r>
    <x v="40"/>
    <x v="18"/>
    <n v="285293.15999999997"/>
  </r>
  <r>
    <x v="40"/>
    <x v="19"/>
    <n v="596746"/>
  </r>
  <r>
    <x v="40"/>
    <x v="21"/>
    <n v="94365.03"/>
  </r>
  <r>
    <x v="40"/>
    <x v="22"/>
    <n v="4691.09"/>
  </r>
  <r>
    <x v="40"/>
    <x v="23"/>
    <n v="454929.72"/>
  </r>
  <r>
    <x v="40"/>
    <x v="24"/>
    <n v="122458.06999999999"/>
  </r>
  <r>
    <x v="40"/>
    <x v="25"/>
    <n v="585864.29"/>
  </r>
  <r>
    <x v="40"/>
    <x v="83"/>
    <n v="247.04"/>
  </r>
  <r>
    <x v="40"/>
    <x v="73"/>
    <n v="10931.29"/>
  </r>
  <r>
    <x v="40"/>
    <x v="26"/>
    <n v="50155.92"/>
  </r>
  <r>
    <x v="40"/>
    <x v="27"/>
    <n v="232003.24"/>
  </r>
  <r>
    <x v="40"/>
    <x v="61"/>
    <n v="24353.829999999998"/>
  </r>
  <r>
    <x v="40"/>
    <x v="28"/>
    <n v="246637.01"/>
  </r>
  <r>
    <x v="40"/>
    <x v="29"/>
    <n v="9650.9"/>
  </r>
  <r>
    <x v="40"/>
    <x v="30"/>
    <n v="29500"/>
  </r>
  <r>
    <x v="40"/>
    <x v="31"/>
    <n v="278576.59999999998"/>
  </r>
  <r>
    <x v="40"/>
    <x v="32"/>
    <n v="42.1"/>
  </r>
  <r>
    <x v="40"/>
    <x v="33"/>
    <n v="1453.5"/>
  </r>
  <r>
    <x v="40"/>
    <x v="34"/>
    <n v="290054.77999999997"/>
  </r>
  <r>
    <x v="40"/>
    <x v="35"/>
    <n v="137214"/>
  </r>
  <r>
    <x v="40"/>
    <x v="68"/>
    <n v="1790.6"/>
  </r>
  <r>
    <x v="40"/>
    <x v="37"/>
    <n v="22353.23"/>
  </r>
  <r>
    <x v="40"/>
    <x v="54"/>
    <n v="72738.77"/>
  </r>
  <r>
    <x v="40"/>
    <x v="38"/>
    <n v="140091.69"/>
  </r>
  <r>
    <x v="40"/>
    <x v="39"/>
    <n v="36320.869999999995"/>
  </r>
  <r>
    <x v="40"/>
    <x v="40"/>
    <n v="90314.51"/>
  </r>
  <r>
    <x v="40"/>
    <x v="42"/>
    <n v="5424"/>
  </r>
  <r>
    <x v="40"/>
    <x v="44"/>
    <n v="15325.2"/>
  </r>
  <r>
    <x v="40"/>
    <x v="45"/>
    <n v="71507.5"/>
  </r>
  <r>
    <x v="40"/>
    <x v="46"/>
    <n v="396704.36"/>
  </r>
  <r>
    <x v="40"/>
    <x v="47"/>
    <n v="72882.290000000008"/>
  </r>
  <r>
    <x v="40"/>
    <x v="48"/>
    <n v="33778"/>
  </r>
  <r>
    <x v="40"/>
    <x v="49"/>
    <n v="61630.04"/>
  </r>
  <r>
    <x v="40"/>
    <x v="50"/>
    <n v="26421.759999999998"/>
  </r>
  <r>
    <x v="40"/>
    <x v="51"/>
    <n v="29881.140000000003"/>
  </r>
  <r>
    <x v="40"/>
    <x v="52"/>
    <n v="17191.64"/>
  </r>
  <r>
    <x v="40"/>
    <x v="71"/>
    <n v="170044.30000000002"/>
  </r>
  <r>
    <x v="40"/>
    <x v="64"/>
    <n v="15489.69"/>
  </r>
  <r>
    <x v="40"/>
    <x v="66"/>
    <n v="63948.7"/>
  </r>
  <r>
    <x v="41"/>
    <x v="57"/>
    <n v="17115"/>
  </r>
  <r>
    <x v="41"/>
    <x v="3"/>
    <n v="131319.29999999999"/>
  </r>
  <r>
    <x v="41"/>
    <x v="4"/>
    <n v="76279.05"/>
  </r>
  <r>
    <x v="41"/>
    <x v="5"/>
    <n v="194368.46000000002"/>
  </r>
  <r>
    <x v="41"/>
    <x v="6"/>
    <n v="5191542.01"/>
  </r>
  <r>
    <x v="41"/>
    <x v="58"/>
    <n v="865.43"/>
  </r>
  <r>
    <x v="41"/>
    <x v="59"/>
    <n v="171081.4"/>
  </r>
  <r>
    <x v="41"/>
    <x v="7"/>
    <n v="20081.45"/>
  </r>
  <r>
    <x v="41"/>
    <x v="8"/>
    <n v="170316.41999999998"/>
  </r>
  <r>
    <x v="41"/>
    <x v="9"/>
    <n v="1559473.2100000002"/>
  </r>
  <r>
    <x v="41"/>
    <x v="10"/>
    <n v="477914.41000000003"/>
  </r>
  <r>
    <x v="41"/>
    <x v="11"/>
    <n v="765990.59"/>
  </r>
  <r>
    <x v="41"/>
    <x v="12"/>
    <n v="70675.899999999994"/>
  </r>
  <r>
    <x v="41"/>
    <x v="13"/>
    <n v="33694.86"/>
  </r>
  <r>
    <x v="41"/>
    <x v="14"/>
    <n v="14185.910000000002"/>
  </r>
  <r>
    <x v="41"/>
    <x v="15"/>
    <n v="40009.519999999997"/>
  </r>
  <r>
    <x v="41"/>
    <x v="16"/>
    <n v="187703.89999999997"/>
  </r>
  <r>
    <x v="41"/>
    <x v="17"/>
    <n v="780108.77"/>
  </r>
  <r>
    <x v="41"/>
    <x v="18"/>
    <n v="142357.53999999998"/>
  </r>
  <r>
    <x v="41"/>
    <x v="19"/>
    <n v="420312.58999999997"/>
  </r>
  <r>
    <x v="41"/>
    <x v="21"/>
    <n v="56121.880000000005"/>
  </r>
  <r>
    <x v="41"/>
    <x v="22"/>
    <n v="124313.4"/>
  </r>
  <r>
    <x v="41"/>
    <x v="24"/>
    <n v="11553.919999999998"/>
  </r>
  <r>
    <x v="41"/>
    <x v="25"/>
    <n v="236150.28"/>
  </r>
  <r>
    <x v="41"/>
    <x v="83"/>
    <n v="15504.38"/>
  </r>
  <r>
    <x v="41"/>
    <x v="86"/>
    <n v="1300"/>
  </r>
  <r>
    <x v="41"/>
    <x v="73"/>
    <n v="204417.32"/>
  </r>
  <r>
    <x v="41"/>
    <x v="26"/>
    <n v="36562.910000000003"/>
  </r>
  <r>
    <x v="41"/>
    <x v="27"/>
    <n v="136748.68"/>
  </r>
  <r>
    <x v="41"/>
    <x v="61"/>
    <n v="43728.09"/>
  </r>
  <r>
    <x v="41"/>
    <x v="28"/>
    <n v="238667.21000000002"/>
  </r>
  <r>
    <x v="41"/>
    <x v="29"/>
    <n v="5529.67"/>
  </r>
  <r>
    <x v="41"/>
    <x v="31"/>
    <n v="415762.58"/>
  </r>
  <r>
    <x v="41"/>
    <x v="32"/>
    <n v="16206.1"/>
  </r>
  <r>
    <x v="41"/>
    <x v="33"/>
    <n v="1044"/>
  </r>
  <r>
    <x v="41"/>
    <x v="34"/>
    <n v="53817.5"/>
  </r>
  <r>
    <x v="41"/>
    <x v="35"/>
    <n v="133899"/>
  </r>
  <r>
    <x v="41"/>
    <x v="69"/>
    <n v="712619.26"/>
  </r>
  <r>
    <x v="41"/>
    <x v="36"/>
    <n v="305857.86000000004"/>
  </r>
  <r>
    <x v="41"/>
    <x v="37"/>
    <n v="10601.97"/>
  </r>
  <r>
    <x v="41"/>
    <x v="62"/>
    <n v="2542.6999999999998"/>
  </r>
  <r>
    <x v="41"/>
    <x v="54"/>
    <n v="220.66"/>
  </r>
  <r>
    <x v="41"/>
    <x v="38"/>
    <n v="71169.34"/>
  </r>
  <r>
    <x v="41"/>
    <x v="39"/>
    <n v="11114.65"/>
  </r>
  <r>
    <x v="41"/>
    <x v="40"/>
    <n v="137566.92000000001"/>
  </r>
  <r>
    <x v="41"/>
    <x v="41"/>
    <n v="55676.36"/>
  </r>
  <r>
    <x v="41"/>
    <x v="43"/>
    <n v="36220.759999999995"/>
  </r>
  <r>
    <x v="41"/>
    <x v="44"/>
    <n v="19985.29"/>
  </r>
  <r>
    <x v="41"/>
    <x v="45"/>
    <n v="29760"/>
  </r>
  <r>
    <x v="41"/>
    <x v="46"/>
    <n v="1985056.85"/>
  </r>
  <r>
    <x v="41"/>
    <x v="47"/>
    <n v="99465.13"/>
  </r>
  <r>
    <x v="41"/>
    <x v="48"/>
    <n v="192703.96999999997"/>
  </r>
  <r>
    <x v="41"/>
    <x v="49"/>
    <n v="2820.73"/>
  </r>
  <r>
    <x v="41"/>
    <x v="50"/>
    <n v="15663.3"/>
  </r>
  <r>
    <x v="41"/>
    <x v="51"/>
    <n v="35960.410000000003"/>
  </r>
  <r>
    <x v="41"/>
    <x v="52"/>
    <n v="14537.55"/>
  </r>
  <r>
    <x v="41"/>
    <x v="70"/>
    <n v="18103.11"/>
  </r>
  <r>
    <x v="41"/>
    <x v="71"/>
    <n v="54256.22"/>
  </r>
  <r>
    <x v="41"/>
    <x v="64"/>
    <n v="54861.130000000005"/>
  </r>
  <r>
    <x v="41"/>
    <x v="66"/>
    <n v="1704.8"/>
  </r>
  <r>
    <x v="42"/>
    <x v="0"/>
    <n v="189677.84000000003"/>
  </r>
  <r>
    <x v="42"/>
    <x v="1"/>
    <n v="-189677.84"/>
  </r>
  <r>
    <x v="42"/>
    <x v="57"/>
    <n v="103836"/>
  </r>
  <r>
    <x v="42"/>
    <x v="2"/>
    <n v="92718.14"/>
  </r>
  <r>
    <x v="42"/>
    <x v="3"/>
    <n v="239874.27000000002"/>
  </r>
  <r>
    <x v="42"/>
    <x v="4"/>
    <n v="710585.28999999992"/>
  </r>
  <r>
    <x v="42"/>
    <x v="5"/>
    <n v="305974.58"/>
  </r>
  <r>
    <x v="42"/>
    <x v="6"/>
    <n v="13139712.129999999"/>
  </r>
  <r>
    <x v="42"/>
    <x v="58"/>
    <n v="52800.240000000005"/>
  </r>
  <r>
    <x v="42"/>
    <x v="59"/>
    <n v="43090"/>
  </r>
  <r>
    <x v="42"/>
    <x v="7"/>
    <n v="486434.37"/>
  </r>
  <r>
    <x v="42"/>
    <x v="8"/>
    <n v="231953.16"/>
  </r>
  <r>
    <x v="42"/>
    <x v="9"/>
    <n v="8898564.0900000017"/>
  </r>
  <r>
    <x v="42"/>
    <x v="67"/>
    <n v="4068.04"/>
  </r>
  <r>
    <x v="42"/>
    <x v="60"/>
    <n v="29064.080000000002"/>
  </r>
  <r>
    <x v="42"/>
    <x v="10"/>
    <n v="3012021.1799999997"/>
  </r>
  <r>
    <x v="42"/>
    <x v="11"/>
    <n v="1997180"/>
  </r>
  <r>
    <x v="42"/>
    <x v="12"/>
    <n v="331503.27"/>
  </r>
  <r>
    <x v="42"/>
    <x v="13"/>
    <n v="80063.73"/>
  </r>
  <r>
    <x v="42"/>
    <x v="14"/>
    <n v="70846.640000000014"/>
  </r>
  <r>
    <x v="42"/>
    <x v="15"/>
    <n v="104087.16"/>
  </r>
  <r>
    <x v="42"/>
    <x v="16"/>
    <n v="1066990.6200000001"/>
  </r>
  <r>
    <x v="42"/>
    <x v="17"/>
    <n v="2047636.6500000001"/>
  </r>
  <r>
    <x v="42"/>
    <x v="18"/>
    <n v="712367.61999999988"/>
  </r>
  <r>
    <x v="42"/>
    <x v="19"/>
    <n v="1085584.2799999998"/>
  </r>
  <r>
    <x v="42"/>
    <x v="21"/>
    <n v="313981.14"/>
  </r>
  <r>
    <x v="42"/>
    <x v="22"/>
    <n v="318095.02999999997"/>
  </r>
  <r>
    <x v="42"/>
    <x v="23"/>
    <n v="82200.31"/>
  </r>
  <r>
    <x v="42"/>
    <x v="24"/>
    <n v="711681.12"/>
  </r>
  <r>
    <x v="42"/>
    <x v="25"/>
    <n v="1260231.99"/>
  </r>
  <r>
    <x v="42"/>
    <x v="72"/>
    <n v="1831.88"/>
  </r>
  <r>
    <x v="42"/>
    <x v="73"/>
    <n v="102744.16"/>
  </r>
  <r>
    <x v="42"/>
    <x v="79"/>
    <n v="10806"/>
  </r>
  <r>
    <x v="42"/>
    <x v="78"/>
    <n v="3799.93"/>
  </r>
  <r>
    <x v="42"/>
    <x v="27"/>
    <n v="267224.95"/>
  </r>
  <r>
    <x v="42"/>
    <x v="61"/>
    <n v="109236.06999999999"/>
  </r>
  <r>
    <x v="42"/>
    <x v="29"/>
    <n v="5128.0200000000004"/>
  </r>
  <r>
    <x v="42"/>
    <x v="53"/>
    <n v="609058"/>
  </r>
  <r>
    <x v="42"/>
    <x v="30"/>
    <n v="888588.72"/>
  </r>
  <r>
    <x v="42"/>
    <x v="31"/>
    <n v="417762.04"/>
  </r>
  <r>
    <x v="42"/>
    <x v="32"/>
    <n v="28631.02"/>
  </r>
  <r>
    <x v="42"/>
    <x v="33"/>
    <n v="354.46"/>
  </r>
  <r>
    <x v="42"/>
    <x v="34"/>
    <n v="379274.8"/>
  </r>
  <r>
    <x v="42"/>
    <x v="35"/>
    <n v="380260.78"/>
  </r>
  <r>
    <x v="42"/>
    <x v="68"/>
    <n v="3426.21"/>
  </r>
  <r>
    <x v="42"/>
    <x v="37"/>
    <n v="114707.22"/>
  </r>
  <r>
    <x v="42"/>
    <x v="62"/>
    <n v="2085.98"/>
  </r>
  <r>
    <x v="42"/>
    <x v="54"/>
    <n v="22892.309999999998"/>
  </r>
  <r>
    <x v="42"/>
    <x v="38"/>
    <n v="348697.47"/>
  </r>
  <r>
    <x v="42"/>
    <x v="39"/>
    <n v="37818.47"/>
  </r>
  <r>
    <x v="42"/>
    <x v="40"/>
    <n v="112873.04000000001"/>
  </r>
  <r>
    <x v="42"/>
    <x v="41"/>
    <n v="6484.44"/>
  </r>
  <r>
    <x v="42"/>
    <x v="42"/>
    <n v="80486.64"/>
  </r>
  <r>
    <x v="42"/>
    <x v="43"/>
    <n v="34273.56"/>
  </r>
  <r>
    <x v="42"/>
    <x v="55"/>
    <n v="42830"/>
  </r>
  <r>
    <x v="42"/>
    <x v="44"/>
    <n v="14358.3"/>
  </r>
  <r>
    <x v="42"/>
    <x v="45"/>
    <n v="21780"/>
  </r>
  <r>
    <x v="42"/>
    <x v="46"/>
    <n v="367752.19"/>
  </r>
  <r>
    <x v="42"/>
    <x v="47"/>
    <n v="209538.56"/>
  </r>
  <r>
    <x v="42"/>
    <x v="63"/>
    <n v="45801.5"/>
  </r>
  <r>
    <x v="42"/>
    <x v="56"/>
    <n v="1237.5"/>
  </r>
  <r>
    <x v="42"/>
    <x v="48"/>
    <n v="2474.2399999999998"/>
  </r>
  <r>
    <x v="42"/>
    <x v="49"/>
    <n v="4499.2299999999996"/>
  </r>
  <r>
    <x v="42"/>
    <x v="50"/>
    <n v="64651.38"/>
  </r>
  <r>
    <x v="42"/>
    <x v="51"/>
    <n v="94443.86"/>
  </r>
  <r>
    <x v="42"/>
    <x v="52"/>
    <n v="73071.600000000006"/>
  </r>
  <r>
    <x v="43"/>
    <x v="0"/>
    <n v="251028.21999999997"/>
  </r>
  <r>
    <x v="43"/>
    <x v="1"/>
    <n v="-251028.21999999997"/>
  </r>
  <r>
    <x v="43"/>
    <x v="57"/>
    <n v="215645"/>
  </r>
  <r>
    <x v="43"/>
    <x v="2"/>
    <n v="203055.54"/>
  </r>
  <r>
    <x v="43"/>
    <x v="3"/>
    <n v="915165.96"/>
  </r>
  <r>
    <x v="43"/>
    <x v="4"/>
    <n v="721614.41"/>
  </r>
  <r>
    <x v="43"/>
    <x v="5"/>
    <n v="1981758.5100000002"/>
  </r>
  <r>
    <x v="43"/>
    <x v="6"/>
    <n v="27142563.429999996"/>
  </r>
  <r>
    <x v="43"/>
    <x v="58"/>
    <n v="85197.700000000012"/>
  </r>
  <r>
    <x v="43"/>
    <x v="59"/>
    <n v="656014.21"/>
  </r>
  <r>
    <x v="43"/>
    <x v="7"/>
    <n v="550355.53"/>
  </r>
  <r>
    <x v="43"/>
    <x v="8"/>
    <n v="539444.94000000006"/>
  </r>
  <r>
    <x v="43"/>
    <x v="9"/>
    <n v="10248168.789999999"/>
  </r>
  <r>
    <x v="43"/>
    <x v="10"/>
    <n v="3793989.01"/>
  </r>
  <r>
    <x v="43"/>
    <x v="11"/>
    <n v="4259094.99"/>
  </r>
  <r>
    <x v="43"/>
    <x v="12"/>
    <n v="402662.27000000008"/>
  </r>
  <r>
    <x v="43"/>
    <x v="13"/>
    <n v="211233.87"/>
  </r>
  <r>
    <x v="43"/>
    <x v="14"/>
    <n v="100482.70000000001"/>
  </r>
  <r>
    <x v="43"/>
    <x v="15"/>
    <n v="259618.24999999997"/>
  </r>
  <r>
    <x v="43"/>
    <x v="16"/>
    <n v="1318181.7499999998"/>
  </r>
  <r>
    <x v="43"/>
    <x v="17"/>
    <n v="4255255.5599999996"/>
  </r>
  <r>
    <x v="43"/>
    <x v="18"/>
    <n v="889799.06999999983"/>
  </r>
  <r>
    <x v="43"/>
    <x v="19"/>
    <n v="2328692.79"/>
  </r>
  <r>
    <x v="43"/>
    <x v="21"/>
    <n v="1666038.97"/>
  </r>
  <r>
    <x v="43"/>
    <x v="22"/>
    <n v="644058.67000000004"/>
  </r>
  <r>
    <x v="43"/>
    <x v="23"/>
    <n v="1161407.31"/>
  </r>
  <r>
    <x v="43"/>
    <x v="24"/>
    <n v="322975.61000000004"/>
  </r>
  <r>
    <x v="43"/>
    <x v="25"/>
    <n v="2337879.41"/>
  </r>
  <r>
    <x v="43"/>
    <x v="72"/>
    <n v="3858.56"/>
  </r>
  <r>
    <x v="43"/>
    <x v="73"/>
    <n v="53035.7"/>
  </r>
  <r>
    <x v="43"/>
    <x v="26"/>
    <n v="86520.22"/>
  </r>
  <r>
    <x v="43"/>
    <x v="81"/>
    <n v="1714.61"/>
  </r>
  <r>
    <x v="43"/>
    <x v="79"/>
    <n v="25327.360000000001"/>
  </r>
  <r>
    <x v="43"/>
    <x v="27"/>
    <n v="604809.29"/>
  </r>
  <r>
    <x v="43"/>
    <x v="61"/>
    <n v="202312.97"/>
  </r>
  <r>
    <x v="43"/>
    <x v="28"/>
    <n v="348921.51"/>
  </r>
  <r>
    <x v="43"/>
    <x v="29"/>
    <n v="117511.24000000002"/>
  </r>
  <r>
    <x v="43"/>
    <x v="30"/>
    <n v="1113008.5699999998"/>
  </r>
  <r>
    <x v="43"/>
    <x v="31"/>
    <n v="976053.69000000006"/>
  </r>
  <r>
    <x v="43"/>
    <x v="32"/>
    <n v="65147.899999999994"/>
  </r>
  <r>
    <x v="43"/>
    <x v="33"/>
    <n v="10411.98"/>
  </r>
  <r>
    <x v="43"/>
    <x v="34"/>
    <n v="732013.57"/>
  </r>
  <r>
    <x v="43"/>
    <x v="35"/>
    <n v="627430"/>
  </r>
  <r>
    <x v="43"/>
    <x v="68"/>
    <n v="48.61"/>
  </r>
  <r>
    <x v="43"/>
    <x v="69"/>
    <n v="81020.909999999989"/>
  </r>
  <r>
    <x v="43"/>
    <x v="75"/>
    <n v="69808.09"/>
  </r>
  <r>
    <x v="43"/>
    <x v="37"/>
    <n v="21346.77"/>
  </r>
  <r>
    <x v="43"/>
    <x v="62"/>
    <n v="1272"/>
  </r>
  <r>
    <x v="43"/>
    <x v="38"/>
    <n v="703974.35"/>
  </r>
  <r>
    <x v="43"/>
    <x v="39"/>
    <n v="117953.55000000002"/>
  </r>
  <r>
    <x v="43"/>
    <x v="40"/>
    <n v="363684.24"/>
  </r>
  <r>
    <x v="43"/>
    <x v="43"/>
    <n v="126574.63999999998"/>
  </r>
  <r>
    <x v="43"/>
    <x v="44"/>
    <n v="41672.199999999997"/>
  </r>
  <r>
    <x v="43"/>
    <x v="45"/>
    <n v="43917.5"/>
  </r>
  <r>
    <x v="43"/>
    <x v="46"/>
    <n v="1906082"/>
  </r>
  <r>
    <x v="43"/>
    <x v="47"/>
    <n v="145885.16999999998"/>
  </r>
  <r>
    <x v="43"/>
    <x v="48"/>
    <n v="358483.23"/>
  </r>
  <r>
    <x v="43"/>
    <x v="49"/>
    <n v="9251.92"/>
  </r>
  <r>
    <x v="43"/>
    <x v="50"/>
    <n v="3333.51"/>
  </r>
  <r>
    <x v="43"/>
    <x v="51"/>
    <n v="220239.73"/>
  </r>
  <r>
    <x v="43"/>
    <x v="70"/>
    <n v="66962"/>
  </r>
  <r>
    <x v="43"/>
    <x v="71"/>
    <n v="8643.39"/>
  </r>
  <r>
    <x v="43"/>
    <x v="65"/>
    <n v="141892.35999999999"/>
  </r>
  <r>
    <x v="43"/>
    <x v="66"/>
    <n v="158451.24"/>
  </r>
  <r>
    <x v="44"/>
    <x v="0"/>
    <n v="20078.509999999998"/>
  </r>
  <r>
    <x v="44"/>
    <x v="1"/>
    <n v="-20078.510000000002"/>
  </r>
  <r>
    <x v="44"/>
    <x v="2"/>
    <n v="22052.98"/>
  </r>
  <r>
    <x v="44"/>
    <x v="3"/>
    <n v="41753.1"/>
  </r>
  <r>
    <x v="44"/>
    <x v="4"/>
    <n v="27499.360000000001"/>
  </r>
  <r>
    <x v="44"/>
    <x v="5"/>
    <n v="18897.57"/>
  </r>
  <r>
    <x v="44"/>
    <x v="6"/>
    <n v="985256.78"/>
  </r>
  <r>
    <x v="44"/>
    <x v="58"/>
    <n v="7760.88"/>
  </r>
  <r>
    <x v="44"/>
    <x v="59"/>
    <n v="5077.2700000000004"/>
  </r>
  <r>
    <x v="44"/>
    <x v="7"/>
    <n v="31254.93"/>
  </r>
  <r>
    <x v="44"/>
    <x v="8"/>
    <n v="36262.400000000001"/>
  </r>
  <r>
    <x v="44"/>
    <x v="9"/>
    <n v="821952.1"/>
  </r>
  <r>
    <x v="44"/>
    <x v="10"/>
    <n v="271583.7"/>
  </r>
  <r>
    <x v="44"/>
    <x v="11"/>
    <n v="159189.29999999999"/>
  </r>
  <r>
    <x v="44"/>
    <x v="12"/>
    <n v="18473.45"/>
  </r>
  <r>
    <x v="44"/>
    <x v="13"/>
    <n v="4733.57"/>
  </r>
  <r>
    <x v="44"/>
    <x v="14"/>
    <n v="8829.8299999999981"/>
  </r>
  <r>
    <x v="44"/>
    <x v="15"/>
    <n v="9433.0499999999993"/>
  </r>
  <r>
    <x v="44"/>
    <x v="16"/>
    <n v="95877.700000000012"/>
  </r>
  <r>
    <x v="44"/>
    <x v="17"/>
    <n v="150361.14000000001"/>
  </r>
  <r>
    <x v="44"/>
    <x v="18"/>
    <n v="67152.759999999995"/>
  </r>
  <r>
    <x v="44"/>
    <x v="19"/>
    <n v="79908.73"/>
  </r>
  <r>
    <x v="44"/>
    <x v="21"/>
    <n v="47079.05"/>
  </r>
  <r>
    <x v="44"/>
    <x v="22"/>
    <n v="2242.8900000000003"/>
  </r>
  <r>
    <x v="44"/>
    <x v="23"/>
    <n v="74009.399999999994"/>
  </r>
  <r>
    <x v="44"/>
    <x v="24"/>
    <n v="41293.32"/>
  </r>
  <r>
    <x v="44"/>
    <x v="25"/>
    <n v="113597.45"/>
  </r>
  <r>
    <x v="44"/>
    <x v="72"/>
    <n v="468.51"/>
  </r>
  <r>
    <x v="44"/>
    <x v="73"/>
    <n v="6822.57"/>
  </r>
  <r>
    <x v="44"/>
    <x v="26"/>
    <n v="11827.89"/>
  </r>
  <r>
    <x v="44"/>
    <x v="27"/>
    <n v="13868.85"/>
  </r>
  <r>
    <x v="44"/>
    <x v="28"/>
    <n v="213484.77"/>
  </r>
  <r>
    <x v="44"/>
    <x v="29"/>
    <n v="6788"/>
  </r>
  <r>
    <x v="44"/>
    <x v="30"/>
    <n v="176500.37"/>
  </r>
  <r>
    <x v="44"/>
    <x v="32"/>
    <n v="154.16"/>
  </r>
  <r>
    <x v="44"/>
    <x v="33"/>
    <n v="548.63"/>
  </r>
  <r>
    <x v="44"/>
    <x v="34"/>
    <n v="40939.43"/>
  </r>
  <r>
    <x v="44"/>
    <x v="35"/>
    <n v="52479.5"/>
  </r>
  <r>
    <x v="44"/>
    <x v="36"/>
    <n v="3453.8"/>
  </r>
  <r>
    <x v="44"/>
    <x v="75"/>
    <n v="8589.93"/>
  </r>
  <r>
    <x v="44"/>
    <x v="37"/>
    <n v="116.44"/>
  </r>
  <r>
    <x v="44"/>
    <x v="38"/>
    <n v="11607.24"/>
  </r>
  <r>
    <x v="44"/>
    <x v="39"/>
    <n v="4804.4400000000005"/>
  </r>
  <r>
    <x v="44"/>
    <x v="40"/>
    <n v="1652.1399999999999"/>
  </r>
  <r>
    <x v="44"/>
    <x v="43"/>
    <n v="2531.31"/>
  </r>
  <r>
    <x v="44"/>
    <x v="45"/>
    <n v="297"/>
  </r>
  <r>
    <x v="44"/>
    <x v="46"/>
    <n v="5735.92"/>
  </r>
  <r>
    <x v="44"/>
    <x v="47"/>
    <n v="14903.12"/>
  </r>
  <r>
    <x v="44"/>
    <x v="48"/>
    <n v="203207.88"/>
  </r>
  <r>
    <x v="44"/>
    <x v="49"/>
    <n v="1028.95"/>
  </r>
  <r>
    <x v="44"/>
    <x v="50"/>
    <n v="14987.5"/>
  </r>
  <r>
    <x v="44"/>
    <x v="51"/>
    <n v="8453.7900000000009"/>
  </r>
  <r>
    <x v="44"/>
    <x v="52"/>
    <n v="15446.05"/>
  </r>
  <r>
    <x v="45"/>
    <x v="0"/>
    <n v="66655.350000000006"/>
  </r>
  <r>
    <x v="45"/>
    <x v="1"/>
    <n v="-66655.350000000006"/>
  </r>
  <r>
    <x v="45"/>
    <x v="57"/>
    <n v="32115"/>
  </r>
  <r>
    <x v="45"/>
    <x v="2"/>
    <n v="40431.960000000006"/>
  </r>
  <r>
    <x v="45"/>
    <x v="3"/>
    <n v="242734.96000000002"/>
  </r>
  <r>
    <x v="45"/>
    <x v="4"/>
    <n v="149847.96"/>
  </r>
  <r>
    <x v="45"/>
    <x v="5"/>
    <n v="31534.37"/>
  </r>
  <r>
    <x v="45"/>
    <x v="6"/>
    <n v="4148040.4499999997"/>
  </r>
  <r>
    <x v="45"/>
    <x v="58"/>
    <n v="7253.8700000000008"/>
  </r>
  <r>
    <x v="45"/>
    <x v="59"/>
    <n v="80333.570000000007"/>
  </r>
  <r>
    <x v="45"/>
    <x v="7"/>
    <n v="94376.2"/>
  </r>
  <r>
    <x v="45"/>
    <x v="8"/>
    <n v="131498.46000000002"/>
  </r>
  <r>
    <x v="45"/>
    <x v="9"/>
    <n v="1933432.7599999998"/>
  </r>
  <r>
    <x v="45"/>
    <x v="10"/>
    <n v="675206.58"/>
  </r>
  <r>
    <x v="45"/>
    <x v="11"/>
    <n v="675711.46"/>
  </r>
  <r>
    <x v="45"/>
    <x v="12"/>
    <n v="56260.93"/>
  </r>
  <r>
    <x v="45"/>
    <x v="13"/>
    <n v="33727.229999999996"/>
  </r>
  <r>
    <x v="45"/>
    <x v="14"/>
    <n v="5792.21"/>
  </r>
  <r>
    <x v="45"/>
    <x v="15"/>
    <n v="11114.899999999998"/>
  </r>
  <r>
    <x v="45"/>
    <x v="16"/>
    <n v="247747.45"/>
  </r>
  <r>
    <x v="45"/>
    <x v="17"/>
    <n v="644002.94999999995"/>
  </r>
  <r>
    <x v="45"/>
    <x v="18"/>
    <n v="166899.53999999998"/>
  </r>
  <r>
    <x v="45"/>
    <x v="19"/>
    <n v="346712.08"/>
  </r>
  <r>
    <x v="45"/>
    <x v="21"/>
    <n v="113132.84999999999"/>
  </r>
  <r>
    <x v="45"/>
    <x v="22"/>
    <n v="18367.57"/>
  </r>
  <r>
    <x v="45"/>
    <x v="23"/>
    <n v="50266.32"/>
  </r>
  <r>
    <x v="45"/>
    <x v="24"/>
    <n v="60040.7"/>
  </r>
  <r>
    <x v="45"/>
    <x v="25"/>
    <n v="433855.61000000004"/>
  </r>
  <r>
    <x v="45"/>
    <x v="72"/>
    <n v="841.29"/>
  </r>
  <r>
    <x v="45"/>
    <x v="73"/>
    <n v="23674.83"/>
  </r>
  <r>
    <x v="45"/>
    <x v="26"/>
    <n v="48295.360000000001"/>
  </r>
  <r>
    <x v="45"/>
    <x v="27"/>
    <n v="65123"/>
  </r>
  <r>
    <x v="45"/>
    <x v="28"/>
    <n v="330064.01999999996"/>
  </r>
  <r>
    <x v="45"/>
    <x v="29"/>
    <n v="57328"/>
  </r>
  <r>
    <x v="45"/>
    <x v="53"/>
    <n v="286328.74"/>
  </r>
  <r>
    <x v="45"/>
    <x v="31"/>
    <n v="35282.5"/>
  </r>
  <r>
    <x v="45"/>
    <x v="33"/>
    <n v="2086.9699999999998"/>
  </r>
  <r>
    <x v="45"/>
    <x v="34"/>
    <n v="235626.27000000002"/>
  </r>
  <r>
    <x v="45"/>
    <x v="35"/>
    <n v="143046.13"/>
  </r>
  <r>
    <x v="45"/>
    <x v="36"/>
    <n v="-16200"/>
  </r>
  <r>
    <x v="45"/>
    <x v="75"/>
    <n v="13016.220000000001"/>
  </r>
  <r>
    <x v="45"/>
    <x v="38"/>
    <n v="45173.100000000006"/>
  </r>
  <r>
    <x v="45"/>
    <x v="39"/>
    <n v="37706.44"/>
  </r>
  <r>
    <x v="45"/>
    <x v="40"/>
    <n v="51495.520000000004"/>
  </r>
  <r>
    <x v="45"/>
    <x v="42"/>
    <n v="2404.29"/>
  </r>
  <r>
    <x v="45"/>
    <x v="43"/>
    <n v="3974.6299999999997"/>
  </r>
  <r>
    <x v="45"/>
    <x v="45"/>
    <n v="2613.6"/>
  </r>
  <r>
    <x v="45"/>
    <x v="46"/>
    <n v="174244.19000000003"/>
  </r>
  <r>
    <x v="45"/>
    <x v="47"/>
    <n v="51211.199999999997"/>
  </r>
  <r>
    <x v="45"/>
    <x v="48"/>
    <n v="67683.649999999994"/>
  </r>
  <r>
    <x v="45"/>
    <x v="49"/>
    <n v="4506.13"/>
  </r>
  <r>
    <x v="45"/>
    <x v="50"/>
    <n v="17029.57"/>
  </r>
  <r>
    <x v="45"/>
    <x v="51"/>
    <n v="87817.17"/>
  </r>
  <r>
    <x v="45"/>
    <x v="71"/>
    <n v="11109.26"/>
  </r>
  <r>
    <x v="45"/>
    <x v="66"/>
    <n v="29439.94"/>
  </r>
  <r>
    <x v="46"/>
    <x v="0"/>
    <n v="3097.23"/>
  </r>
  <r>
    <x v="46"/>
    <x v="1"/>
    <n v="-3097.23"/>
  </r>
  <r>
    <x v="46"/>
    <x v="3"/>
    <n v="2612.85"/>
  </r>
  <r>
    <x v="46"/>
    <x v="4"/>
    <n v="5165.12"/>
  </r>
  <r>
    <x v="46"/>
    <x v="6"/>
    <n v="141393.72999999998"/>
  </r>
  <r>
    <x v="46"/>
    <x v="7"/>
    <n v="1225.8400000000001"/>
  </r>
  <r>
    <x v="46"/>
    <x v="8"/>
    <n v="6967.87"/>
  </r>
  <r>
    <x v="46"/>
    <x v="9"/>
    <n v="119408.11"/>
  </r>
  <r>
    <x v="46"/>
    <x v="10"/>
    <n v="46299.18"/>
  </r>
  <r>
    <x v="46"/>
    <x v="11"/>
    <n v="34848"/>
  </r>
  <r>
    <x v="46"/>
    <x v="12"/>
    <n v="5710.3900000000031"/>
  </r>
  <r>
    <x v="46"/>
    <x v="13"/>
    <n v="972.66"/>
  </r>
  <r>
    <x v="46"/>
    <x v="14"/>
    <n v="115.53"/>
  </r>
  <r>
    <x v="46"/>
    <x v="15"/>
    <n v="133.01999999999998"/>
  </r>
  <r>
    <x v="46"/>
    <x v="16"/>
    <n v="13417.04"/>
  </r>
  <r>
    <x v="46"/>
    <x v="17"/>
    <n v="21562.620000000003"/>
  </r>
  <r>
    <x v="46"/>
    <x v="18"/>
    <n v="9445.380000000001"/>
  </r>
  <r>
    <x v="46"/>
    <x v="19"/>
    <n v="11208.46"/>
  </r>
  <r>
    <x v="46"/>
    <x v="21"/>
    <n v="3832.01"/>
  </r>
  <r>
    <x v="46"/>
    <x v="22"/>
    <n v="9338.89"/>
  </r>
  <r>
    <x v="46"/>
    <x v="23"/>
    <n v="14212.830000000002"/>
  </r>
  <r>
    <x v="46"/>
    <x v="24"/>
    <n v="10456.68"/>
  </r>
  <r>
    <x v="46"/>
    <x v="25"/>
    <n v="60015.76999999999"/>
  </r>
  <r>
    <x v="46"/>
    <x v="72"/>
    <n v="190.23"/>
  </r>
  <r>
    <x v="46"/>
    <x v="73"/>
    <n v="2224.29"/>
  </r>
  <r>
    <x v="46"/>
    <x v="26"/>
    <n v="863"/>
  </r>
  <r>
    <x v="46"/>
    <x v="27"/>
    <n v="4523"/>
  </r>
  <r>
    <x v="46"/>
    <x v="28"/>
    <n v="142691.9"/>
  </r>
  <r>
    <x v="46"/>
    <x v="33"/>
    <n v="559.66000000000008"/>
  </r>
  <r>
    <x v="46"/>
    <x v="34"/>
    <n v="3645.02"/>
  </r>
  <r>
    <x v="46"/>
    <x v="35"/>
    <n v="18271.330000000002"/>
  </r>
  <r>
    <x v="46"/>
    <x v="75"/>
    <n v="4622.34"/>
  </r>
  <r>
    <x v="46"/>
    <x v="54"/>
    <n v="1356"/>
  </r>
  <r>
    <x v="46"/>
    <x v="38"/>
    <n v="42340.37"/>
  </r>
  <r>
    <x v="46"/>
    <x v="39"/>
    <n v="2187.65"/>
  </r>
  <r>
    <x v="46"/>
    <x v="40"/>
    <n v="4304.8999999999996"/>
  </r>
  <r>
    <x v="46"/>
    <x v="44"/>
    <n v="1131"/>
  </r>
  <r>
    <x v="46"/>
    <x v="45"/>
    <n v="2082.5"/>
  </r>
  <r>
    <x v="46"/>
    <x v="46"/>
    <n v="3480.5"/>
  </r>
  <r>
    <x v="46"/>
    <x v="48"/>
    <n v="37777.199999999997"/>
  </r>
  <r>
    <x v="46"/>
    <x v="49"/>
    <n v="174.19"/>
  </r>
  <r>
    <x v="46"/>
    <x v="51"/>
    <n v="7326.7100000000009"/>
  </r>
  <r>
    <x v="47"/>
    <x v="0"/>
    <n v="380573.94"/>
  </r>
  <r>
    <x v="47"/>
    <x v="1"/>
    <n v="-380573.94"/>
  </r>
  <r>
    <x v="47"/>
    <x v="57"/>
    <n v="369688"/>
  </r>
  <r>
    <x v="47"/>
    <x v="2"/>
    <n v="1206023.9500000002"/>
  </r>
  <r>
    <x v="47"/>
    <x v="3"/>
    <n v="1627582.9600000004"/>
  </r>
  <r>
    <x v="47"/>
    <x v="4"/>
    <n v="2982397.01"/>
  </r>
  <r>
    <x v="47"/>
    <x v="5"/>
    <n v="2212233.66"/>
  </r>
  <r>
    <x v="47"/>
    <x v="6"/>
    <n v="34270158.620000005"/>
  </r>
  <r>
    <x v="47"/>
    <x v="58"/>
    <n v="209705.71"/>
  </r>
  <r>
    <x v="47"/>
    <x v="59"/>
    <n v="1103186.55"/>
  </r>
  <r>
    <x v="47"/>
    <x v="7"/>
    <n v="533105.56999999995"/>
  </r>
  <r>
    <x v="47"/>
    <x v="8"/>
    <n v="431057.03"/>
  </r>
  <r>
    <x v="47"/>
    <x v="9"/>
    <n v="13330427.519999998"/>
  </r>
  <r>
    <x v="47"/>
    <x v="10"/>
    <n v="4216786.7500000009"/>
  </r>
  <r>
    <x v="47"/>
    <x v="11"/>
    <n v="5380575.3100000005"/>
  </r>
  <r>
    <x v="47"/>
    <x v="12"/>
    <n v="295652.07999999996"/>
  </r>
  <r>
    <x v="47"/>
    <x v="13"/>
    <n v="185494.47999999998"/>
  </r>
  <r>
    <x v="47"/>
    <x v="14"/>
    <n v="43155.51"/>
  </r>
  <r>
    <x v="47"/>
    <x v="15"/>
    <n v="223908.41999999998"/>
  </r>
  <r>
    <x v="47"/>
    <x v="16"/>
    <n v="1739549.9000000001"/>
  </r>
  <r>
    <x v="47"/>
    <x v="17"/>
    <n v="5960215.7299999995"/>
  </r>
  <r>
    <x v="47"/>
    <x v="18"/>
    <n v="1150240.5300000003"/>
  </r>
  <r>
    <x v="47"/>
    <x v="19"/>
    <n v="3134497.8500000006"/>
  </r>
  <r>
    <x v="47"/>
    <x v="21"/>
    <n v="1523525.51"/>
  </r>
  <r>
    <x v="47"/>
    <x v="22"/>
    <n v="391345.18999999994"/>
  </r>
  <r>
    <x v="47"/>
    <x v="23"/>
    <n v="1044382.53"/>
  </r>
  <r>
    <x v="47"/>
    <x v="24"/>
    <n v="300037.14"/>
  </r>
  <r>
    <x v="47"/>
    <x v="25"/>
    <n v="2722686.9600000004"/>
  </r>
  <r>
    <x v="47"/>
    <x v="72"/>
    <n v="7129.43"/>
  </r>
  <r>
    <x v="47"/>
    <x v="73"/>
    <n v="97328"/>
  </r>
  <r>
    <x v="47"/>
    <x v="26"/>
    <n v="76104.609999999986"/>
  </r>
  <r>
    <x v="47"/>
    <x v="27"/>
    <n v="574900.37"/>
  </r>
  <r>
    <x v="47"/>
    <x v="61"/>
    <n v="1215.76"/>
  </r>
  <r>
    <x v="47"/>
    <x v="28"/>
    <n v="1475697.7399999998"/>
  </r>
  <r>
    <x v="47"/>
    <x v="29"/>
    <n v="195149.72999999998"/>
  </r>
  <r>
    <x v="47"/>
    <x v="32"/>
    <n v="28805.050000000003"/>
  </r>
  <r>
    <x v="47"/>
    <x v="33"/>
    <n v="2349.73"/>
  </r>
  <r>
    <x v="47"/>
    <x v="34"/>
    <n v="62502.1"/>
  </r>
  <r>
    <x v="47"/>
    <x v="35"/>
    <n v="832757"/>
  </r>
  <r>
    <x v="47"/>
    <x v="75"/>
    <n v="191961.11000000002"/>
  </r>
  <r>
    <x v="47"/>
    <x v="37"/>
    <n v="19591.61"/>
  </r>
  <r>
    <x v="47"/>
    <x v="62"/>
    <n v="8662.58"/>
  </r>
  <r>
    <x v="47"/>
    <x v="54"/>
    <n v="2890.42"/>
  </r>
  <r>
    <x v="47"/>
    <x v="38"/>
    <n v="60934.579999999994"/>
  </r>
  <r>
    <x v="47"/>
    <x v="39"/>
    <n v="185404.13999999998"/>
  </r>
  <r>
    <x v="47"/>
    <x v="40"/>
    <n v="143803.09"/>
  </r>
  <r>
    <x v="47"/>
    <x v="41"/>
    <n v="4389.09"/>
  </r>
  <r>
    <x v="47"/>
    <x v="42"/>
    <n v="20600"/>
  </r>
  <r>
    <x v="47"/>
    <x v="43"/>
    <n v="222147.43999999997"/>
  </r>
  <r>
    <x v="47"/>
    <x v="55"/>
    <n v="255"/>
  </r>
  <r>
    <x v="47"/>
    <x v="44"/>
    <n v="25282.59"/>
  </r>
  <r>
    <x v="47"/>
    <x v="45"/>
    <n v="22039.1"/>
  </r>
  <r>
    <x v="47"/>
    <x v="46"/>
    <n v="1257033.3399999999"/>
  </r>
  <r>
    <x v="47"/>
    <x v="47"/>
    <n v="79797.72"/>
  </r>
  <r>
    <x v="47"/>
    <x v="48"/>
    <n v="103551.47000000002"/>
  </r>
  <r>
    <x v="47"/>
    <x v="49"/>
    <n v="127192"/>
  </r>
  <r>
    <x v="47"/>
    <x v="51"/>
    <n v="235389.37"/>
  </r>
  <r>
    <x v="47"/>
    <x v="52"/>
    <n v="117209.59"/>
  </r>
  <r>
    <x v="47"/>
    <x v="70"/>
    <n v="19304.23"/>
  </r>
  <r>
    <x v="47"/>
    <x v="71"/>
    <n v="213371.37"/>
  </r>
  <r>
    <x v="47"/>
    <x v="66"/>
    <n v="54687.32"/>
  </r>
  <r>
    <x v="48"/>
    <x v="0"/>
    <n v="27544.41"/>
  </r>
  <r>
    <x v="48"/>
    <x v="1"/>
    <n v="-27544.41"/>
  </r>
  <r>
    <x v="48"/>
    <x v="2"/>
    <n v="37603.14"/>
  </r>
  <r>
    <x v="48"/>
    <x v="3"/>
    <n v="35746.770000000004"/>
  </r>
  <r>
    <x v="48"/>
    <x v="5"/>
    <n v="21222.78"/>
  </r>
  <r>
    <x v="48"/>
    <x v="6"/>
    <n v="992127.77"/>
  </r>
  <r>
    <x v="48"/>
    <x v="58"/>
    <n v="136.44"/>
  </r>
  <r>
    <x v="48"/>
    <x v="59"/>
    <n v="44479.199999999997"/>
  </r>
  <r>
    <x v="48"/>
    <x v="7"/>
    <n v="47320.430000000008"/>
  </r>
  <r>
    <x v="48"/>
    <x v="8"/>
    <n v="20468.370000000003"/>
  </r>
  <r>
    <x v="48"/>
    <x v="9"/>
    <n v="347956.83"/>
  </r>
  <r>
    <x v="48"/>
    <x v="10"/>
    <n v="123903.99999999999"/>
  </r>
  <r>
    <x v="48"/>
    <x v="11"/>
    <n v="160688"/>
  </r>
  <r>
    <x v="48"/>
    <x v="12"/>
    <n v="14320.84"/>
  </r>
  <r>
    <x v="48"/>
    <x v="13"/>
    <n v="6910.13"/>
  </r>
  <r>
    <x v="48"/>
    <x v="14"/>
    <n v="3065.92"/>
  </r>
  <r>
    <x v="48"/>
    <x v="15"/>
    <n v="5803.2999999999993"/>
  </r>
  <r>
    <x v="48"/>
    <x v="16"/>
    <n v="48373.95"/>
  </r>
  <r>
    <x v="48"/>
    <x v="17"/>
    <n v="148836.81"/>
  </r>
  <r>
    <x v="48"/>
    <x v="18"/>
    <n v="33303.93"/>
  </r>
  <r>
    <x v="48"/>
    <x v="19"/>
    <n v="78434.579999999987"/>
  </r>
  <r>
    <x v="48"/>
    <x v="21"/>
    <n v="44584.789999999994"/>
  </r>
  <r>
    <x v="48"/>
    <x v="22"/>
    <n v="3247.29"/>
  </r>
  <r>
    <x v="48"/>
    <x v="23"/>
    <n v="37698.729999999996"/>
  </r>
  <r>
    <x v="48"/>
    <x v="24"/>
    <n v="38311.149999999994"/>
  </r>
  <r>
    <x v="48"/>
    <x v="25"/>
    <n v="167068.79"/>
  </r>
  <r>
    <x v="48"/>
    <x v="26"/>
    <n v="7230.2900000000009"/>
  </r>
  <r>
    <x v="48"/>
    <x v="27"/>
    <n v="32882"/>
  </r>
  <r>
    <x v="48"/>
    <x v="28"/>
    <n v="110374"/>
  </r>
  <r>
    <x v="48"/>
    <x v="29"/>
    <n v="3250"/>
  </r>
  <r>
    <x v="48"/>
    <x v="31"/>
    <n v="1670"/>
  </r>
  <r>
    <x v="48"/>
    <x v="34"/>
    <n v="13151.2"/>
  </r>
  <r>
    <x v="48"/>
    <x v="35"/>
    <n v="56989.37"/>
  </r>
  <r>
    <x v="48"/>
    <x v="75"/>
    <n v="2026.88"/>
  </r>
  <r>
    <x v="48"/>
    <x v="37"/>
    <n v="1833.8899999999999"/>
  </r>
  <r>
    <x v="48"/>
    <x v="54"/>
    <n v="685.61"/>
  </r>
  <r>
    <x v="48"/>
    <x v="38"/>
    <n v="723.36"/>
  </r>
  <r>
    <x v="48"/>
    <x v="39"/>
    <n v="5614.55"/>
  </r>
  <r>
    <x v="48"/>
    <x v="40"/>
    <n v="9558.8700000000008"/>
  </r>
  <r>
    <x v="48"/>
    <x v="43"/>
    <n v="112.77"/>
  </r>
  <r>
    <x v="48"/>
    <x v="44"/>
    <n v="1161"/>
  </r>
  <r>
    <x v="48"/>
    <x v="46"/>
    <n v="12518.65"/>
  </r>
  <r>
    <x v="48"/>
    <x v="47"/>
    <n v="2240"/>
  </r>
  <r>
    <x v="48"/>
    <x v="49"/>
    <n v="445.28"/>
  </r>
  <r>
    <x v="48"/>
    <x v="51"/>
    <n v="8989.92"/>
  </r>
  <r>
    <x v="48"/>
    <x v="52"/>
    <n v="7277.0300000000007"/>
  </r>
  <r>
    <x v="49"/>
    <x v="0"/>
    <n v="74566.91"/>
  </r>
  <r>
    <x v="49"/>
    <x v="1"/>
    <n v="-74566.909999999989"/>
  </r>
  <r>
    <x v="49"/>
    <x v="2"/>
    <n v="16729.86"/>
  </r>
  <r>
    <x v="49"/>
    <x v="3"/>
    <n v="44848.55"/>
  </r>
  <r>
    <x v="49"/>
    <x v="4"/>
    <n v="12936.25"/>
  </r>
  <r>
    <x v="49"/>
    <x v="5"/>
    <n v="30513.47"/>
  </r>
  <r>
    <x v="49"/>
    <x v="6"/>
    <n v="1928080.51"/>
  </r>
  <r>
    <x v="49"/>
    <x v="58"/>
    <n v="4867.97"/>
  </r>
  <r>
    <x v="49"/>
    <x v="59"/>
    <n v="95498.81"/>
  </r>
  <r>
    <x v="49"/>
    <x v="7"/>
    <n v="40109.490000000005"/>
  </r>
  <r>
    <x v="49"/>
    <x v="8"/>
    <n v="20353.04"/>
  </r>
  <r>
    <x v="49"/>
    <x v="9"/>
    <n v="725673.53999999992"/>
  </r>
  <r>
    <x v="49"/>
    <x v="60"/>
    <n v="85.55"/>
  </r>
  <r>
    <x v="49"/>
    <x v="10"/>
    <n v="203779.82"/>
  </r>
  <r>
    <x v="49"/>
    <x v="11"/>
    <n v="291382.34000000003"/>
  </r>
  <r>
    <x v="49"/>
    <x v="12"/>
    <n v="21347.569999999996"/>
  </r>
  <r>
    <x v="49"/>
    <x v="13"/>
    <n v="10410.08"/>
  </r>
  <r>
    <x v="49"/>
    <x v="14"/>
    <n v="5064.6200000000008"/>
  </r>
  <r>
    <x v="49"/>
    <x v="15"/>
    <n v="9661.9699999999993"/>
  </r>
  <r>
    <x v="49"/>
    <x v="16"/>
    <n v="82792.070000000007"/>
  </r>
  <r>
    <x v="49"/>
    <x v="17"/>
    <n v="287801.26"/>
  </r>
  <r>
    <x v="49"/>
    <x v="18"/>
    <n v="65988.55"/>
  </r>
  <r>
    <x v="49"/>
    <x v="19"/>
    <n v="152226.54999999999"/>
  </r>
  <r>
    <x v="49"/>
    <x v="21"/>
    <n v="96475.15"/>
  </r>
  <r>
    <x v="49"/>
    <x v="22"/>
    <n v="14970.95"/>
  </r>
  <r>
    <x v="49"/>
    <x v="23"/>
    <n v="70315.64"/>
  </r>
  <r>
    <x v="49"/>
    <x v="24"/>
    <n v="42013.770000000004"/>
  </r>
  <r>
    <x v="49"/>
    <x v="25"/>
    <n v="163394.08000000002"/>
  </r>
  <r>
    <x v="49"/>
    <x v="72"/>
    <n v="679.14"/>
  </r>
  <r>
    <x v="49"/>
    <x v="73"/>
    <n v="15134.74"/>
  </r>
  <r>
    <x v="49"/>
    <x v="26"/>
    <n v="90019.64"/>
  </r>
  <r>
    <x v="49"/>
    <x v="27"/>
    <n v="47835"/>
  </r>
  <r>
    <x v="49"/>
    <x v="28"/>
    <n v="132096.60999999999"/>
  </r>
  <r>
    <x v="49"/>
    <x v="29"/>
    <n v="4135.68"/>
  </r>
  <r>
    <x v="49"/>
    <x v="31"/>
    <n v="45221.43"/>
  </r>
  <r>
    <x v="49"/>
    <x v="32"/>
    <n v="5896.2099999999991"/>
  </r>
  <r>
    <x v="49"/>
    <x v="33"/>
    <n v="7911.39"/>
  </r>
  <r>
    <x v="49"/>
    <x v="34"/>
    <n v="84352.450000000012"/>
  </r>
  <r>
    <x v="49"/>
    <x v="35"/>
    <n v="86548.93"/>
  </r>
  <r>
    <x v="49"/>
    <x v="36"/>
    <n v="255.6"/>
  </r>
  <r>
    <x v="49"/>
    <x v="75"/>
    <n v="1256.8"/>
  </r>
  <r>
    <x v="49"/>
    <x v="37"/>
    <n v="7071.16"/>
  </r>
  <r>
    <x v="49"/>
    <x v="38"/>
    <n v="90621.91"/>
  </r>
  <r>
    <x v="49"/>
    <x v="39"/>
    <n v="18063.760000000002"/>
  </r>
  <r>
    <x v="49"/>
    <x v="40"/>
    <n v="29465.87"/>
  </r>
  <r>
    <x v="49"/>
    <x v="43"/>
    <n v="140"/>
  </r>
  <r>
    <x v="49"/>
    <x v="45"/>
    <n v="2545.6"/>
  </r>
  <r>
    <x v="49"/>
    <x v="46"/>
    <n v="592423.85000000009"/>
  </r>
  <r>
    <x v="49"/>
    <x v="47"/>
    <n v="30351.71"/>
  </r>
  <r>
    <x v="49"/>
    <x v="49"/>
    <n v="899.06"/>
  </r>
  <r>
    <x v="49"/>
    <x v="50"/>
    <n v="14801.66"/>
  </r>
  <r>
    <x v="49"/>
    <x v="51"/>
    <n v="43015.11"/>
  </r>
  <r>
    <x v="49"/>
    <x v="74"/>
    <n v="45717.760000000002"/>
  </r>
  <r>
    <x v="50"/>
    <x v="3"/>
    <n v="1368.84"/>
  </r>
  <r>
    <x v="50"/>
    <x v="4"/>
    <n v="5464.05"/>
  </r>
  <r>
    <x v="50"/>
    <x v="5"/>
    <n v="188.18"/>
  </r>
  <r>
    <x v="50"/>
    <x v="6"/>
    <n v="290869.68999999994"/>
  </r>
  <r>
    <x v="50"/>
    <x v="59"/>
    <n v="6800"/>
  </r>
  <r>
    <x v="50"/>
    <x v="7"/>
    <n v="24019.309999999998"/>
  </r>
  <r>
    <x v="50"/>
    <x v="8"/>
    <n v="21299.24"/>
  </r>
  <r>
    <x v="50"/>
    <x v="9"/>
    <n v="175531.63"/>
  </r>
  <r>
    <x v="50"/>
    <x v="10"/>
    <n v="74304.08"/>
  </r>
  <r>
    <x v="50"/>
    <x v="11"/>
    <n v="46122.92"/>
  </r>
  <r>
    <x v="50"/>
    <x v="12"/>
    <n v="8522.15"/>
  </r>
  <r>
    <x v="50"/>
    <x v="13"/>
    <n v="1245.44"/>
  </r>
  <r>
    <x v="50"/>
    <x v="14"/>
    <n v="345.07"/>
  </r>
  <r>
    <x v="50"/>
    <x v="15"/>
    <n v="427.1"/>
  </r>
  <r>
    <x v="50"/>
    <x v="16"/>
    <n v="22541.94"/>
  </r>
  <r>
    <x v="50"/>
    <x v="17"/>
    <n v="30173.3"/>
  </r>
  <r>
    <x v="50"/>
    <x v="18"/>
    <n v="17013.21"/>
  </r>
  <r>
    <x v="50"/>
    <x v="19"/>
    <n v="22369.55"/>
  </r>
  <r>
    <x v="50"/>
    <x v="21"/>
    <n v="37238.789999999994"/>
  </r>
  <r>
    <x v="50"/>
    <x v="22"/>
    <n v="3447.36"/>
  </r>
  <r>
    <x v="50"/>
    <x v="23"/>
    <n v="24327.78"/>
  </r>
  <r>
    <x v="50"/>
    <x v="24"/>
    <n v="19258.98"/>
  </r>
  <r>
    <x v="50"/>
    <x v="25"/>
    <n v="180729.93"/>
  </r>
  <r>
    <x v="50"/>
    <x v="26"/>
    <n v="2566.0099999999998"/>
  </r>
  <r>
    <x v="50"/>
    <x v="27"/>
    <n v="34084.980000000003"/>
  </r>
  <r>
    <x v="50"/>
    <x v="28"/>
    <n v="91742.03"/>
  </r>
  <r>
    <x v="50"/>
    <x v="29"/>
    <n v="6680.6"/>
  </r>
  <r>
    <x v="50"/>
    <x v="32"/>
    <n v="814.1"/>
  </r>
  <r>
    <x v="50"/>
    <x v="33"/>
    <n v="1037.9000000000001"/>
  </r>
  <r>
    <x v="50"/>
    <x v="34"/>
    <n v="3272.11"/>
  </r>
  <r>
    <x v="50"/>
    <x v="35"/>
    <n v="35264.080000000002"/>
  </r>
  <r>
    <x v="50"/>
    <x v="68"/>
    <n v="2558.4699999999998"/>
  </r>
  <r>
    <x v="50"/>
    <x v="37"/>
    <n v="5156.45"/>
  </r>
  <r>
    <x v="50"/>
    <x v="38"/>
    <n v="26661.440000000002"/>
  </r>
  <r>
    <x v="50"/>
    <x v="39"/>
    <n v="1198.72"/>
  </r>
  <r>
    <x v="50"/>
    <x v="44"/>
    <n v="4672.05"/>
  </r>
  <r>
    <x v="50"/>
    <x v="46"/>
    <n v="115188.71"/>
  </r>
  <r>
    <x v="50"/>
    <x v="47"/>
    <n v="389"/>
  </r>
  <r>
    <x v="50"/>
    <x v="48"/>
    <n v="36763.58"/>
  </r>
  <r>
    <x v="50"/>
    <x v="49"/>
    <n v="2510.7800000000002"/>
  </r>
  <r>
    <x v="50"/>
    <x v="50"/>
    <n v="749.87"/>
  </r>
  <r>
    <x v="50"/>
    <x v="51"/>
    <n v="10263.31"/>
  </r>
  <r>
    <x v="51"/>
    <x v="0"/>
    <n v="14964.349999999999"/>
  </r>
  <r>
    <x v="51"/>
    <x v="1"/>
    <n v="-14964.35"/>
  </r>
  <r>
    <x v="51"/>
    <x v="57"/>
    <n v="10705"/>
  </r>
  <r>
    <x v="51"/>
    <x v="2"/>
    <n v="11511.830000000002"/>
  </r>
  <r>
    <x v="51"/>
    <x v="3"/>
    <n v="50309.21"/>
  </r>
  <r>
    <x v="51"/>
    <x v="4"/>
    <n v="5559.6900000000005"/>
  </r>
  <r>
    <x v="51"/>
    <x v="5"/>
    <n v="35301.25"/>
  </r>
  <r>
    <x v="51"/>
    <x v="6"/>
    <n v="1364767.1400000001"/>
  </r>
  <r>
    <x v="51"/>
    <x v="58"/>
    <n v="379.59"/>
  </r>
  <r>
    <x v="51"/>
    <x v="59"/>
    <n v="96453.96"/>
  </r>
  <r>
    <x v="51"/>
    <x v="7"/>
    <n v="47327.39"/>
  </r>
  <r>
    <x v="51"/>
    <x v="8"/>
    <n v="8539.98"/>
  </r>
  <r>
    <x v="51"/>
    <x v="9"/>
    <n v="676339.02"/>
  </r>
  <r>
    <x v="51"/>
    <x v="10"/>
    <n v="214188.59"/>
  </r>
  <r>
    <x v="51"/>
    <x v="11"/>
    <n v="260765.94"/>
  </r>
  <r>
    <x v="51"/>
    <x v="12"/>
    <n v="21749.26"/>
  </r>
  <r>
    <x v="51"/>
    <x v="13"/>
    <n v="10229.439999999999"/>
  </r>
  <r>
    <x v="51"/>
    <x v="14"/>
    <n v="1218.7900000000002"/>
  </r>
  <r>
    <x v="51"/>
    <x v="15"/>
    <n v="2138.25"/>
  </r>
  <r>
    <x v="51"/>
    <x v="16"/>
    <n v="79646.75"/>
  </r>
  <r>
    <x v="51"/>
    <x v="17"/>
    <n v="203673.33"/>
  </r>
  <r>
    <x v="51"/>
    <x v="18"/>
    <n v="62176.24"/>
  </r>
  <r>
    <x v="51"/>
    <x v="19"/>
    <n v="108536.34"/>
  </r>
  <r>
    <x v="51"/>
    <x v="21"/>
    <n v="31.69"/>
  </r>
  <r>
    <x v="51"/>
    <x v="23"/>
    <n v="86911.55"/>
  </r>
  <r>
    <x v="51"/>
    <x v="24"/>
    <n v="29326.29"/>
  </r>
  <r>
    <x v="51"/>
    <x v="25"/>
    <n v="410404.19999999995"/>
  </r>
  <r>
    <x v="51"/>
    <x v="26"/>
    <n v="5647.41"/>
  </r>
  <r>
    <x v="51"/>
    <x v="81"/>
    <n v="259.51"/>
  </r>
  <r>
    <x v="51"/>
    <x v="79"/>
    <n v="78612.97"/>
  </r>
  <r>
    <x v="51"/>
    <x v="27"/>
    <n v="62500"/>
  </r>
  <r>
    <x v="51"/>
    <x v="28"/>
    <n v="500"/>
  </r>
  <r>
    <x v="51"/>
    <x v="31"/>
    <n v="111483.17"/>
  </r>
  <r>
    <x v="51"/>
    <x v="32"/>
    <n v="326142.07"/>
  </r>
  <r>
    <x v="51"/>
    <x v="33"/>
    <n v="6656.65"/>
  </r>
  <r>
    <x v="51"/>
    <x v="34"/>
    <n v="4667.79"/>
  </r>
  <r>
    <x v="51"/>
    <x v="35"/>
    <n v="73707.64"/>
  </r>
  <r>
    <x v="51"/>
    <x v="54"/>
    <n v="61985.37"/>
  </r>
  <r>
    <x v="51"/>
    <x v="38"/>
    <n v="36313.509999999995"/>
  </r>
  <r>
    <x v="51"/>
    <x v="39"/>
    <n v="15398.49"/>
  </r>
  <r>
    <x v="51"/>
    <x v="40"/>
    <n v="53830.54"/>
  </r>
  <r>
    <x v="51"/>
    <x v="42"/>
    <n v="11586.34"/>
  </r>
  <r>
    <x v="51"/>
    <x v="43"/>
    <n v="2378.6"/>
  </r>
  <r>
    <x v="51"/>
    <x v="46"/>
    <n v="82448.59"/>
  </r>
  <r>
    <x v="51"/>
    <x v="47"/>
    <n v="6266.98"/>
  </r>
  <r>
    <x v="51"/>
    <x v="63"/>
    <n v="12400"/>
  </r>
  <r>
    <x v="51"/>
    <x v="48"/>
    <n v="121457.16"/>
  </r>
  <r>
    <x v="51"/>
    <x v="49"/>
    <n v="9987.82"/>
  </r>
  <r>
    <x v="51"/>
    <x v="50"/>
    <n v="38068.259999999995"/>
  </r>
  <r>
    <x v="51"/>
    <x v="51"/>
    <n v="10714.84"/>
  </r>
  <r>
    <x v="52"/>
    <x v="0"/>
    <n v="99.11"/>
  </r>
  <r>
    <x v="52"/>
    <x v="1"/>
    <n v="-99.11"/>
  </r>
  <r>
    <x v="52"/>
    <x v="57"/>
    <n v="11410"/>
  </r>
  <r>
    <x v="52"/>
    <x v="3"/>
    <n v="45033.11"/>
  </r>
  <r>
    <x v="52"/>
    <x v="4"/>
    <n v="14699.64"/>
  </r>
  <r>
    <x v="52"/>
    <x v="5"/>
    <n v="3943.83"/>
  </r>
  <r>
    <x v="52"/>
    <x v="6"/>
    <n v="385223.9"/>
  </r>
  <r>
    <x v="52"/>
    <x v="59"/>
    <n v="11706.3"/>
  </r>
  <r>
    <x v="52"/>
    <x v="7"/>
    <n v="9278.26"/>
  </r>
  <r>
    <x v="52"/>
    <x v="8"/>
    <n v="6367.4"/>
  </r>
  <r>
    <x v="52"/>
    <x v="9"/>
    <n v="299084.64"/>
  </r>
  <r>
    <x v="52"/>
    <x v="10"/>
    <n v="99704"/>
  </r>
  <r>
    <x v="52"/>
    <x v="11"/>
    <n v="46464"/>
  </r>
  <r>
    <x v="52"/>
    <x v="12"/>
    <n v="6998.1399999999994"/>
  </r>
  <r>
    <x v="52"/>
    <x v="13"/>
    <n v="1360.6599999999999"/>
  </r>
  <r>
    <x v="52"/>
    <x v="14"/>
    <n v="145.42000000000002"/>
  </r>
  <r>
    <x v="52"/>
    <x v="15"/>
    <n v="130.96"/>
  </r>
  <r>
    <x v="52"/>
    <x v="16"/>
    <n v="34883.520000000004"/>
  </r>
  <r>
    <x v="52"/>
    <x v="17"/>
    <n v="41569.990000000005"/>
  </r>
  <r>
    <x v="52"/>
    <x v="18"/>
    <n v="24548.300000000003"/>
  </r>
  <r>
    <x v="52"/>
    <x v="19"/>
    <n v="36250.11"/>
  </r>
  <r>
    <x v="52"/>
    <x v="21"/>
    <n v="12880.900000000001"/>
  </r>
  <r>
    <x v="52"/>
    <x v="22"/>
    <n v="3189.19"/>
  </r>
  <r>
    <x v="52"/>
    <x v="23"/>
    <n v="14256.47"/>
  </r>
  <r>
    <x v="52"/>
    <x v="24"/>
    <n v="33897.24"/>
  </r>
  <r>
    <x v="52"/>
    <x v="25"/>
    <n v="92644.989999999991"/>
  </r>
  <r>
    <x v="52"/>
    <x v="78"/>
    <n v="4202.99"/>
  </r>
  <r>
    <x v="52"/>
    <x v="27"/>
    <n v="30952"/>
  </r>
  <r>
    <x v="52"/>
    <x v="61"/>
    <n v="-844.51"/>
  </r>
  <r>
    <x v="52"/>
    <x v="28"/>
    <n v="69701.88"/>
  </r>
  <r>
    <x v="52"/>
    <x v="34"/>
    <n v="11771.95"/>
  </r>
  <r>
    <x v="52"/>
    <x v="35"/>
    <n v="43664.75"/>
  </r>
  <r>
    <x v="52"/>
    <x v="37"/>
    <n v="4220.76"/>
  </r>
  <r>
    <x v="52"/>
    <x v="54"/>
    <n v="18326.400000000001"/>
  </r>
  <r>
    <x v="52"/>
    <x v="38"/>
    <n v="5226.7199999999993"/>
  </r>
  <r>
    <x v="52"/>
    <x v="39"/>
    <n v="5157.78"/>
  </r>
  <r>
    <x v="52"/>
    <x v="40"/>
    <n v="2160"/>
  </r>
  <r>
    <x v="52"/>
    <x v="44"/>
    <n v="1131"/>
  </r>
  <r>
    <x v="52"/>
    <x v="45"/>
    <n v="1315"/>
  </r>
  <r>
    <x v="52"/>
    <x v="46"/>
    <n v="20919.920000000002"/>
  </r>
  <r>
    <x v="52"/>
    <x v="47"/>
    <n v="359"/>
  </r>
  <r>
    <x v="52"/>
    <x v="49"/>
    <n v="802.72"/>
  </r>
  <r>
    <x v="52"/>
    <x v="50"/>
    <n v="1870.93"/>
  </r>
  <r>
    <x v="52"/>
    <x v="51"/>
    <n v="3116.24"/>
  </r>
  <r>
    <x v="52"/>
    <x v="52"/>
    <n v="18486"/>
  </r>
  <r>
    <x v="53"/>
    <x v="0"/>
    <n v="19391.12"/>
  </r>
  <r>
    <x v="53"/>
    <x v="1"/>
    <n v="-19391.12"/>
  </r>
  <r>
    <x v="53"/>
    <x v="57"/>
    <n v="6423"/>
  </r>
  <r>
    <x v="53"/>
    <x v="2"/>
    <n v="15725.900000000001"/>
  </r>
  <r>
    <x v="53"/>
    <x v="3"/>
    <n v="24115.47"/>
  </r>
  <r>
    <x v="53"/>
    <x v="4"/>
    <n v="85441.060000000012"/>
  </r>
  <r>
    <x v="53"/>
    <x v="5"/>
    <n v="179252.59999999998"/>
  </r>
  <r>
    <x v="53"/>
    <x v="6"/>
    <n v="1588800.12"/>
  </r>
  <r>
    <x v="53"/>
    <x v="58"/>
    <n v="10708.14"/>
  </r>
  <r>
    <x v="53"/>
    <x v="59"/>
    <n v="102092.68000000001"/>
  </r>
  <r>
    <x v="53"/>
    <x v="7"/>
    <n v="32188.39"/>
  </r>
  <r>
    <x v="53"/>
    <x v="8"/>
    <n v="53617.82"/>
  </r>
  <r>
    <x v="53"/>
    <x v="9"/>
    <n v="898299.71"/>
  </r>
  <r>
    <x v="53"/>
    <x v="67"/>
    <n v="1714.04"/>
  </r>
  <r>
    <x v="53"/>
    <x v="60"/>
    <n v="1976.63"/>
  </r>
  <r>
    <x v="53"/>
    <x v="10"/>
    <n v="236741.34999999998"/>
  </r>
  <r>
    <x v="53"/>
    <x v="11"/>
    <n v="260286.65"/>
  </r>
  <r>
    <x v="53"/>
    <x v="12"/>
    <n v="16470.239999999998"/>
  </r>
  <r>
    <x v="53"/>
    <x v="13"/>
    <n v="8501.57"/>
  </r>
  <r>
    <x v="53"/>
    <x v="14"/>
    <n v="5865.2199999999984"/>
  </r>
  <r>
    <x v="53"/>
    <x v="15"/>
    <n v="7330.7599999999984"/>
  </r>
  <r>
    <x v="53"/>
    <x v="16"/>
    <n v="116805.25"/>
  </r>
  <r>
    <x v="53"/>
    <x v="17"/>
    <n v="245369.54999999996"/>
  </r>
  <r>
    <x v="53"/>
    <x v="18"/>
    <n v="82354.270000000019"/>
  </r>
  <r>
    <x v="53"/>
    <x v="19"/>
    <n v="143075.28999999998"/>
  </r>
  <r>
    <x v="53"/>
    <x v="82"/>
    <n v="197.52"/>
  </r>
  <r>
    <x v="53"/>
    <x v="21"/>
    <n v="48451.039999999994"/>
  </r>
  <r>
    <x v="53"/>
    <x v="22"/>
    <n v="19217.990000000002"/>
  </r>
  <r>
    <x v="53"/>
    <x v="23"/>
    <n v="50094.85"/>
  </r>
  <r>
    <x v="53"/>
    <x v="24"/>
    <n v="18865.61"/>
  </r>
  <r>
    <x v="53"/>
    <x v="25"/>
    <n v="230327.1"/>
  </r>
  <r>
    <x v="53"/>
    <x v="86"/>
    <n v="37859.22"/>
  </r>
  <r>
    <x v="53"/>
    <x v="26"/>
    <n v="7743.06"/>
  </r>
  <r>
    <x v="53"/>
    <x v="27"/>
    <n v="139725.57999999999"/>
  </r>
  <r>
    <x v="53"/>
    <x v="28"/>
    <n v="105676.45"/>
  </r>
  <r>
    <x v="53"/>
    <x v="29"/>
    <n v="2224.69"/>
  </r>
  <r>
    <x v="53"/>
    <x v="53"/>
    <n v="2858.4"/>
  </r>
  <r>
    <x v="53"/>
    <x v="31"/>
    <n v="26285.81"/>
  </r>
  <r>
    <x v="53"/>
    <x v="33"/>
    <n v="1264.47"/>
  </r>
  <r>
    <x v="53"/>
    <x v="34"/>
    <n v="68121.59"/>
  </r>
  <r>
    <x v="53"/>
    <x v="35"/>
    <n v="87047.5"/>
  </r>
  <r>
    <x v="53"/>
    <x v="68"/>
    <n v="2336.0500000000002"/>
  </r>
  <r>
    <x v="53"/>
    <x v="36"/>
    <n v="223513.92"/>
  </r>
  <r>
    <x v="53"/>
    <x v="37"/>
    <n v="10627.29"/>
  </r>
  <r>
    <x v="53"/>
    <x v="62"/>
    <n v="2484.4699999999998"/>
  </r>
  <r>
    <x v="53"/>
    <x v="54"/>
    <n v="152.33000000000001"/>
  </r>
  <r>
    <x v="53"/>
    <x v="38"/>
    <n v="27940.01"/>
  </r>
  <r>
    <x v="53"/>
    <x v="39"/>
    <n v="4051.92"/>
  </r>
  <r>
    <x v="53"/>
    <x v="40"/>
    <n v="11100"/>
  </r>
  <r>
    <x v="53"/>
    <x v="41"/>
    <n v="17362.25"/>
  </r>
  <r>
    <x v="53"/>
    <x v="43"/>
    <n v="3100"/>
  </r>
  <r>
    <x v="53"/>
    <x v="44"/>
    <n v="22767.719999999998"/>
  </r>
  <r>
    <x v="53"/>
    <x v="45"/>
    <n v="21411.8"/>
  </r>
  <r>
    <x v="53"/>
    <x v="46"/>
    <n v="58256.29"/>
  </r>
  <r>
    <x v="53"/>
    <x v="47"/>
    <n v="10013.77"/>
  </r>
  <r>
    <x v="53"/>
    <x v="48"/>
    <n v="550"/>
  </r>
  <r>
    <x v="53"/>
    <x v="50"/>
    <n v="90466.34"/>
  </r>
  <r>
    <x v="53"/>
    <x v="51"/>
    <n v="22343.200000000004"/>
  </r>
  <r>
    <x v="54"/>
    <x v="0"/>
    <n v="12321.65"/>
  </r>
  <r>
    <x v="54"/>
    <x v="1"/>
    <n v="-12321.65"/>
  </r>
  <r>
    <x v="54"/>
    <x v="57"/>
    <n v="29723.64"/>
  </r>
  <r>
    <x v="54"/>
    <x v="2"/>
    <n v="19443.84"/>
  </r>
  <r>
    <x v="54"/>
    <x v="3"/>
    <n v="72224.66"/>
  </r>
  <r>
    <x v="54"/>
    <x v="4"/>
    <n v="549.4"/>
  </r>
  <r>
    <x v="54"/>
    <x v="5"/>
    <n v="56217.649999999994"/>
  </r>
  <r>
    <x v="54"/>
    <x v="6"/>
    <n v="1893405.7800000003"/>
  </r>
  <r>
    <x v="54"/>
    <x v="58"/>
    <n v="17057.169999999998"/>
  </r>
  <r>
    <x v="54"/>
    <x v="59"/>
    <n v="86234.14"/>
  </r>
  <r>
    <x v="54"/>
    <x v="7"/>
    <n v="26638.74"/>
  </r>
  <r>
    <x v="54"/>
    <x v="8"/>
    <n v="48558.68"/>
  </r>
  <r>
    <x v="54"/>
    <x v="9"/>
    <n v="862367.73"/>
  </r>
  <r>
    <x v="54"/>
    <x v="10"/>
    <n v="319827.91000000003"/>
  </r>
  <r>
    <x v="54"/>
    <x v="11"/>
    <n v="281923.54000000004"/>
  </r>
  <r>
    <x v="54"/>
    <x v="12"/>
    <n v="21047.879999999997"/>
  </r>
  <r>
    <x v="54"/>
    <x v="13"/>
    <n v="10001.84"/>
  </r>
  <r>
    <x v="54"/>
    <x v="14"/>
    <n v="7075.0199999999995"/>
  </r>
  <r>
    <x v="54"/>
    <x v="15"/>
    <n v="15415.32"/>
  </r>
  <r>
    <x v="54"/>
    <x v="16"/>
    <n v="106366.45"/>
  </r>
  <r>
    <x v="54"/>
    <x v="17"/>
    <n v="283507.34999999998"/>
  </r>
  <r>
    <x v="54"/>
    <x v="18"/>
    <n v="77001.09"/>
  </r>
  <r>
    <x v="54"/>
    <x v="19"/>
    <n v="154073.9"/>
  </r>
  <r>
    <x v="54"/>
    <x v="21"/>
    <n v="95746.41"/>
  </r>
  <r>
    <x v="54"/>
    <x v="23"/>
    <n v="120524.55"/>
  </r>
  <r>
    <x v="54"/>
    <x v="24"/>
    <n v="43808.72"/>
  </r>
  <r>
    <x v="54"/>
    <x v="25"/>
    <n v="389919.83999999997"/>
  </r>
  <r>
    <x v="54"/>
    <x v="26"/>
    <n v="28808.579999999998"/>
  </r>
  <r>
    <x v="54"/>
    <x v="27"/>
    <n v="134068.35999999999"/>
  </r>
  <r>
    <x v="54"/>
    <x v="28"/>
    <n v="78707.38"/>
  </r>
  <r>
    <x v="54"/>
    <x v="29"/>
    <n v="494"/>
  </r>
  <r>
    <x v="54"/>
    <x v="31"/>
    <n v="84379.6"/>
  </r>
  <r>
    <x v="54"/>
    <x v="32"/>
    <n v="24958.879999999997"/>
  </r>
  <r>
    <x v="54"/>
    <x v="33"/>
    <n v="1091.3700000000001"/>
  </r>
  <r>
    <x v="54"/>
    <x v="34"/>
    <n v="113553.65"/>
  </r>
  <r>
    <x v="54"/>
    <x v="35"/>
    <n v="100443.47"/>
  </r>
  <r>
    <x v="54"/>
    <x v="36"/>
    <n v="194537.57"/>
  </r>
  <r>
    <x v="54"/>
    <x v="38"/>
    <n v="464.4"/>
  </r>
  <r>
    <x v="54"/>
    <x v="39"/>
    <n v="7394.7199999999993"/>
  </r>
  <r>
    <x v="54"/>
    <x v="40"/>
    <n v="36011.49"/>
  </r>
  <r>
    <x v="54"/>
    <x v="43"/>
    <n v="739.8"/>
  </r>
  <r>
    <x v="54"/>
    <x v="44"/>
    <n v="38198.9"/>
  </r>
  <r>
    <x v="54"/>
    <x v="45"/>
    <n v="7336"/>
  </r>
  <r>
    <x v="54"/>
    <x v="46"/>
    <n v="42354.91"/>
  </r>
  <r>
    <x v="54"/>
    <x v="47"/>
    <n v="37773.380000000005"/>
  </r>
  <r>
    <x v="54"/>
    <x v="63"/>
    <n v="25146.33"/>
  </r>
  <r>
    <x v="54"/>
    <x v="56"/>
    <n v="23190"/>
  </r>
  <r>
    <x v="54"/>
    <x v="48"/>
    <n v="345444.17"/>
  </r>
  <r>
    <x v="54"/>
    <x v="49"/>
    <n v="12176.49"/>
  </r>
  <r>
    <x v="54"/>
    <x v="50"/>
    <n v="27993.1"/>
  </r>
  <r>
    <x v="54"/>
    <x v="51"/>
    <n v="12016.55"/>
  </r>
  <r>
    <x v="54"/>
    <x v="65"/>
    <n v="27827.73"/>
  </r>
  <r>
    <x v="54"/>
    <x v="74"/>
    <n v="8606.64"/>
  </r>
  <r>
    <x v="55"/>
    <x v="0"/>
    <n v="202694.47999999998"/>
  </r>
  <r>
    <x v="55"/>
    <x v="1"/>
    <n v="-202694.48"/>
  </r>
  <r>
    <x v="55"/>
    <x v="2"/>
    <n v="4673007.58"/>
  </r>
  <r>
    <x v="55"/>
    <x v="3"/>
    <n v="4220528.0199999996"/>
  </r>
  <r>
    <x v="55"/>
    <x v="4"/>
    <n v="9865939.8500000015"/>
  </r>
  <r>
    <x v="55"/>
    <x v="5"/>
    <n v="3829361.98"/>
  </r>
  <r>
    <x v="55"/>
    <x v="6"/>
    <n v="115483102.28999998"/>
  </r>
  <r>
    <x v="55"/>
    <x v="58"/>
    <n v="351473.65"/>
  </r>
  <r>
    <x v="55"/>
    <x v="59"/>
    <n v="8889"/>
  </r>
  <r>
    <x v="55"/>
    <x v="7"/>
    <n v="4554954.0099999988"/>
  </r>
  <r>
    <x v="55"/>
    <x v="8"/>
    <n v="1267573.0999999996"/>
  </r>
  <r>
    <x v="55"/>
    <x v="9"/>
    <n v="35762252.609999992"/>
  </r>
  <r>
    <x v="55"/>
    <x v="67"/>
    <n v="59771.010000000024"/>
  </r>
  <r>
    <x v="55"/>
    <x v="60"/>
    <n v="397022.55999999994"/>
  </r>
  <r>
    <x v="55"/>
    <x v="10"/>
    <n v="12566220.920000006"/>
  </r>
  <r>
    <x v="55"/>
    <x v="11"/>
    <n v="18203400.93"/>
  </r>
  <r>
    <x v="55"/>
    <x v="12"/>
    <n v="1359823.3"/>
  </r>
  <r>
    <x v="55"/>
    <x v="13"/>
    <n v="802156.1599999998"/>
  </r>
  <r>
    <x v="55"/>
    <x v="14"/>
    <n v="219509.55999999994"/>
  </r>
  <r>
    <x v="55"/>
    <x v="15"/>
    <n v="706084.51"/>
  </r>
  <r>
    <x v="55"/>
    <x v="16"/>
    <n v="4474971.2100000009"/>
  </r>
  <r>
    <x v="55"/>
    <x v="17"/>
    <n v="18971214.839999996"/>
  </r>
  <r>
    <x v="55"/>
    <x v="18"/>
    <n v="3127804.4400000004"/>
  </r>
  <r>
    <x v="55"/>
    <x v="19"/>
    <n v="10321321.01"/>
  </r>
  <r>
    <x v="55"/>
    <x v="22"/>
    <n v="2477176.75"/>
  </r>
  <r>
    <x v="55"/>
    <x v="23"/>
    <n v="3040302.7800000003"/>
  </r>
  <r>
    <x v="55"/>
    <x v="24"/>
    <n v="1105241.8799999999"/>
  </r>
  <r>
    <x v="55"/>
    <x v="25"/>
    <n v="14345063.449999997"/>
  </r>
  <r>
    <x v="55"/>
    <x v="72"/>
    <n v="86828.87"/>
  </r>
  <r>
    <x v="55"/>
    <x v="73"/>
    <n v="580157.81000000006"/>
  </r>
  <r>
    <x v="55"/>
    <x v="27"/>
    <n v="2633167.9900000002"/>
  </r>
  <r>
    <x v="55"/>
    <x v="61"/>
    <n v="684993.85"/>
  </r>
  <r>
    <x v="55"/>
    <x v="34"/>
    <n v="135806.06"/>
  </r>
  <r>
    <x v="55"/>
    <x v="35"/>
    <n v="2826226"/>
  </r>
  <r>
    <x v="55"/>
    <x v="39"/>
    <n v="530554.02"/>
  </r>
  <r>
    <x v="55"/>
    <x v="46"/>
    <n v="15735402.879999999"/>
  </r>
  <r>
    <x v="55"/>
    <x v="47"/>
    <n v="68757.84"/>
  </r>
  <r>
    <x v="55"/>
    <x v="51"/>
    <n v="1221315.71"/>
  </r>
  <r>
    <x v="55"/>
    <x v="52"/>
    <n v="111316.97"/>
  </r>
  <r>
    <x v="55"/>
    <x v="71"/>
    <n v="408052.9"/>
  </r>
  <r>
    <x v="55"/>
    <x v="74"/>
    <n v="1797482.01"/>
  </r>
  <r>
    <x v="55"/>
    <x v="80"/>
    <n v="72408.61"/>
  </r>
  <r>
    <x v="56"/>
    <x v="0"/>
    <n v="249153.97999999998"/>
  </r>
  <r>
    <x v="56"/>
    <x v="1"/>
    <n v="-249153.98"/>
  </r>
  <r>
    <x v="56"/>
    <x v="57"/>
    <n v="107000"/>
  </r>
  <r>
    <x v="56"/>
    <x v="2"/>
    <n v="114728.79"/>
  </r>
  <r>
    <x v="56"/>
    <x v="3"/>
    <n v="295742.31999999995"/>
  </r>
  <r>
    <x v="56"/>
    <x v="4"/>
    <n v="948437.75999999978"/>
  </r>
  <r>
    <x v="56"/>
    <x v="5"/>
    <n v="355071.88999999996"/>
  </r>
  <r>
    <x v="56"/>
    <x v="6"/>
    <n v="12628132.379999999"/>
  </r>
  <r>
    <x v="56"/>
    <x v="58"/>
    <n v="54102.619999999995"/>
  </r>
  <r>
    <x v="56"/>
    <x v="59"/>
    <n v="274509.12"/>
  </r>
  <r>
    <x v="56"/>
    <x v="7"/>
    <n v="262093.8"/>
  </r>
  <r>
    <x v="56"/>
    <x v="8"/>
    <n v="227363.46000000002"/>
  </r>
  <r>
    <x v="56"/>
    <x v="9"/>
    <n v="4825956.57"/>
  </r>
  <r>
    <x v="56"/>
    <x v="10"/>
    <n v="1790379.0700000003"/>
  </r>
  <r>
    <x v="56"/>
    <x v="11"/>
    <n v="1845560.8399999999"/>
  </r>
  <r>
    <x v="56"/>
    <x v="12"/>
    <n v="177371.49"/>
  </r>
  <r>
    <x v="56"/>
    <x v="13"/>
    <n v="86924.38"/>
  </r>
  <r>
    <x v="56"/>
    <x v="14"/>
    <n v="8805.7400000000016"/>
  </r>
  <r>
    <x v="56"/>
    <x v="15"/>
    <n v="22472.559999999998"/>
  </r>
  <r>
    <x v="56"/>
    <x v="16"/>
    <n v="604535.13000000012"/>
  </r>
  <r>
    <x v="56"/>
    <x v="17"/>
    <n v="2032720.0499999998"/>
  </r>
  <r>
    <x v="56"/>
    <x v="18"/>
    <n v="426811.60000000009"/>
  </r>
  <r>
    <x v="56"/>
    <x v="19"/>
    <n v="1075592.42"/>
  </r>
  <r>
    <x v="56"/>
    <x v="21"/>
    <n v="25913.059999999998"/>
  </r>
  <r>
    <x v="56"/>
    <x v="22"/>
    <n v="95982.289999999979"/>
  </r>
  <r>
    <x v="56"/>
    <x v="23"/>
    <n v="571133.1"/>
  </r>
  <r>
    <x v="56"/>
    <x v="24"/>
    <n v="298354.58"/>
  </r>
  <r>
    <x v="56"/>
    <x v="25"/>
    <n v="800283.28000000014"/>
  </r>
  <r>
    <x v="56"/>
    <x v="72"/>
    <n v="2280.44"/>
  </r>
  <r>
    <x v="56"/>
    <x v="73"/>
    <n v="28863.55"/>
  </r>
  <r>
    <x v="56"/>
    <x v="26"/>
    <n v="62757.47"/>
  </r>
  <r>
    <x v="56"/>
    <x v="27"/>
    <n v="278972.33"/>
  </r>
  <r>
    <x v="56"/>
    <x v="61"/>
    <n v="49668.149999999994"/>
  </r>
  <r>
    <x v="56"/>
    <x v="28"/>
    <n v="258264.28"/>
  </r>
  <r>
    <x v="56"/>
    <x v="29"/>
    <n v="21927.599999999999"/>
  </r>
  <r>
    <x v="56"/>
    <x v="53"/>
    <n v="91549.37"/>
  </r>
  <r>
    <x v="56"/>
    <x v="30"/>
    <n v="64060.61"/>
  </r>
  <r>
    <x v="56"/>
    <x v="31"/>
    <n v="361077.54000000004"/>
  </r>
  <r>
    <x v="56"/>
    <x v="33"/>
    <n v="13123.43"/>
  </r>
  <r>
    <x v="56"/>
    <x v="34"/>
    <n v="140435.22999999998"/>
  </r>
  <r>
    <x v="56"/>
    <x v="35"/>
    <n v="499434.77"/>
  </r>
  <r>
    <x v="56"/>
    <x v="36"/>
    <n v="9636.65"/>
  </r>
  <r>
    <x v="56"/>
    <x v="37"/>
    <n v="29491.97"/>
  </r>
  <r>
    <x v="56"/>
    <x v="54"/>
    <n v="44767.58"/>
  </r>
  <r>
    <x v="56"/>
    <x v="38"/>
    <n v="161698.91999999998"/>
  </r>
  <r>
    <x v="56"/>
    <x v="39"/>
    <n v="47968.09"/>
  </r>
  <r>
    <x v="56"/>
    <x v="40"/>
    <n v="112382.95"/>
  </r>
  <r>
    <x v="56"/>
    <x v="43"/>
    <n v="358426.03999999992"/>
  </r>
  <r>
    <x v="56"/>
    <x v="44"/>
    <n v="29146.65"/>
  </r>
  <r>
    <x v="56"/>
    <x v="45"/>
    <n v="23650"/>
  </r>
  <r>
    <x v="56"/>
    <x v="46"/>
    <n v="264403.87"/>
  </r>
  <r>
    <x v="56"/>
    <x v="47"/>
    <n v="46809.31"/>
  </r>
  <r>
    <x v="56"/>
    <x v="48"/>
    <n v="78550"/>
  </r>
  <r>
    <x v="56"/>
    <x v="49"/>
    <n v="17225.32"/>
  </r>
  <r>
    <x v="56"/>
    <x v="50"/>
    <n v="9177.14"/>
  </r>
  <r>
    <x v="56"/>
    <x v="51"/>
    <n v="53081.760000000002"/>
  </r>
  <r>
    <x v="56"/>
    <x v="52"/>
    <n v="350224.4"/>
  </r>
  <r>
    <x v="56"/>
    <x v="71"/>
    <n v="146351.06"/>
  </r>
  <r>
    <x v="56"/>
    <x v="64"/>
    <n v="118522.41999999998"/>
  </r>
  <r>
    <x v="56"/>
    <x v="65"/>
    <n v="19557.39"/>
  </r>
  <r>
    <x v="56"/>
    <x v="66"/>
    <n v="7232.5700000000006"/>
  </r>
  <r>
    <x v="57"/>
    <x v="3"/>
    <n v="15000"/>
  </r>
  <r>
    <x v="57"/>
    <x v="4"/>
    <n v="1990.29"/>
  </r>
  <r>
    <x v="57"/>
    <x v="5"/>
    <n v="1700"/>
  </r>
  <r>
    <x v="57"/>
    <x v="6"/>
    <n v="153160"/>
  </r>
  <r>
    <x v="57"/>
    <x v="9"/>
    <n v="76764.03"/>
  </r>
  <r>
    <x v="57"/>
    <x v="10"/>
    <n v="30864.190000000002"/>
  </r>
  <r>
    <x v="57"/>
    <x v="11"/>
    <n v="35375.81"/>
  </r>
  <r>
    <x v="57"/>
    <x v="12"/>
    <n v="2173.52"/>
  </r>
  <r>
    <x v="57"/>
    <x v="13"/>
    <n v="832.22"/>
  </r>
  <r>
    <x v="57"/>
    <x v="16"/>
    <n v="6820.5599999999995"/>
  </r>
  <r>
    <x v="57"/>
    <x v="17"/>
    <n v="24581.119999999999"/>
  </r>
  <r>
    <x v="57"/>
    <x v="18"/>
    <n v="5550.2199999999993"/>
  </r>
  <r>
    <x v="57"/>
    <x v="19"/>
    <n v="12687.220000000001"/>
  </r>
  <r>
    <x v="57"/>
    <x v="24"/>
    <n v="16877.64"/>
  </r>
  <r>
    <x v="57"/>
    <x v="25"/>
    <n v="22653.18"/>
  </r>
  <r>
    <x v="57"/>
    <x v="26"/>
    <n v="1000"/>
  </r>
  <r>
    <x v="57"/>
    <x v="27"/>
    <n v="4318.1400000000003"/>
  </r>
  <r>
    <x v="57"/>
    <x v="28"/>
    <n v="13500"/>
  </r>
  <r>
    <x v="57"/>
    <x v="34"/>
    <n v="2661.2"/>
  </r>
  <r>
    <x v="57"/>
    <x v="38"/>
    <n v="215.66"/>
  </r>
  <r>
    <x v="57"/>
    <x v="39"/>
    <n v="1055.94"/>
  </r>
  <r>
    <x v="57"/>
    <x v="42"/>
    <n v="10647.39"/>
  </r>
  <r>
    <x v="57"/>
    <x v="43"/>
    <n v="1120.7"/>
  </r>
  <r>
    <x v="57"/>
    <x v="46"/>
    <n v="7150.19"/>
  </r>
  <r>
    <x v="57"/>
    <x v="48"/>
    <n v="1428"/>
  </r>
  <r>
    <x v="58"/>
    <x v="0"/>
    <n v="3071.69"/>
  </r>
  <r>
    <x v="58"/>
    <x v="1"/>
    <n v="-3071.69"/>
  </r>
  <r>
    <x v="58"/>
    <x v="2"/>
    <n v="320.39999999999998"/>
  </r>
  <r>
    <x v="58"/>
    <x v="3"/>
    <n v="14755.86"/>
  </r>
  <r>
    <x v="58"/>
    <x v="4"/>
    <n v="4311.7700000000004"/>
  </r>
  <r>
    <x v="58"/>
    <x v="5"/>
    <n v="10965"/>
  </r>
  <r>
    <x v="58"/>
    <x v="6"/>
    <n v="844447.55"/>
  </r>
  <r>
    <x v="58"/>
    <x v="59"/>
    <n v="4282.37"/>
  </r>
  <r>
    <x v="58"/>
    <x v="7"/>
    <n v="5487.47"/>
  </r>
  <r>
    <x v="58"/>
    <x v="8"/>
    <n v="23565.61"/>
  </r>
  <r>
    <x v="58"/>
    <x v="9"/>
    <n v="317074.03999999998"/>
  </r>
  <r>
    <x v="58"/>
    <x v="10"/>
    <n v="92945.84"/>
  </r>
  <r>
    <x v="58"/>
    <x v="11"/>
    <n v="125802.16"/>
  </r>
  <r>
    <x v="58"/>
    <x v="12"/>
    <n v="18548.260000000002"/>
  </r>
  <r>
    <x v="58"/>
    <x v="13"/>
    <n v="6256.5700000000006"/>
  </r>
  <r>
    <x v="58"/>
    <x v="14"/>
    <n v="13083.830000000002"/>
  </r>
  <r>
    <x v="58"/>
    <x v="15"/>
    <n v="31641.31"/>
  </r>
  <r>
    <x v="58"/>
    <x v="16"/>
    <n v="35985.64"/>
  </r>
  <r>
    <x v="58"/>
    <x v="17"/>
    <n v="123181.59999999999"/>
  </r>
  <r>
    <x v="58"/>
    <x v="18"/>
    <n v="26175.770000000004"/>
  </r>
  <r>
    <x v="58"/>
    <x v="19"/>
    <n v="64793.41"/>
  </r>
  <r>
    <x v="58"/>
    <x v="82"/>
    <n v="0.38"/>
  </r>
  <r>
    <x v="58"/>
    <x v="20"/>
    <n v="462.47"/>
  </r>
  <r>
    <x v="58"/>
    <x v="21"/>
    <n v="780.58"/>
  </r>
  <r>
    <x v="58"/>
    <x v="22"/>
    <n v="505.74"/>
  </r>
  <r>
    <x v="58"/>
    <x v="23"/>
    <n v="12952.54"/>
  </r>
  <r>
    <x v="58"/>
    <x v="24"/>
    <n v="14602.24"/>
  </r>
  <r>
    <x v="58"/>
    <x v="25"/>
    <n v="46761.420000000006"/>
  </r>
  <r>
    <x v="58"/>
    <x v="26"/>
    <n v="23559.73"/>
  </r>
  <r>
    <x v="58"/>
    <x v="79"/>
    <n v="33657.82"/>
  </r>
  <r>
    <x v="58"/>
    <x v="27"/>
    <n v="32099.7"/>
  </r>
  <r>
    <x v="58"/>
    <x v="53"/>
    <n v="8941.92"/>
  </r>
  <r>
    <x v="58"/>
    <x v="34"/>
    <n v="7886.98"/>
  </r>
  <r>
    <x v="58"/>
    <x v="35"/>
    <n v="55213.36"/>
  </r>
  <r>
    <x v="58"/>
    <x v="36"/>
    <n v="47020.91"/>
  </r>
  <r>
    <x v="58"/>
    <x v="75"/>
    <n v="4582.8599999999997"/>
  </r>
  <r>
    <x v="58"/>
    <x v="54"/>
    <n v="19301.63"/>
  </r>
  <r>
    <x v="58"/>
    <x v="38"/>
    <n v="2758.78"/>
  </r>
  <r>
    <x v="58"/>
    <x v="39"/>
    <n v="1495.43"/>
  </r>
  <r>
    <x v="58"/>
    <x v="40"/>
    <n v="9770"/>
  </r>
  <r>
    <x v="58"/>
    <x v="42"/>
    <n v="14500"/>
  </r>
  <r>
    <x v="58"/>
    <x v="43"/>
    <n v="2460"/>
  </r>
  <r>
    <x v="58"/>
    <x v="46"/>
    <n v="310926.3"/>
  </r>
  <r>
    <x v="58"/>
    <x v="47"/>
    <n v="706.84"/>
  </r>
  <r>
    <x v="58"/>
    <x v="48"/>
    <n v="8602.76"/>
  </r>
  <r>
    <x v="58"/>
    <x v="50"/>
    <n v="4754.8900000000003"/>
  </r>
  <r>
    <x v="58"/>
    <x v="51"/>
    <n v="270.88"/>
  </r>
  <r>
    <x v="58"/>
    <x v="71"/>
    <n v="16802.53"/>
  </r>
  <r>
    <x v="58"/>
    <x v="64"/>
    <n v="4785.6000000000004"/>
  </r>
  <r>
    <x v="58"/>
    <x v="74"/>
    <n v="590.79"/>
  </r>
  <r>
    <x v="59"/>
    <x v="0"/>
    <n v="32179.13"/>
  </r>
  <r>
    <x v="59"/>
    <x v="1"/>
    <n v="-32179.13"/>
  </r>
  <r>
    <x v="59"/>
    <x v="2"/>
    <n v="2400"/>
  </r>
  <r>
    <x v="59"/>
    <x v="3"/>
    <n v="64045.08"/>
  </r>
  <r>
    <x v="59"/>
    <x v="4"/>
    <n v="77157.489999999991"/>
  </r>
  <r>
    <x v="59"/>
    <x v="5"/>
    <n v="25896.66"/>
  </r>
  <r>
    <x v="59"/>
    <x v="6"/>
    <n v="1994338.78"/>
  </r>
  <r>
    <x v="59"/>
    <x v="58"/>
    <n v="2400"/>
  </r>
  <r>
    <x v="59"/>
    <x v="59"/>
    <n v="61460.160000000003"/>
  </r>
  <r>
    <x v="59"/>
    <x v="7"/>
    <n v="55282.520000000004"/>
  </r>
  <r>
    <x v="59"/>
    <x v="8"/>
    <n v="19047.98"/>
  </r>
  <r>
    <x v="59"/>
    <x v="9"/>
    <n v="922942.33000000007"/>
  </r>
  <r>
    <x v="59"/>
    <x v="10"/>
    <n v="357062.88"/>
  </r>
  <r>
    <x v="59"/>
    <x v="11"/>
    <n v="339117.56"/>
  </r>
  <r>
    <x v="59"/>
    <x v="12"/>
    <n v="34492.67"/>
  </r>
  <r>
    <x v="59"/>
    <x v="13"/>
    <n v="12740.569999999998"/>
  </r>
  <r>
    <x v="59"/>
    <x v="14"/>
    <n v="1653.6799999999998"/>
  </r>
  <r>
    <x v="59"/>
    <x v="15"/>
    <n v="3373.7000000000003"/>
  </r>
  <r>
    <x v="59"/>
    <x v="16"/>
    <n v="110906.70999999999"/>
  </r>
  <r>
    <x v="59"/>
    <x v="17"/>
    <n v="304804.05"/>
  </r>
  <r>
    <x v="59"/>
    <x v="18"/>
    <n v="78767.310000000012"/>
  </r>
  <r>
    <x v="59"/>
    <x v="19"/>
    <n v="161701.79999999999"/>
  </r>
  <r>
    <x v="59"/>
    <x v="21"/>
    <n v="97119.53"/>
  </r>
  <r>
    <x v="59"/>
    <x v="22"/>
    <n v="6887.8799999999992"/>
  </r>
  <r>
    <x v="59"/>
    <x v="23"/>
    <n v="76257.78"/>
  </r>
  <r>
    <x v="59"/>
    <x v="24"/>
    <n v="45447.41"/>
  </r>
  <r>
    <x v="59"/>
    <x v="25"/>
    <n v="228177.74"/>
  </r>
  <r>
    <x v="59"/>
    <x v="26"/>
    <n v="21491.26"/>
  </r>
  <r>
    <x v="59"/>
    <x v="79"/>
    <n v="28206.71"/>
  </r>
  <r>
    <x v="59"/>
    <x v="27"/>
    <n v="133443.13"/>
  </r>
  <r>
    <x v="59"/>
    <x v="31"/>
    <n v="35523.58"/>
  </r>
  <r>
    <x v="59"/>
    <x v="33"/>
    <n v="3777.66"/>
  </r>
  <r>
    <x v="59"/>
    <x v="34"/>
    <n v="20153.95"/>
  </r>
  <r>
    <x v="59"/>
    <x v="35"/>
    <n v="111456.21"/>
  </r>
  <r>
    <x v="59"/>
    <x v="36"/>
    <n v="119352.16"/>
  </r>
  <r>
    <x v="59"/>
    <x v="37"/>
    <n v="2508.48"/>
  </r>
  <r>
    <x v="59"/>
    <x v="54"/>
    <n v="26250.77"/>
  </r>
  <r>
    <x v="59"/>
    <x v="38"/>
    <n v="28219.940000000002"/>
  </r>
  <r>
    <x v="59"/>
    <x v="39"/>
    <n v="9945.8499999999985"/>
  </r>
  <r>
    <x v="59"/>
    <x v="40"/>
    <n v="16690.72"/>
  </r>
  <r>
    <x v="59"/>
    <x v="42"/>
    <n v="18728.939999999999"/>
  </r>
  <r>
    <x v="59"/>
    <x v="44"/>
    <n v="20405.099999999999"/>
  </r>
  <r>
    <x v="59"/>
    <x v="46"/>
    <n v="121621.58"/>
  </r>
  <r>
    <x v="59"/>
    <x v="47"/>
    <n v="4381.26"/>
  </r>
  <r>
    <x v="59"/>
    <x v="63"/>
    <n v="2859"/>
  </r>
  <r>
    <x v="59"/>
    <x v="48"/>
    <n v="875.18000000000006"/>
  </r>
  <r>
    <x v="59"/>
    <x v="50"/>
    <n v="20597.650000000001"/>
  </r>
  <r>
    <x v="59"/>
    <x v="51"/>
    <n v="27491.879999999997"/>
  </r>
  <r>
    <x v="59"/>
    <x v="52"/>
    <n v="1489.01"/>
  </r>
  <r>
    <x v="59"/>
    <x v="71"/>
    <n v="6588.26"/>
  </r>
  <r>
    <x v="59"/>
    <x v="64"/>
    <n v="3328.07"/>
  </r>
  <r>
    <x v="60"/>
    <x v="0"/>
    <n v="242398.41"/>
  </r>
  <r>
    <x v="60"/>
    <x v="1"/>
    <n v="-242398.41"/>
  </r>
  <r>
    <x v="60"/>
    <x v="57"/>
    <n v="64230"/>
  </r>
  <r>
    <x v="60"/>
    <x v="2"/>
    <n v="95840.69"/>
  </r>
  <r>
    <x v="60"/>
    <x v="3"/>
    <n v="1378627.25"/>
  </r>
  <r>
    <x v="60"/>
    <x v="4"/>
    <n v="764428.2699999999"/>
  </r>
  <r>
    <x v="60"/>
    <x v="5"/>
    <n v="657028.32999999996"/>
  </r>
  <r>
    <x v="60"/>
    <x v="6"/>
    <n v="14914157.07"/>
  </r>
  <r>
    <x v="60"/>
    <x v="58"/>
    <n v="193008.79"/>
  </r>
  <r>
    <x v="60"/>
    <x v="59"/>
    <n v="303600.28000000003"/>
  </r>
  <r>
    <x v="60"/>
    <x v="7"/>
    <n v="485897.63"/>
  </r>
  <r>
    <x v="60"/>
    <x v="8"/>
    <n v="343911.61"/>
  </r>
  <r>
    <x v="60"/>
    <x v="9"/>
    <n v="7222283.0900000008"/>
  </r>
  <r>
    <x v="60"/>
    <x v="67"/>
    <n v="14743.499999999993"/>
  </r>
  <r>
    <x v="60"/>
    <x v="60"/>
    <n v="34762.53"/>
  </r>
  <r>
    <x v="60"/>
    <x v="10"/>
    <n v="2291236.4000000004"/>
  </r>
  <r>
    <x v="60"/>
    <x v="11"/>
    <n v="2334288.5900000003"/>
  </r>
  <r>
    <x v="60"/>
    <x v="12"/>
    <n v="89168.97"/>
  </r>
  <r>
    <x v="60"/>
    <x v="13"/>
    <n v="88848.76"/>
  </r>
  <r>
    <x v="60"/>
    <x v="14"/>
    <n v="73512.3"/>
  </r>
  <r>
    <x v="60"/>
    <x v="15"/>
    <n v="143918.01999999999"/>
  </r>
  <r>
    <x v="60"/>
    <x v="16"/>
    <n v="942559.49000000011"/>
  </r>
  <r>
    <x v="60"/>
    <x v="17"/>
    <n v="2485521.75"/>
  </r>
  <r>
    <x v="60"/>
    <x v="18"/>
    <n v="643202.73999999987"/>
  </r>
  <r>
    <x v="60"/>
    <x v="19"/>
    <n v="1343493.27"/>
  </r>
  <r>
    <x v="60"/>
    <x v="21"/>
    <n v="1131578.77"/>
  </r>
  <r>
    <x v="60"/>
    <x v="22"/>
    <n v="118332.60999999999"/>
  </r>
  <r>
    <x v="60"/>
    <x v="23"/>
    <n v="891086.97"/>
  </r>
  <r>
    <x v="60"/>
    <x v="24"/>
    <n v="149369.53"/>
  </r>
  <r>
    <x v="60"/>
    <x v="25"/>
    <n v="1718309.1900000002"/>
  </r>
  <r>
    <x v="60"/>
    <x v="72"/>
    <n v="20254.599999999999"/>
  </r>
  <r>
    <x v="60"/>
    <x v="73"/>
    <n v="115334.6"/>
  </r>
  <r>
    <x v="60"/>
    <x v="77"/>
    <n v="-23483.37"/>
  </r>
  <r>
    <x v="60"/>
    <x v="26"/>
    <n v="82825.350000000006"/>
  </r>
  <r>
    <x v="60"/>
    <x v="78"/>
    <n v="9004.09"/>
  </r>
  <r>
    <x v="60"/>
    <x v="27"/>
    <n v="259027.53000000003"/>
  </r>
  <r>
    <x v="60"/>
    <x v="28"/>
    <n v="209594.35"/>
  </r>
  <r>
    <x v="60"/>
    <x v="29"/>
    <n v="41974.320000000007"/>
  </r>
  <r>
    <x v="60"/>
    <x v="53"/>
    <n v="2530"/>
  </r>
  <r>
    <x v="60"/>
    <x v="31"/>
    <n v="312951.82999999996"/>
  </r>
  <r>
    <x v="60"/>
    <x v="33"/>
    <n v="2686.54"/>
  </r>
  <r>
    <x v="60"/>
    <x v="34"/>
    <n v="608390.16999999993"/>
  </r>
  <r>
    <x v="60"/>
    <x v="35"/>
    <n v="334568.55"/>
  </r>
  <r>
    <x v="60"/>
    <x v="68"/>
    <n v="32797.199999999997"/>
  </r>
  <r>
    <x v="60"/>
    <x v="85"/>
    <n v="5758.92"/>
  </r>
  <r>
    <x v="60"/>
    <x v="75"/>
    <n v="89517.25"/>
  </r>
  <r>
    <x v="60"/>
    <x v="37"/>
    <n v="7411.13"/>
  </r>
  <r>
    <x v="60"/>
    <x v="62"/>
    <n v="-1158.8000000000002"/>
  </r>
  <r>
    <x v="60"/>
    <x v="54"/>
    <n v="33262.129999999997"/>
  </r>
  <r>
    <x v="60"/>
    <x v="38"/>
    <n v="117382.40000000001"/>
  </r>
  <r>
    <x v="60"/>
    <x v="39"/>
    <n v="66779.320000000007"/>
  </r>
  <r>
    <x v="60"/>
    <x v="40"/>
    <n v="80271.77"/>
  </r>
  <r>
    <x v="60"/>
    <x v="41"/>
    <n v="654.33000000000004"/>
  </r>
  <r>
    <x v="60"/>
    <x v="42"/>
    <n v="30003.360000000001"/>
  </r>
  <r>
    <x v="60"/>
    <x v="44"/>
    <n v="27497.41"/>
  </r>
  <r>
    <x v="60"/>
    <x v="45"/>
    <n v="149327.44"/>
  </r>
  <r>
    <x v="60"/>
    <x v="46"/>
    <n v="616295.87999999989"/>
  </r>
  <r>
    <x v="60"/>
    <x v="47"/>
    <n v="367607.62"/>
  </r>
  <r>
    <x v="60"/>
    <x v="63"/>
    <n v="1750"/>
  </r>
  <r>
    <x v="60"/>
    <x v="48"/>
    <n v="49785.91"/>
  </r>
  <r>
    <x v="60"/>
    <x v="49"/>
    <n v="17177.28"/>
  </r>
  <r>
    <x v="60"/>
    <x v="50"/>
    <n v="3595.94"/>
  </r>
  <r>
    <x v="60"/>
    <x v="51"/>
    <n v="392302.48000000004"/>
  </r>
  <r>
    <x v="60"/>
    <x v="52"/>
    <n v="103487.62"/>
  </r>
  <r>
    <x v="61"/>
    <x v="0"/>
    <n v="118138.35999999999"/>
  </r>
  <r>
    <x v="61"/>
    <x v="1"/>
    <n v="-118138.36"/>
  </r>
  <r>
    <x v="61"/>
    <x v="57"/>
    <n v="123998"/>
  </r>
  <r>
    <x v="61"/>
    <x v="2"/>
    <n v="249643.87000000002"/>
  </r>
  <r>
    <x v="61"/>
    <x v="3"/>
    <n v="1899519.94"/>
  </r>
  <r>
    <x v="61"/>
    <x v="4"/>
    <n v="769558.76"/>
  </r>
  <r>
    <x v="61"/>
    <x v="5"/>
    <n v="869480.48"/>
  </r>
  <r>
    <x v="61"/>
    <x v="6"/>
    <n v="18564210.25"/>
  </r>
  <r>
    <x v="61"/>
    <x v="58"/>
    <n v="56863.29"/>
  </r>
  <r>
    <x v="61"/>
    <x v="59"/>
    <n v="638302.12"/>
  </r>
  <r>
    <x v="61"/>
    <x v="88"/>
    <n v="-472.74"/>
  </r>
  <r>
    <x v="61"/>
    <x v="7"/>
    <n v="590921.5"/>
  </r>
  <r>
    <x v="61"/>
    <x v="8"/>
    <n v="682563.98"/>
  </r>
  <r>
    <x v="61"/>
    <x v="9"/>
    <n v="7187509.8000000007"/>
  </r>
  <r>
    <x v="61"/>
    <x v="67"/>
    <n v="14321.050000000005"/>
  </r>
  <r>
    <x v="61"/>
    <x v="60"/>
    <n v="48708.679999999993"/>
  </r>
  <r>
    <x v="61"/>
    <x v="10"/>
    <n v="2416366.8200000003"/>
  </r>
  <r>
    <x v="61"/>
    <x v="11"/>
    <n v="2854174.18"/>
  </r>
  <r>
    <x v="61"/>
    <x v="12"/>
    <n v="231006.86999999994"/>
  </r>
  <r>
    <x v="61"/>
    <x v="13"/>
    <n v="105121.87999999998"/>
  </r>
  <r>
    <x v="61"/>
    <x v="14"/>
    <n v="30886.800000000003"/>
  </r>
  <r>
    <x v="61"/>
    <x v="15"/>
    <n v="57664.529999999992"/>
  </r>
  <r>
    <x v="61"/>
    <x v="16"/>
    <n v="950340.22999999975"/>
  </r>
  <r>
    <x v="61"/>
    <x v="17"/>
    <n v="3086086.2100000004"/>
  </r>
  <r>
    <x v="61"/>
    <x v="18"/>
    <n v="686000.02000000014"/>
  </r>
  <r>
    <x v="61"/>
    <x v="19"/>
    <n v="1654604.7600000002"/>
  </r>
  <r>
    <x v="61"/>
    <x v="21"/>
    <n v="497656.41999999993"/>
  </r>
  <r>
    <x v="61"/>
    <x v="22"/>
    <n v="64922.7"/>
  </r>
  <r>
    <x v="61"/>
    <x v="23"/>
    <n v="134761.92000000001"/>
  </r>
  <r>
    <x v="61"/>
    <x v="24"/>
    <n v="206355.97999999998"/>
  </r>
  <r>
    <x v="61"/>
    <x v="25"/>
    <n v="2136381.4500000002"/>
  </r>
  <r>
    <x v="61"/>
    <x v="72"/>
    <n v="382.44"/>
  </r>
  <r>
    <x v="61"/>
    <x v="73"/>
    <n v="7367.56"/>
  </r>
  <r>
    <x v="61"/>
    <x v="26"/>
    <n v="72272.929999999993"/>
  </r>
  <r>
    <x v="61"/>
    <x v="78"/>
    <n v="4700.42"/>
  </r>
  <r>
    <x v="61"/>
    <x v="27"/>
    <n v="276952.92"/>
  </r>
  <r>
    <x v="61"/>
    <x v="61"/>
    <n v="140561.01"/>
  </r>
  <r>
    <x v="61"/>
    <x v="28"/>
    <n v="840026.70000000007"/>
  </r>
  <r>
    <x v="61"/>
    <x v="29"/>
    <n v="157589.87"/>
  </r>
  <r>
    <x v="61"/>
    <x v="53"/>
    <n v="729033.88"/>
  </r>
  <r>
    <x v="61"/>
    <x v="31"/>
    <n v="488976.63"/>
  </r>
  <r>
    <x v="61"/>
    <x v="32"/>
    <n v="13347.91"/>
  </r>
  <r>
    <x v="61"/>
    <x v="33"/>
    <n v="5311.8099999999995"/>
  </r>
  <r>
    <x v="61"/>
    <x v="34"/>
    <n v="579013.94999999995"/>
  </r>
  <r>
    <x v="61"/>
    <x v="35"/>
    <n v="616165.78"/>
  </r>
  <r>
    <x v="61"/>
    <x v="68"/>
    <n v="17248.39"/>
  </r>
  <r>
    <x v="61"/>
    <x v="36"/>
    <n v="52426.14"/>
  </r>
  <r>
    <x v="61"/>
    <x v="62"/>
    <n v="13236.52"/>
  </r>
  <r>
    <x v="61"/>
    <x v="54"/>
    <n v="156150.07"/>
  </r>
  <r>
    <x v="61"/>
    <x v="38"/>
    <n v="165300.87"/>
  </r>
  <r>
    <x v="61"/>
    <x v="39"/>
    <n v="20641.04"/>
  </r>
  <r>
    <x v="61"/>
    <x v="40"/>
    <n v="202514.62"/>
  </r>
  <r>
    <x v="61"/>
    <x v="42"/>
    <n v="879.9"/>
  </r>
  <r>
    <x v="61"/>
    <x v="44"/>
    <n v="31291.08"/>
  </r>
  <r>
    <x v="61"/>
    <x v="45"/>
    <n v="156479.26999999999"/>
  </r>
  <r>
    <x v="61"/>
    <x v="46"/>
    <n v="890470.5199999999"/>
  </r>
  <r>
    <x v="61"/>
    <x v="47"/>
    <n v="76925.069999999992"/>
  </r>
  <r>
    <x v="61"/>
    <x v="49"/>
    <n v="19126.77"/>
  </r>
  <r>
    <x v="61"/>
    <x v="50"/>
    <n v="85729.62"/>
  </r>
  <r>
    <x v="61"/>
    <x v="51"/>
    <n v="177179.13"/>
  </r>
  <r>
    <x v="61"/>
    <x v="52"/>
    <n v="83107.62"/>
  </r>
  <r>
    <x v="61"/>
    <x v="71"/>
    <n v="59267.4"/>
  </r>
  <r>
    <x v="61"/>
    <x v="64"/>
    <n v="85209.48000000001"/>
  </r>
  <r>
    <x v="61"/>
    <x v="65"/>
    <n v="84627.48"/>
  </r>
  <r>
    <x v="62"/>
    <x v="0"/>
    <n v="52614.149999999994"/>
  </r>
  <r>
    <x v="62"/>
    <x v="1"/>
    <n v="-52614.15"/>
  </r>
  <r>
    <x v="62"/>
    <x v="57"/>
    <n v="38538"/>
  </r>
  <r>
    <x v="62"/>
    <x v="2"/>
    <n v="11569.03"/>
  </r>
  <r>
    <x v="62"/>
    <x v="3"/>
    <n v="256376.44999999998"/>
  </r>
  <r>
    <x v="62"/>
    <x v="4"/>
    <n v="37686.61"/>
  </r>
  <r>
    <x v="62"/>
    <x v="5"/>
    <n v="300018.7"/>
  </r>
  <r>
    <x v="62"/>
    <x v="6"/>
    <n v="5175486.9000000004"/>
  </r>
  <r>
    <x v="62"/>
    <x v="58"/>
    <n v="21190.17"/>
  </r>
  <r>
    <x v="62"/>
    <x v="59"/>
    <n v="220868.86"/>
  </r>
  <r>
    <x v="62"/>
    <x v="7"/>
    <n v="9961.18"/>
  </r>
  <r>
    <x v="62"/>
    <x v="8"/>
    <n v="87825.91"/>
  </r>
  <r>
    <x v="62"/>
    <x v="9"/>
    <n v="2157370.0099999998"/>
  </r>
  <r>
    <x v="62"/>
    <x v="10"/>
    <n v="751221.6100000001"/>
  </r>
  <r>
    <x v="62"/>
    <x v="11"/>
    <n v="807258.39"/>
  </r>
  <r>
    <x v="62"/>
    <x v="12"/>
    <n v="60930.78"/>
  </r>
  <r>
    <x v="62"/>
    <x v="13"/>
    <n v="32967.089999999997"/>
  </r>
  <r>
    <x v="62"/>
    <x v="14"/>
    <n v="16883.39"/>
  </r>
  <r>
    <x v="62"/>
    <x v="15"/>
    <n v="33634.019999999997"/>
  </r>
  <r>
    <x v="62"/>
    <x v="16"/>
    <n v="255928.94"/>
  </r>
  <r>
    <x v="62"/>
    <x v="17"/>
    <n v="792835.07999999984"/>
  </r>
  <r>
    <x v="62"/>
    <x v="18"/>
    <n v="183853.85"/>
  </r>
  <r>
    <x v="62"/>
    <x v="19"/>
    <n v="435169.68"/>
  </r>
  <r>
    <x v="62"/>
    <x v="21"/>
    <n v="346188.20999999996"/>
  </r>
  <r>
    <x v="62"/>
    <x v="22"/>
    <n v="241552.72999999998"/>
  </r>
  <r>
    <x v="62"/>
    <x v="23"/>
    <n v="293230.96000000002"/>
  </r>
  <r>
    <x v="62"/>
    <x v="24"/>
    <n v="75224.09"/>
  </r>
  <r>
    <x v="62"/>
    <x v="25"/>
    <n v="419297.34"/>
  </r>
  <r>
    <x v="62"/>
    <x v="72"/>
    <n v="499.65"/>
  </r>
  <r>
    <x v="62"/>
    <x v="73"/>
    <n v="9433.11"/>
  </r>
  <r>
    <x v="62"/>
    <x v="26"/>
    <n v="39067.4"/>
  </r>
  <r>
    <x v="62"/>
    <x v="27"/>
    <n v="112802.82"/>
  </r>
  <r>
    <x v="62"/>
    <x v="61"/>
    <n v="47124.17"/>
  </r>
  <r>
    <x v="62"/>
    <x v="28"/>
    <n v="89630.44"/>
  </r>
  <r>
    <x v="62"/>
    <x v="29"/>
    <n v="13343.5"/>
  </r>
  <r>
    <x v="62"/>
    <x v="53"/>
    <n v="9364.2999999999993"/>
  </r>
  <r>
    <x v="62"/>
    <x v="31"/>
    <n v="224693.81"/>
  </r>
  <r>
    <x v="62"/>
    <x v="33"/>
    <n v="1990.21"/>
  </r>
  <r>
    <x v="62"/>
    <x v="34"/>
    <n v="155606.57"/>
  </r>
  <r>
    <x v="62"/>
    <x v="35"/>
    <n v="175675.08000000002"/>
  </r>
  <r>
    <x v="62"/>
    <x v="36"/>
    <n v="4725.41"/>
  </r>
  <r>
    <x v="62"/>
    <x v="75"/>
    <n v="14223.989999999998"/>
  </r>
  <r>
    <x v="62"/>
    <x v="37"/>
    <n v="2943.89"/>
  </r>
  <r>
    <x v="62"/>
    <x v="54"/>
    <n v="5272.41"/>
  </r>
  <r>
    <x v="62"/>
    <x v="38"/>
    <n v="3423.77"/>
  </r>
  <r>
    <x v="62"/>
    <x v="39"/>
    <n v="1026.23"/>
  </r>
  <r>
    <x v="62"/>
    <x v="40"/>
    <n v="63694.53"/>
  </r>
  <r>
    <x v="62"/>
    <x v="41"/>
    <n v="17452.599999999999"/>
  </r>
  <r>
    <x v="62"/>
    <x v="44"/>
    <n v="10407.51"/>
  </r>
  <r>
    <x v="62"/>
    <x v="45"/>
    <n v="5676.4"/>
  </r>
  <r>
    <x v="62"/>
    <x v="46"/>
    <n v="293068.39"/>
  </r>
  <r>
    <x v="62"/>
    <x v="47"/>
    <n v="98026.819999999992"/>
  </r>
  <r>
    <x v="62"/>
    <x v="48"/>
    <n v="640.36"/>
  </r>
  <r>
    <x v="62"/>
    <x v="49"/>
    <n v="10645.12"/>
  </r>
  <r>
    <x v="62"/>
    <x v="50"/>
    <n v="16289.779999999999"/>
  </r>
  <r>
    <x v="62"/>
    <x v="51"/>
    <n v="88475.82"/>
  </r>
  <r>
    <x v="62"/>
    <x v="70"/>
    <n v="33637.32"/>
  </r>
  <r>
    <x v="62"/>
    <x v="64"/>
    <n v="6171.31"/>
  </r>
  <r>
    <x v="62"/>
    <x v="65"/>
    <n v="186646.44"/>
  </r>
  <r>
    <x v="62"/>
    <x v="66"/>
    <n v="59391.76"/>
  </r>
  <r>
    <x v="62"/>
    <x v="74"/>
    <n v="859037.29"/>
  </r>
  <r>
    <x v="63"/>
    <x v="0"/>
    <n v="23927"/>
  </r>
  <r>
    <x v="63"/>
    <x v="1"/>
    <n v="-23927"/>
  </r>
  <r>
    <x v="63"/>
    <x v="2"/>
    <n v="27483.119999999999"/>
  </r>
  <r>
    <x v="63"/>
    <x v="3"/>
    <n v="14693.7"/>
  </r>
  <r>
    <x v="63"/>
    <x v="4"/>
    <n v="34659.440000000002"/>
  </r>
  <r>
    <x v="63"/>
    <x v="5"/>
    <n v="47114.049999999996"/>
  </r>
  <r>
    <x v="63"/>
    <x v="6"/>
    <n v="1287927.4300000002"/>
  </r>
  <r>
    <x v="63"/>
    <x v="58"/>
    <n v="893.66"/>
  </r>
  <r>
    <x v="63"/>
    <x v="59"/>
    <n v="95111.319999999992"/>
  </r>
  <r>
    <x v="63"/>
    <x v="7"/>
    <n v="33058.01"/>
  </r>
  <r>
    <x v="63"/>
    <x v="8"/>
    <n v="26382.44"/>
  </r>
  <r>
    <x v="63"/>
    <x v="9"/>
    <n v="579360.01"/>
  </r>
  <r>
    <x v="63"/>
    <x v="10"/>
    <n v="234652.03"/>
  </r>
  <r>
    <x v="63"/>
    <x v="11"/>
    <n v="245013.37"/>
  </r>
  <r>
    <x v="63"/>
    <x v="12"/>
    <n v="20671.809999999998"/>
  </r>
  <r>
    <x v="63"/>
    <x v="13"/>
    <n v="6856.34"/>
  </r>
  <r>
    <x v="63"/>
    <x v="14"/>
    <n v="1145.5900000000001"/>
  </r>
  <r>
    <x v="63"/>
    <x v="15"/>
    <n v="2678.7400000000002"/>
  </r>
  <r>
    <x v="63"/>
    <x v="16"/>
    <n v="79615.579999999987"/>
  </r>
  <r>
    <x v="63"/>
    <x v="17"/>
    <n v="194798.22999999998"/>
  </r>
  <r>
    <x v="63"/>
    <x v="18"/>
    <n v="54066.119999999995"/>
  </r>
  <r>
    <x v="63"/>
    <x v="19"/>
    <n v="105695.6"/>
  </r>
  <r>
    <x v="63"/>
    <x v="21"/>
    <n v="77049.88"/>
  </r>
  <r>
    <x v="63"/>
    <x v="22"/>
    <n v="15017.7"/>
  </r>
  <r>
    <x v="63"/>
    <x v="23"/>
    <n v="81012.820000000007"/>
  </r>
  <r>
    <x v="63"/>
    <x v="24"/>
    <n v="62812.83"/>
  </r>
  <r>
    <x v="63"/>
    <x v="25"/>
    <n v="115937.28999999998"/>
  </r>
  <r>
    <x v="63"/>
    <x v="26"/>
    <n v="4227.0200000000004"/>
  </r>
  <r>
    <x v="63"/>
    <x v="78"/>
    <n v="629.29"/>
  </r>
  <r>
    <x v="63"/>
    <x v="27"/>
    <n v="49286.32"/>
  </r>
  <r>
    <x v="63"/>
    <x v="28"/>
    <n v="85946.83"/>
  </r>
  <r>
    <x v="63"/>
    <x v="30"/>
    <n v="464"/>
  </r>
  <r>
    <x v="63"/>
    <x v="31"/>
    <n v="32175.39"/>
  </r>
  <r>
    <x v="63"/>
    <x v="33"/>
    <n v="735.35"/>
  </r>
  <r>
    <x v="63"/>
    <x v="34"/>
    <n v="17461.800000000003"/>
  </r>
  <r>
    <x v="63"/>
    <x v="35"/>
    <n v="99107.459999999992"/>
  </r>
  <r>
    <x v="63"/>
    <x v="54"/>
    <n v="41601.119999999995"/>
  </r>
  <r>
    <x v="63"/>
    <x v="38"/>
    <n v="41604.44"/>
  </r>
  <r>
    <x v="63"/>
    <x v="39"/>
    <n v="4943.7299999999996"/>
  </r>
  <r>
    <x v="63"/>
    <x v="40"/>
    <n v="10361.59"/>
  </r>
  <r>
    <x v="63"/>
    <x v="45"/>
    <n v="12039.27"/>
  </r>
  <r>
    <x v="63"/>
    <x v="46"/>
    <n v="29604.5"/>
  </r>
  <r>
    <x v="63"/>
    <x v="47"/>
    <n v="14316.380000000001"/>
  </r>
  <r>
    <x v="63"/>
    <x v="48"/>
    <n v="21111.42"/>
  </r>
  <r>
    <x v="63"/>
    <x v="49"/>
    <n v="2586.92"/>
  </r>
  <r>
    <x v="63"/>
    <x v="50"/>
    <n v="3282.28"/>
  </r>
  <r>
    <x v="63"/>
    <x v="51"/>
    <n v="7742.22"/>
  </r>
  <r>
    <x v="64"/>
    <x v="0"/>
    <n v="80937.739999999991"/>
  </r>
  <r>
    <x v="64"/>
    <x v="1"/>
    <n v="-80937.740000000005"/>
  </r>
  <r>
    <x v="64"/>
    <x v="2"/>
    <n v="185214.73"/>
  </r>
  <r>
    <x v="64"/>
    <x v="3"/>
    <n v="172241.01"/>
  </r>
  <r>
    <x v="64"/>
    <x v="4"/>
    <n v="72714.12999999999"/>
  </r>
  <r>
    <x v="64"/>
    <x v="5"/>
    <n v="167763.97999999998"/>
  </r>
  <r>
    <x v="64"/>
    <x v="6"/>
    <n v="2938624.47"/>
  </r>
  <r>
    <x v="64"/>
    <x v="58"/>
    <n v="32024.71"/>
  </r>
  <r>
    <x v="64"/>
    <x v="59"/>
    <n v="178290.87999999998"/>
  </r>
  <r>
    <x v="64"/>
    <x v="7"/>
    <n v="100407.59"/>
  </r>
  <r>
    <x v="64"/>
    <x v="8"/>
    <n v="38277.56"/>
  </r>
  <r>
    <x v="64"/>
    <x v="9"/>
    <n v="1510289.1899999997"/>
  </r>
  <r>
    <x v="64"/>
    <x v="10"/>
    <n v="556875.91999999993"/>
  </r>
  <r>
    <x v="64"/>
    <x v="11"/>
    <n v="513389.91000000003"/>
  </r>
  <r>
    <x v="64"/>
    <x v="12"/>
    <n v="41025.410000000003"/>
  </r>
  <r>
    <x v="64"/>
    <x v="13"/>
    <n v="20039.84"/>
  </r>
  <r>
    <x v="64"/>
    <x v="14"/>
    <n v="14748.94"/>
  </r>
  <r>
    <x v="64"/>
    <x v="15"/>
    <n v="24171.3"/>
  </r>
  <r>
    <x v="64"/>
    <x v="16"/>
    <n v="209432.21999999997"/>
  </r>
  <r>
    <x v="64"/>
    <x v="17"/>
    <n v="465355.27999999997"/>
  </r>
  <r>
    <x v="64"/>
    <x v="18"/>
    <n v="137577.29"/>
  </r>
  <r>
    <x v="64"/>
    <x v="19"/>
    <n v="260378.53"/>
  </r>
  <r>
    <x v="64"/>
    <x v="21"/>
    <n v="250925.38"/>
  </r>
  <r>
    <x v="64"/>
    <x v="22"/>
    <n v="15193.570000000002"/>
  </r>
  <r>
    <x v="64"/>
    <x v="23"/>
    <n v="208849.08"/>
  </r>
  <r>
    <x v="64"/>
    <x v="24"/>
    <n v="53802.81"/>
  </r>
  <r>
    <x v="64"/>
    <x v="25"/>
    <n v="325997.86"/>
  </r>
  <r>
    <x v="64"/>
    <x v="72"/>
    <n v="380.7"/>
  </r>
  <r>
    <x v="64"/>
    <x v="73"/>
    <n v="5294.9"/>
  </r>
  <r>
    <x v="64"/>
    <x v="26"/>
    <n v="51986.31"/>
  </r>
  <r>
    <x v="64"/>
    <x v="79"/>
    <n v="13696.83"/>
  </r>
  <r>
    <x v="64"/>
    <x v="27"/>
    <n v="56706.58"/>
  </r>
  <r>
    <x v="64"/>
    <x v="28"/>
    <n v="354191.67"/>
  </r>
  <r>
    <x v="64"/>
    <x v="29"/>
    <n v="6825.92"/>
  </r>
  <r>
    <x v="64"/>
    <x v="31"/>
    <n v="154090.34"/>
  </r>
  <r>
    <x v="64"/>
    <x v="33"/>
    <n v="10998.880000000001"/>
  </r>
  <r>
    <x v="64"/>
    <x v="34"/>
    <n v="124220.16999999998"/>
  </r>
  <r>
    <x v="64"/>
    <x v="35"/>
    <n v="155247.31"/>
  </r>
  <r>
    <x v="64"/>
    <x v="36"/>
    <n v="5811.38"/>
  </r>
  <r>
    <x v="64"/>
    <x v="75"/>
    <n v="44541.94"/>
  </r>
  <r>
    <x v="64"/>
    <x v="37"/>
    <n v="2558.7399999999998"/>
  </r>
  <r>
    <x v="64"/>
    <x v="62"/>
    <n v="6068"/>
  </r>
  <r>
    <x v="64"/>
    <x v="54"/>
    <n v="346.24"/>
  </r>
  <r>
    <x v="64"/>
    <x v="38"/>
    <n v="172290.24"/>
  </r>
  <r>
    <x v="64"/>
    <x v="40"/>
    <n v="41693.909999999996"/>
  </r>
  <r>
    <x v="64"/>
    <x v="44"/>
    <n v="24750.03"/>
  </r>
  <r>
    <x v="64"/>
    <x v="45"/>
    <n v="15987.97"/>
  </r>
  <r>
    <x v="64"/>
    <x v="46"/>
    <n v="62091.9"/>
  </r>
  <r>
    <x v="64"/>
    <x v="47"/>
    <n v="56748.659999999996"/>
  </r>
  <r>
    <x v="64"/>
    <x v="49"/>
    <n v="863.85"/>
  </r>
  <r>
    <x v="64"/>
    <x v="50"/>
    <n v="1232.54"/>
  </r>
  <r>
    <x v="64"/>
    <x v="51"/>
    <n v="20072.91"/>
  </r>
  <r>
    <x v="64"/>
    <x v="71"/>
    <n v="81204"/>
  </r>
  <r>
    <x v="64"/>
    <x v="74"/>
    <n v="419988.12"/>
  </r>
  <r>
    <x v="65"/>
    <x v="0"/>
    <n v="462400.24"/>
  </r>
  <r>
    <x v="65"/>
    <x v="1"/>
    <n v="-462400.24"/>
  </r>
  <r>
    <x v="65"/>
    <x v="57"/>
    <n v="64230"/>
  </r>
  <r>
    <x v="65"/>
    <x v="2"/>
    <n v="74524.31"/>
  </r>
  <r>
    <x v="65"/>
    <x v="3"/>
    <n v="355816.5"/>
  </r>
  <r>
    <x v="65"/>
    <x v="4"/>
    <n v="645952.3600000001"/>
  </r>
  <r>
    <x v="65"/>
    <x v="5"/>
    <n v="415758.65"/>
  </r>
  <r>
    <x v="65"/>
    <x v="6"/>
    <n v="9509329.0299999993"/>
  </r>
  <r>
    <x v="65"/>
    <x v="58"/>
    <n v="37946.159999999996"/>
  </r>
  <r>
    <x v="65"/>
    <x v="59"/>
    <n v="270942"/>
  </r>
  <r>
    <x v="65"/>
    <x v="7"/>
    <n v="192847.42"/>
  </r>
  <r>
    <x v="65"/>
    <x v="8"/>
    <n v="120050.98999999999"/>
  </r>
  <r>
    <x v="65"/>
    <x v="9"/>
    <n v="4087203.61"/>
  </r>
  <r>
    <x v="65"/>
    <x v="67"/>
    <n v="2275.23"/>
  </r>
  <r>
    <x v="65"/>
    <x v="60"/>
    <n v="28243.21"/>
  </r>
  <r>
    <x v="65"/>
    <x v="10"/>
    <n v="1369496.54"/>
  </r>
  <r>
    <x v="65"/>
    <x v="11"/>
    <n v="1391014.46"/>
  </r>
  <r>
    <x v="65"/>
    <x v="12"/>
    <n v="54542.36"/>
  </r>
  <r>
    <x v="65"/>
    <x v="13"/>
    <n v="58980.32"/>
  </r>
  <r>
    <x v="65"/>
    <x v="14"/>
    <n v="11010.39"/>
  </r>
  <r>
    <x v="65"/>
    <x v="15"/>
    <n v="16118.349999999999"/>
  </r>
  <r>
    <x v="65"/>
    <x v="16"/>
    <n v="515858.22000000003"/>
  </r>
  <r>
    <x v="65"/>
    <x v="17"/>
    <n v="1513707.54"/>
  </r>
  <r>
    <x v="65"/>
    <x v="18"/>
    <n v="352762.9499999999"/>
  </r>
  <r>
    <x v="65"/>
    <x v="19"/>
    <n v="837541.31"/>
  </r>
  <r>
    <x v="65"/>
    <x v="21"/>
    <n v="180766.52"/>
  </r>
  <r>
    <x v="65"/>
    <x v="22"/>
    <n v="13545.16"/>
  </r>
  <r>
    <x v="65"/>
    <x v="23"/>
    <n v="422804.13"/>
  </r>
  <r>
    <x v="65"/>
    <x v="24"/>
    <n v="213566.49"/>
  </r>
  <r>
    <x v="65"/>
    <x v="25"/>
    <n v="2080619.92"/>
  </r>
  <r>
    <x v="65"/>
    <x v="72"/>
    <n v="1625"/>
  </r>
  <r>
    <x v="65"/>
    <x v="73"/>
    <n v="36653"/>
  </r>
  <r>
    <x v="65"/>
    <x v="26"/>
    <n v="11206.16"/>
  </r>
  <r>
    <x v="65"/>
    <x v="27"/>
    <n v="190948.63"/>
  </r>
  <r>
    <x v="65"/>
    <x v="28"/>
    <n v="215346.09"/>
  </r>
  <r>
    <x v="65"/>
    <x v="29"/>
    <n v="96240.7"/>
  </r>
  <r>
    <x v="65"/>
    <x v="31"/>
    <n v="341072.99"/>
  </r>
  <r>
    <x v="65"/>
    <x v="32"/>
    <n v="7410.02"/>
  </r>
  <r>
    <x v="65"/>
    <x v="33"/>
    <n v="5796.36"/>
  </r>
  <r>
    <x v="65"/>
    <x v="34"/>
    <n v="40455.72"/>
  </r>
  <r>
    <x v="65"/>
    <x v="35"/>
    <n v="281449.87"/>
  </r>
  <r>
    <x v="65"/>
    <x v="36"/>
    <n v="22433.35"/>
  </r>
  <r>
    <x v="65"/>
    <x v="37"/>
    <n v="6579.83"/>
  </r>
  <r>
    <x v="65"/>
    <x v="62"/>
    <n v="42999.6"/>
  </r>
  <r>
    <x v="65"/>
    <x v="54"/>
    <n v="626.21"/>
  </r>
  <r>
    <x v="65"/>
    <x v="38"/>
    <n v="34950.65"/>
  </r>
  <r>
    <x v="65"/>
    <x v="39"/>
    <n v="5587.44"/>
  </r>
  <r>
    <x v="65"/>
    <x v="40"/>
    <n v="133121.57"/>
  </r>
  <r>
    <x v="65"/>
    <x v="41"/>
    <n v="3750"/>
  </r>
  <r>
    <x v="65"/>
    <x v="43"/>
    <n v="3405.84"/>
  </r>
  <r>
    <x v="65"/>
    <x v="44"/>
    <n v="18769.080000000002"/>
  </r>
  <r>
    <x v="65"/>
    <x v="45"/>
    <n v="36103.839999999997"/>
  </r>
  <r>
    <x v="65"/>
    <x v="46"/>
    <n v="491048.35"/>
  </r>
  <r>
    <x v="65"/>
    <x v="47"/>
    <n v="78904.91"/>
  </r>
  <r>
    <x v="65"/>
    <x v="50"/>
    <n v="59370.740000000005"/>
  </r>
  <r>
    <x v="65"/>
    <x v="51"/>
    <n v="149087.86000000002"/>
  </r>
  <r>
    <x v="65"/>
    <x v="52"/>
    <n v="158728.71000000002"/>
  </r>
  <r>
    <x v="65"/>
    <x v="70"/>
    <n v="10780.42"/>
  </r>
  <r>
    <x v="65"/>
    <x v="71"/>
    <n v="5943.95"/>
  </r>
  <r>
    <x v="65"/>
    <x v="65"/>
    <n v="73722.399999999994"/>
  </r>
  <r>
    <x v="66"/>
    <x v="0"/>
    <n v="176924.51"/>
  </r>
  <r>
    <x v="66"/>
    <x v="1"/>
    <n v="-176924.51"/>
  </r>
  <r>
    <x v="66"/>
    <x v="57"/>
    <n v="706978"/>
  </r>
  <r>
    <x v="66"/>
    <x v="2"/>
    <n v="1687671.83"/>
  </r>
  <r>
    <x v="66"/>
    <x v="3"/>
    <n v="4606234.290000001"/>
  </r>
  <r>
    <x v="66"/>
    <x v="4"/>
    <n v="1341662.83"/>
  </r>
  <r>
    <x v="66"/>
    <x v="5"/>
    <n v="1307393.92"/>
  </r>
  <r>
    <x v="66"/>
    <x v="6"/>
    <n v="50062507.369999997"/>
  </r>
  <r>
    <x v="66"/>
    <x v="58"/>
    <n v="301005.83"/>
  </r>
  <r>
    <x v="66"/>
    <x v="59"/>
    <n v="805789.09000000008"/>
  </r>
  <r>
    <x v="66"/>
    <x v="7"/>
    <n v="807691.76"/>
  </r>
  <r>
    <x v="66"/>
    <x v="8"/>
    <n v="706276.52"/>
  </r>
  <r>
    <x v="66"/>
    <x v="9"/>
    <n v="18000012.329999994"/>
  </r>
  <r>
    <x v="66"/>
    <x v="67"/>
    <n v="6404.4"/>
  </r>
  <r>
    <x v="66"/>
    <x v="60"/>
    <n v="143810.12000000002"/>
  </r>
  <r>
    <x v="66"/>
    <x v="10"/>
    <n v="6379267.7599999988"/>
  </r>
  <r>
    <x v="66"/>
    <x v="11"/>
    <n v="6996565.1799999988"/>
  </r>
  <r>
    <x v="66"/>
    <x v="12"/>
    <n v="445512.64"/>
  </r>
  <r>
    <x v="66"/>
    <x v="13"/>
    <n v="265473"/>
  </r>
  <r>
    <x v="66"/>
    <x v="14"/>
    <n v="81049.02"/>
  </r>
  <r>
    <x v="66"/>
    <x v="15"/>
    <n v="373284.85"/>
  </r>
  <r>
    <x v="66"/>
    <x v="16"/>
    <n v="2248463.6000000006"/>
  </r>
  <r>
    <x v="66"/>
    <x v="17"/>
    <n v="8346609.6700000009"/>
  </r>
  <r>
    <x v="66"/>
    <x v="18"/>
    <n v="1527550.9600000004"/>
  </r>
  <r>
    <x v="66"/>
    <x v="19"/>
    <n v="4435608.34"/>
  </r>
  <r>
    <x v="66"/>
    <x v="21"/>
    <n v="1417710.8399999999"/>
  </r>
  <r>
    <x v="66"/>
    <x v="22"/>
    <n v="458633.37"/>
  </r>
  <r>
    <x v="66"/>
    <x v="23"/>
    <n v="427590.46"/>
  </r>
  <r>
    <x v="66"/>
    <x v="24"/>
    <n v="589099.72"/>
  </r>
  <r>
    <x v="66"/>
    <x v="25"/>
    <n v="4301542.8599999994"/>
  </r>
  <r>
    <x v="66"/>
    <x v="72"/>
    <n v="11431.11"/>
  </r>
  <r>
    <x v="66"/>
    <x v="73"/>
    <n v="213830.45"/>
  </r>
  <r>
    <x v="66"/>
    <x v="77"/>
    <n v="26000"/>
  </r>
  <r>
    <x v="66"/>
    <x v="26"/>
    <n v="85511.140000000014"/>
  </r>
  <r>
    <x v="66"/>
    <x v="27"/>
    <n v="601435.80000000005"/>
  </r>
  <r>
    <x v="66"/>
    <x v="61"/>
    <n v="409347.75"/>
  </r>
  <r>
    <x v="66"/>
    <x v="28"/>
    <n v="636592.02"/>
  </r>
  <r>
    <x v="66"/>
    <x v="29"/>
    <n v="28310.559999999998"/>
  </r>
  <r>
    <x v="66"/>
    <x v="53"/>
    <n v="1875431.03"/>
  </r>
  <r>
    <x v="66"/>
    <x v="31"/>
    <n v="1789427.81"/>
  </r>
  <r>
    <x v="66"/>
    <x v="32"/>
    <n v="8810.09"/>
  </r>
  <r>
    <x v="66"/>
    <x v="34"/>
    <n v="1075154.46"/>
  </r>
  <r>
    <x v="66"/>
    <x v="35"/>
    <n v="1165899.57"/>
  </r>
  <r>
    <x v="66"/>
    <x v="68"/>
    <n v="402920.35"/>
  </r>
  <r>
    <x v="66"/>
    <x v="69"/>
    <n v="2164.0300000000002"/>
  </r>
  <r>
    <x v="66"/>
    <x v="85"/>
    <n v="54913"/>
  </r>
  <r>
    <x v="66"/>
    <x v="75"/>
    <n v="121602.34999999998"/>
  </r>
  <r>
    <x v="66"/>
    <x v="37"/>
    <n v="94016.73"/>
  </r>
  <r>
    <x v="66"/>
    <x v="62"/>
    <n v="101006.93000000001"/>
  </r>
  <r>
    <x v="66"/>
    <x v="54"/>
    <n v="975.07999999999993"/>
  </r>
  <r>
    <x v="66"/>
    <x v="38"/>
    <n v="1185587.9300000002"/>
  </r>
  <r>
    <x v="66"/>
    <x v="39"/>
    <n v="291859.25"/>
  </r>
  <r>
    <x v="66"/>
    <x v="40"/>
    <n v="511817.32999999996"/>
  </r>
  <r>
    <x v="66"/>
    <x v="42"/>
    <n v="365906.99"/>
  </r>
  <r>
    <x v="66"/>
    <x v="43"/>
    <n v="236866.39"/>
  </r>
  <r>
    <x v="66"/>
    <x v="55"/>
    <n v="2913.63"/>
  </r>
  <r>
    <x v="66"/>
    <x v="44"/>
    <n v="35703.699999999997"/>
  </r>
  <r>
    <x v="66"/>
    <x v="45"/>
    <n v="270459.46999999997"/>
  </r>
  <r>
    <x v="66"/>
    <x v="46"/>
    <n v="1269818.6400000001"/>
  </r>
  <r>
    <x v="66"/>
    <x v="47"/>
    <n v="362846.57999999996"/>
  </r>
  <r>
    <x v="66"/>
    <x v="56"/>
    <n v="157820.43"/>
  </r>
  <r>
    <x v="66"/>
    <x v="48"/>
    <n v="1988652.3499999999"/>
  </r>
  <r>
    <x v="66"/>
    <x v="49"/>
    <n v="42566.55"/>
  </r>
  <r>
    <x v="66"/>
    <x v="50"/>
    <n v="139830.37"/>
  </r>
  <r>
    <x v="66"/>
    <x v="51"/>
    <n v="187876.72"/>
  </r>
  <r>
    <x v="66"/>
    <x v="52"/>
    <n v="18002.830000000002"/>
  </r>
  <r>
    <x v="66"/>
    <x v="64"/>
    <n v="123827.84"/>
  </r>
  <r>
    <x v="66"/>
    <x v="65"/>
    <n v="29657.119999999999"/>
  </r>
  <r>
    <x v="67"/>
    <x v="0"/>
    <n v="232973.52000000002"/>
  </r>
  <r>
    <x v="67"/>
    <x v="1"/>
    <n v="-232973.52000000002"/>
  </r>
  <r>
    <x v="67"/>
    <x v="57"/>
    <n v="34230"/>
  </r>
  <r>
    <x v="67"/>
    <x v="2"/>
    <n v="307750.31"/>
  </r>
  <r>
    <x v="67"/>
    <x v="3"/>
    <n v="1149752.18"/>
  </r>
  <r>
    <x v="67"/>
    <x v="4"/>
    <n v="245442.44999999995"/>
  </r>
  <r>
    <x v="67"/>
    <x v="5"/>
    <n v="356439.96"/>
  </r>
  <r>
    <x v="67"/>
    <x v="6"/>
    <n v="14422887.759999998"/>
  </r>
  <r>
    <x v="67"/>
    <x v="58"/>
    <n v="160399.94"/>
  </r>
  <r>
    <x v="67"/>
    <x v="59"/>
    <n v="181656.12"/>
  </r>
  <r>
    <x v="67"/>
    <x v="7"/>
    <n v="405458.07"/>
  </r>
  <r>
    <x v="67"/>
    <x v="8"/>
    <n v="351902.25"/>
  </r>
  <r>
    <x v="67"/>
    <x v="9"/>
    <n v="5198103.959999999"/>
  </r>
  <r>
    <x v="67"/>
    <x v="10"/>
    <n v="1936479.64"/>
  </r>
  <r>
    <x v="67"/>
    <x v="11"/>
    <n v="2019611.3399999999"/>
  </r>
  <r>
    <x v="67"/>
    <x v="12"/>
    <n v="143621.58999999997"/>
  </r>
  <r>
    <x v="67"/>
    <x v="13"/>
    <n v="74329.100000000006"/>
  </r>
  <r>
    <x v="67"/>
    <x v="14"/>
    <n v="18462.709999999995"/>
  </r>
  <r>
    <x v="67"/>
    <x v="15"/>
    <n v="41820.050000000003"/>
  </r>
  <r>
    <x v="67"/>
    <x v="16"/>
    <n v="650089.5"/>
  </r>
  <r>
    <x v="67"/>
    <x v="17"/>
    <n v="2305335.3099999996"/>
  </r>
  <r>
    <x v="67"/>
    <x v="18"/>
    <n v="460408.58000000007"/>
  </r>
  <r>
    <x v="67"/>
    <x v="19"/>
    <n v="1219442.1399999999"/>
  </r>
  <r>
    <x v="67"/>
    <x v="21"/>
    <n v="658610.41999999993"/>
  </r>
  <r>
    <x v="67"/>
    <x v="22"/>
    <n v="292373.74"/>
  </r>
  <r>
    <x v="67"/>
    <x v="23"/>
    <n v="116491.26"/>
  </r>
  <r>
    <x v="67"/>
    <x v="24"/>
    <n v="270335.23"/>
  </r>
  <r>
    <x v="67"/>
    <x v="25"/>
    <n v="1227815.9000000001"/>
  </r>
  <r>
    <x v="67"/>
    <x v="72"/>
    <n v="560.88"/>
  </r>
  <r>
    <x v="67"/>
    <x v="73"/>
    <n v="19226.02"/>
  </r>
  <r>
    <x v="67"/>
    <x v="26"/>
    <n v="68218.47"/>
  </r>
  <r>
    <x v="67"/>
    <x v="27"/>
    <n v="319098.20999999996"/>
  </r>
  <r>
    <x v="67"/>
    <x v="28"/>
    <n v="429823.29000000004"/>
  </r>
  <r>
    <x v="67"/>
    <x v="29"/>
    <n v="13863.33"/>
  </r>
  <r>
    <x v="67"/>
    <x v="53"/>
    <n v="584143.69999999995"/>
  </r>
  <r>
    <x v="67"/>
    <x v="31"/>
    <n v="567344.47"/>
  </r>
  <r>
    <x v="67"/>
    <x v="33"/>
    <n v="10150.5"/>
  </r>
  <r>
    <x v="67"/>
    <x v="34"/>
    <n v="126304.13"/>
  </r>
  <r>
    <x v="67"/>
    <x v="35"/>
    <n v="352530.42"/>
  </r>
  <r>
    <x v="67"/>
    <x v="36"/>
    <n v="25199.31"/>
  </r>
  <r>
    <x v="67"/>
    <x v="75"/>
    <n v="112056.48000000001"/>
  </r>
  <r>
    <x v="67"/>
    <x v="37"/>
    <n v="8766.9700000000012"/>
  </r>
  <r>
    <x v="67"/>
    <x v="62"/>
    <n v="13834.8"/>
  </r>
  <r>
    <x v="67"/>
    <x v="54"/>
    <n v="17924.59"/>
  </r>
  <r>
    <x v="67"/>
    <x v="38"/>
    <n v="60185.279999999999"/>
  </r>
  <r>
    <x v="67"/>
    <x v="39"/>
    <n v="124567.49000000002"/>
  </r>
  <r>
    <x v="67"/>
    <x v="40"/>
    <n v="85054.84"/>
  </r>
  <r>
    <x v="67"/>
    <x v="41"/>
    <n v="3763.58"/>
  </r>
  <r>
    <x v="67"/>
    <x v="43"/>
    <n v="30281.269999999997"/>
  </r>
  <r>
    <x v="67"/>
    <x v="55"/>
    <n v="2200"/>
  </r>
  <r>
    <x v="67"/>
    <x v="44"/>
    <n v="13145.04"/>
  </r>
  <r>
    <x v="67"/>
    <x v="45"/>
    <n v="23211.82"/>
  </r>
  <r>
    <x v="67"/>
    <x v="46"/>
    <n v="407585.83999999997"/>
  </r>
  <r>
    <x v="67"/>
    <x v="47"/>
    <n v="59643.889999999992"/>
  </r>
  <r>
    <x v="67"/>
    <x v="48"/>
    <n v="18641.809999999998"/>
  </r>
  <r>
    <x v="67"/>
    <x v="49"/>
    <n v="3427.74"/>
  </r>
  <r>
    <x v="67"/>
    <x v="50"/>
    <n v="4877.33"/>
  </r>
  <r>
    <x v="67"/>
    <x v="51"/>
    <n v="47898.960000000006"/>
  </r>
  <r>
    <x v="67"/>
    <x v="52"/>
    <n v="333788.32"/>
  </r>
  <r>
    <x v="67"/>
    <x v="70"/>
    <n v="69124.44"/>
  </r>
  <r>
    <x v="67"/>
    <x v="71"/>
    <n v="549334.66"/>
  </r>
  <r>
    <x v="67"/>
    <x v="64"/>
    <n v="200211.65999999997"/>
  </r>
  <r>
    <x v="67"/>
    <x v="74"/>
    <n v="698395.8"/>
  </r>
  <r>
    <x v="67"/>
    <x v="80"/>
    <n v="435682.8"/>
  </r>
  <r>
    <x v="68"/>
    <x v="0"/>
    <n v="24119.15"/>
  </r>
  <r>
    <x v="68"/>
    <x v="1"/>
    <n v="-24119.15"/>
  </r>
  <r>
    <x v="68"/>
    <x v="3"/>
    <n v="8541.36"/>
  </r>
  <r>
    <x v="68"/>
    <x v="5"/>
    <n v="34529.32"/>
  </r>
  <r>
    <x v="68"/>
    <x v="6"/>
    <n v="1048498.49"/>
  </r>
  <r>
    <x v="68"/>
    <x v="59"/>
    <n v="91592.71"/>
  </r>
  <r>
    <x v="68"/>
    <x v="7"/>
    <n v="762.47"/>
  </r>
  <r>
    <x v="68"/>
    <x v="8"/>
    <n v="30982.16"/>
  </r>
  <r>
    <x v="68"/>
    <x v="9"/>
    <n v="613941.92000000004"/>
  </r>
  <r>
    <x v="68"/>
    <x v="67"/>
    <n v="1137.6500000000001"/>
  </r>
  <r>
    <x v="68"/>
    <x v="60"/>
    <n v="2287.42"/>
  </r>
  <r>
    <x v="68"/>
    <x v="10"/>
    <n v="213876.81"/>
  </r>
  <r>
    <x v="68"/>
    <x v="11"/>
    <n v="177419.19"/>
  </r>
  <r>
    <x v="68"/>
    <x v="12"/>
    <n v="21947.08"/>
  </r>
  <r>
    <x v="68"/>
    <x v="13"/>
    <n v="6995.67"/>
  </r>
  <r>
    <x v="68"/>
    <x v="14"/>
    <n v="1312.7199999999998"/>
  </r>
  <r>
    <x v="68"/>
    <x v="15"/>
    <n v="1706.1299999999999"/>
  </r>
  <r>
    <x v="68"/>
    <x v="16"/>
    <n v="72557.19"/>
  </r>
  <r>
    <x v="68"/>
    <x v="17"/>
    <n v="150127.70000000001"/>
  </r>
  <r>
    <x v="68"/>
    <x v="18"/>
    <n v="56446.42"/>
  </r>
  <r>
    <x v="68"/>
    <x v="19"/>
    <n v="82809.69"/>
  </r>
  <r>
    <x v="68"/>
    <x v="21"/>
    <n v="5350.9"/>
  </r>
  <r>
    <x v="68"/>
    <x v="22"/>
    <n v="9646.59"/>
  </r>
  <r>
    <x v="68"/>
    <x v="23"/>
    <n v="45924.03"/>
  </r>
  <r>
    <x v="68"/>
    <x v="24"/>
    <n v="36761.600000000006"/>
  </r>
  <r>
    <x v="68"/>
    <x v="25"/>
    <n v="164887.12"/>
  </r>
  <r>
    <x v="68"/>
    <x v="26"/>
    <n v="2723.15"/>
  </r>
  <r>
    <x v="68"/>
    <x v="81"/>
    <n v="1062.8699999999999"/>
  </r>
  <r>
    <x v="68"/>
    <x v="27"/>
    <n v="54591.85"/>
  </r>
  <r>
    <x v="68"/>
    <x v="28"/>
    <n v="39716.990000000005"/>
  </r>
  <r>
    <x v="68"/>
    <x v="29"/>
    <n v="3701.61"/>
  </r>
  <r>
    <x v="68"/>
    <x v="30"/>
    <n v="10795.09"/>
  </r>
  <r>
    <x v="68"/>
    <x v="31"/>
    <n v="21492.33"/>
  </r>
  <r>
    <x v="68"/>
    <x v="32"/>
    <n v="125"/>
  </r>
  <r>
    <x v="68"/>
    <x v="33"/>
    <n v="166.5"/>
  </r>
  <r>
    <x v="68"/>
    <x v="34"/>
    <n v="12945.65"/>
  </r>
  <r>
    <x v="68"/>
    <x v="35"/>
    <n v="67638.55"/>
  </r>
  <r>
    <x v="68"/>
    <x v="75"/>
    <n v="10842.66"/>
  </r>
  <r>
    <x v="68"/>
    <x v="37"/>
    <n v="152.19"/>
  </r>
  <r>
    <x v="68"/>
    <x v="54"/>
    <n v="3038.23"/>
  </r>
  <r>
    <x v="68"/>
    <x v="38"/>
    <n v="33980.050000000003"/>
  </r>
  <r>
    <x v="68"/>
    <x v="39"/>
    <n v="2833.4700000000003"/>
  </r>
  <r>
    <x v="68"/>
    <x v="40"/>
    <n v="12302.03"/>
  </r>
  <r>
    <x v="68"/>
    <x v="42"/>
    <n v="30"/>
  </r>
  <r>
    <x v="68"/>
    <x v="43"/>
    <n v="18"/>
  </r>
  <r>
    <x v="68"/>
    <x v="44"/>
    <n v="1542.75"/>
  </r>
  <r>
    <x v="68"/>
    <x v="45"/>
    <n v="4520.5"/>
  </r>
  <r>
    <x v="68"/>
    <x v="46"/>
    <n v="27342.82"/>
  </r>
  <r>
    <x v="68"/>
    <x v="47"/>
    <n v="19960.789999999997"/>
  </r>
  <r>
    <x v="68"/>
    <x v="63"/>
    <n v="7600.91"/>
  </r>
  <r>
    <x v="68"/>
    <x v="48"/>
    <n v="3296.38"/>
  </r>
  <r>
    <x v="68"/>
    <x v="49"/>
    <n v="1359.48"/>
  </r>
  <r>
    <x v="68"/>
    <x v="51"/>
    <n v="28512.69"/>
  </r>
  <r>
    <x v="69"/>
    <x v="0"/>
    <n v="97397.36"/>
  </r>
  <r>
    <x v="69"/>
    <x v="1"/>
    <n v="-97397.36"/>
  </r>
  <r>
    <x v="69"/>
    <x v="57"/>
    <n v="42820"/>
  </r>
  <r>
    <x v="69"/>
    <x v="2"/>
    <n v="21508.6"/>
  </r>
  <r>
    <x v="69"/>
    <x v="3"/>
    <n v="131167.82"/>
  </r>
  <r>
    <x v="69"/>
    <x v="4"/>
    <n v="58848.200000000004"/>
  </r>
  <r>
    <x v="69"/>
    <x v="5"/>
    <n v="65855.700000000012"/>
  </r>
  <r>
    <x v="69"/>
    <x v="6"/>
    <n v="3600349.48"/>
  </r>
  <r>
    <x v="69"/>
    <x v="58"/>
    <n v="25964.730000000003"/>
  </r>
  <r>
    <x v="69"/>
    <x v="59"/>
    <n v="180777.28000000003"/>
  </r>
  <r>
    <x v="69"/>
    <x v="7"/>
    <n v="177735.9"/>
  </r>
  <r>
    <x v="69"/>
    <x v="8"/>
    <n v="103881.63"/>
  </r>
  <r>
    <x v="69"/>
    <x v="9"/>
    <n v="2305884.14"/>
  </r>
  <r>
    <x v="69"/>
    <x v="10"/>
    <n v="853792.04"/>
  </r>
  <r>
    <x v="69"/>
    <x v="11"/>
    <n v="621272.02"/>
  </r>
  <r>
    <x v="69"/>
    <x v="12"/>
    <n v="65757.119999999995"/>
  </r>
  <r>
    <x v="69"/>
    <x v="13"/>
    <n v="22899.149999999998"/>
  </r>
  <r>
    <x v="69"/>
    <x v="14"/>
    <n v="12907.43"/>
  </r>
  <r>
    <x v="69"/>
    <x v="15"/>
    <n v="15884.57"/>
  </r>
  <r>
    <x v="69"/>
    <x v="16"/>
    <n v="295338.44000000006"/>
  </r>
  <r>
    <x v="69"/>
    <x v="17"/>
    <n v="548586.66999999993"/>
  </r>
  <r>
    <x v="69"/>
    <x v="18"/>
    <n v="207173.92"/>
  </r>
  <r>
    <x v="69"/>
    <x v="19"/>
    <n v="292527.49"/>
  </r>
  <r>
    <x v="69"/>
    <x v="21"/>
    <n v="136871.75"/>
  </r>
  <r>
    <x v="69"/>
    <x v="22"/>
    <n v="87406.25"/>
  </r>
  <r>
    <x v="69"/>
    <x v="23"/>
    <n v="48402.14"/>
  </r>
  <r>
    <x v="69"/>
    <x v="24"/>
    <n v="69711.070000000007"/>
  </r>
  <r>
    <x v="69"/>
    <x v="25"/>
    <n v="425184.63"/>
  </r>
  <r>
    <x v="69"/>
    <x v="72"/>
    <n v="1277.73"/>
  </r>
  <r>
    <x v="69"/>
    <x v="73"/>
    <n v="7488.78"/>
  </r>
  <r>
    <x v="69"/>
    <x v="26"/>
    <n v="15656.170000000002"/>
  </r>
  <r>
    <x v="69"/>
    <x v="27"/>
    <n v="147618.47999999998"/>
  </r>
  <r>
    <x v="69"/>
    <x v="28"/>
    <n v="487158.6"/>
  </r>
  <r>
    <x v="69"/>
    <x v="29"/>
    <n v="12951.94"/>
  </r>
  <r>
    <x v="69"/>
    <x v="53"/>
    <n v="150356.12"/>
  </r>
  <r>
    <x v="69"/>
    <x v="31"/>
    <n v="101998.76"/>
  </r>
  <r>
    <x v="69"/>
    <x v="33"/>
    <n v="3774.13"/>
  </r>
  <r>
    <x v="69"/>
    <x v="34"/>
    <n v="40527.32"/>
  </r>
  <r>
    <x v="69"/>
    <x v="35"/>
    <n v="144000.88"/>
  </r>
  <r>
    <x v="69"/>
    <x v="37"/>
    <n v="554.88"/>
  </r>
  <r>
    <x v="69"/>
    <x v="54"/>
    <n v="160.91999999999999"/>
  </r>
  <r>
    <x v="69"/>
    <x v="38"/>
    <n v="49316.79"/>
  </r>
  <r>
    <x v="69"/>
    <x v="39"/>
    <n v="147359.41999999998"/>
  </r>
  <r>
    <x v="69"/>
    <x v="40"/>
    <n v="158133.84"/>
  </r>
  <r>
    <x v="69"/>
    <x v="55"/>
    <n v="16000"/>
  </r>
  <r>
    <x v="69"/>
    <x v="44"/>
    <n v="17015.2"/>
  </r>
  <r>
    <x v="69"/>
    <x v="45"/>
    <n v="35046.639999999999"/>
  </r>
  <r>
    <x v="69"/>
    <x v="46"/>
    <n v="364091.2"/>
  </r>
  <r>
    <x v="69"/>
    <x v="47"/>
    <n v="1105"/>
  </r>
  <r>
    <x v="69"/>
    <x v="48"/>
    <n v="1936.44"/>
  </r>
  <r>
    <x v="69"/>
    <x v="49"/>
    <n v="5618.73"/>
  </r>
  <r>
    <x v="69"/>
    <x v="51"/>
    <n v="68275.3"/>
  </r>
  <r>
    <x v="69"/>
    <x v="89"/>
    <n v="-11625.84"/>
  </r>
  <r>
    <x v="69"/>
    <x v="52"/>
    <n v="13776.67"/>
  </r>
  <r>
    <x v="69"/>
    <x v="65"/>
    <n v="45057.5"/>
  </r>
  <r>
    <x v="70"/>
    <x v="0"/>
    <n v="211341.12999999998"/>
  </r>
  <r>
    <x v="70"/>
    <x v="1"/>
    <n v="-211341.13"/>
  </r>
  <r>
    <x v="70"/>
    <x v="57"/>
    <n v="203395"/>
  </r>
  <r>
    <x v="70"/>
    <x v="2"/>
    <n v="197536.47"/>
  </r>
  <r>
    <x v="70"/>
    <x v="3"/>
    <n v="482258.43000000005"/>
  </r>
  <r>
    <x v="70"/>
    <x v="4"/>
    <n v="661878.15999999992"/>
  </r>
  <r>
    <x v="70"/>
    <x v="5"/>
    <n v="602629.39"/>
  </r>
  <r>
    <x v="70"/>
    <x v="6"/>
    <n v="19790774.830000002"/>
  </r>
  <r>
    <x v="70"/>
    <x v="58"/>
    <n v="159179.6"/>
  </r>
  <r>
    <x v="70"/>
    <x v="59"/>
    <n v="402326.48"/>
  </r>
  <r>
    <x v="70"/>
    <x v="7"/>
    <n v="645981.30999999994"/>
  </r>
  <r>
    <x v="70"/>
    <x v="8"/>
    <n v="275640.55"/>
  </r>
  <r>
    <x v="70"/>
    <x v="9"/>
    <n v="9491221.7499999981"/>
  </r>
  <r>
    <x v="70"/>
    <x v="67"/>
    <n v="8778.01"/>
  </r>
  <r>
    <x v="70"/>
    <x v="10"/>
    <n v="3007613.52"/>
  </r>
  <r>
    <x v="70"/>
    <x v="11"/>
    <n v="2666082.7600000002"/>
  </r>
  <r>
    <x v="70"/>
    <x v="12"/>
    <n v="218040.42999999996"/>
  </r>
  <r>
    <x v="70"/>
    <x v="13"/>
    <n v="93201.819999999992"/>
  </r>
  <r>
    <x v="70"/>
    <x v="14"/>
    <n v="39365.089999999997"/>
  </r>
  <r>
    <x v="70"/>
    <x v="15"/>
    <n v="77820.959999999992"/>
  </r>
  <r>
    <x v="70"/>
    <x v="16"/>
    <n v="1202906.02"/>
  </r>
  <r>
    <x v="70"/>
    <x v="17"/>
    <n v="3060548.48"/>
  </r>
  <r>
    <x v="70"/>
    <x v="18"/>
    <n v="809757.55000000016"/>
  </r>
  <r>
    <x v="70"/>
    <x v="19"/>
    <n v="1643063.5800000003"/>
  </r>
  <r>
    <x v="70"/>
    <x v="82"/>
    <n v="75147.490000000005"/>
  </r>
  <r>
    <x v="70"/>
    <x v="20"/>
    <n v="55237.75"/>
  </r>
  <r>
    <x v="70"/>
    <x v="21"/>
    <n v="1001872.89"/>
  </r>
  <r>
    <x v="70"/>
    <x v="22"/>
    <n v="696378.64000000013"/>
  </r>
  <r>
    <x v="70"/>
    <x v="23"/>
    <n v="860719.38000000012"/>
  </r>
  <r>
    <x v="70"/>
    <x v="24"/>
    <n v="159862.94"/>
  </r>
  <r>
    <x v="70"/>
    <x v="25"/>
    <n v="1488105.6300000006"/>
  </r>
  <r>
    <x v="70"/>
    <x v="26"/>
    <n v="122152.73000000001"/>
  </r>
  <r>
    <x v="70"/>
    <x v="78"/>
    <n v="41746.99"/>
  </r>
  <r>
    <x v="70"/>
    <x v="27"/>
    <n v="536621.38"/>
  </r>
  <r>
    <x v="70"/>
    <x v="61"/>
    <n v="213610.94999999998"/>
  </r>
  <r>
    <x v="70"/>
    <x v="28"/>
    <n v="341003.93"/>
  </r>
  <r>
    <x v="70"/>
    <x v="29"/>
    <n v="64137.16"/>
  </r>
  <r>
    <x v="70"/>
    <x v="30"/>
    <n v="3935"/>
  </r>
  <r>
    <x v="70"/>
    <x v="31"/>
    <n v="588155.31000000006"/>
  </r>
  <r>
    <x v="70"/>
    <x v="32"/>
    <n v="59318.87"/>
  </r>
  <r>
    <x v="70"/>
    <x v="33"/>
    <n v="4661.91"/>
  </r>
  <r>
    <x v="70"/>
    <x v="34"/>
    <n v="83273.319999999992"/>
  </r>
  <r>
    <x v="70"/>
    <x v="35"/>
    <n v="3865.88"/>
  </r>
  <r>
    <x v="70"/>
    <x v="69"/>
    <n v="457778.63"/>
  </r>
  <r>
    <x v="70"/>
    <x v="36"/>
    <n v="317891.42"/>
  </r>
  <r>
    <x v="70"/>
    <x v="75"/>
    <n v="66049.7"/>
  </r>
  <r>
    <x v="70"/>
    <x v="54"/>
    <n v="226962.78999999998"/>
  </r>
  <r>
    <x v="70"/>
    <x v="38"/>
    <n v="1058751.7000000002"/>
  </r>
  <r>
    <x v="70"/>
    <x v="39"/>
    <n v="112301.73"/>
  </r>
  <r>
    <x v="70"/>
    <x v="40"/>
    <n v="92371.510000000009"/>
  </r>
  <r>
    <x v="70"/>
    <x v="41"/>
    <n v="57719.43"/>
  </r>
  <r>
    <x v="70"/>
    <x v="42"/>
    <n v="26452.57"/>
  </r>
  <r>
    <x v="70"/>
    <x v="43"/>
    <n v="43615.899999999994"/>
  </r>
  <r>
    <x v="70"/>
    <x v="44"/>
    <n v="40535.15"/>
  </r>
  <r>
    <x v="70"/>
    <x v="45"/>
    <n v="92262.95"/>
  </r>
  <r>
    <x v="70"/>
    <x v="46"/>
    <n v="841159.79"/>
  </r>
  <r>
    <x v="70"/>
    <x v="47"/>
    <n v="36063.880000000005"/>
  </r>
  <r>
    <x v="70"/>
    <x v="63"/>
    <n v="1145945.67"/>
  </r>
  <r>
    <x v="70"/>
    <x v="56"/>
    <n v="15808"/>
  </r>
  <r>
    <x v="70"/>
    <x v="48"/>
    <n v="739868.77999999991"/>
  </r>
  <r>
    <x v="70"/>
    <x v="49"/>
    <n v="7037.51"/>
  </r>
  <r>
    <x v="70"/>
    <x v="50"/>
    <n v="62891.33"/>
  </r>
  <r>
    <x v="70"/>
    <x v="51"/>
    <n v="101161.4"/>
  </r>
  <r>
    <x v="70"/>
    <x v="52"/>
    <n v="138029.51"/>
  </r>
  <r>
    <x v="70"/>
    <x v="70"/>
    <n v="112374.86"/>
  </r>
  <r>
    <x v="70"/>
    <x v="64"/>
    <n v="276844.90000000002"/>
  </r>
  <r>
    <x v="70"/>
    <x v="65"/>
    <n v="131596.56"/>
  </r>
  <r>
    <x v="71"/>
    <x v="0"/>
    <n v="86895.86"/>
  </r>
  <r>
    <x v="71"/>
    <x v="1"/>
    <n v="-86895.86"/>
  </r>
  <r>
    <x v="71"/>
    <x v="57"/>
    <n v="72155"/>
  </r>
  <r>
    <x v="71"/>
    <x v="2"/>
    <n v="27801.59"/>
  </r>
  <r>
    <x v="71"/>
    <x v="3"/>
    <n v="308026.65000000002"/>
  </r>
  <r>
    <x v="71"/>
    <x v="4"/>
    <n v="180155.73"/>
  </r>
  <r>
    <x v="71"/>
    <x v="5"/>
    <n v="292017.09999999998"/>
  </r>
  <r>
    <x v="71"/>
    <x v="6"/>
    <n v="9809524.0199999996"/>
  </r>
  <r>
    <x v="71"/>
    <x v="58"/>
    <n v="18463.66"/>
  </r>
  <r>
    <x v="71"/>
    <x v="59"/>
    <n v="214771.15999999997"/>
  </r>
  <r>
    <x v="71"/>
    <x v="7"/>
    <n v="281623.76"/>
  </r>
  <r>
    <x v="71"/>
    <x v="8"/>
    <n v="107231.59"/>
  </r>
  <r>
    <x v="71"/>
    <x v="9"/>
    <n v="4685510.4300000006"/>
  </r>
  <r>
    <x v="71"/>
    <x v="10"/>
    <n v="1388014.7499999998"/>
  </r>
  <r>
    <x v="71"/>
    <x v="11"/>
    <n v="1372792.5800000003"/>
  </r>
  <r>
    <x v="71"/>
    <x v="12"/>
    <n v="129995.13"/>
  </r>
  <r>
    <x v="71"/>
    <x v="13"/>
    <n v="52178.359999999993"/>
  </r>
  <r>
    <x v="71"/>
    <x v="14"/>
    <n v="37931.19000000001"/>
  </r>
  <r>
    <x v="71"/>
    <x v="15"/>
    <n v="61255.500000000015"/>
  </r>
  <r>
    <x v="71"/>
    <x v="16"/>
    <n v="598756.65"/>
  </r>
  <r>
    <x v="71"/>
    <x v="17"/>
    <n v="1472842"/>
  </r>
  <r>
    <x v="71"/>
    <x v="18"/>
    <n v="394330.06"/>
  </r>
  <r>
    <x v="71"/>
    <x v="19"/>
    <n v="802716.97000000009"/>
  </r>
  <r>
    <x v="71"/>
    <x v="21"/>
    <n v="796687.82000000007"/>
  </r>
  <r>
    <x v="71"/>
    <x v="22"/>
    <n v="86754.15"/>
  </r>
  <r>
    <x v="71"/>
    <x v="23"/>
    <n v="324263.23000000004"/>
  </r>
  <r>
    <x v="71"/>
    <x v="24"/>
    <n v="101841.82"/>
  </r>
  <r>
    <x v="71"/>
    <x v="25"/>
    <n v="961161.65"/>
  </r>
  <r>
    <x v="71"/>
    <x v="26"/>
    <n v="44047.49"/>
  </r>
  <r>
    <x v="71"/>
    <x v="27"/>
    <n v="384983.33"/>
  </r>
  <r>
    <x v="71"/>
    <x v="61"/>
    <n v="151491"/>
  </r>
  <r>
    <x v="71"/>
    <x v="28"/>
    <n v="233685.9"/>
  </r>
  <r>
    <x v="71"/>
    <x v="29"/>
    <n v="4898.21"/>
  </r>
  <r>
    <x v="71"/>
    <x v="30"/>
    <n v="144907.45000000001"/>
  </r>
  <r>
    <x v="71"/>
    <x v="31"/>
    <n v="191569.89"/>
  </r>
  <r>
    <x v="71"/>
    <x v="32"/>
    <n v="12500.79"/>
  </r>
  <r>
    <x v="71"/>
    <x v="33"/>
    <n v="1181.1600000000001"/>
  </r>
  <r>
    <x v="71"/>
    <x v="34"/>
    <n v="652113.63"/>
  </r>
  <r>
    <x v="71"/>
    <x v="35"/>
    <n v="265859.02999999997"/>
  </r>
  <r>
    <x v="71"/>
    <x v="37"/>
    <n v="35833.730000000003"/>
  </r>
  <r>
    <x v="71"/>
    <x v="62"/>
    <n v="10800"/>
  </r>
  <r>
    <x v="71"/>
    <x v="38"/>
    <n v="112533.37"/>
  </r>
  <r>
    <x v="71"/>
    <x v="39"/>
    <n v="104483.26"/>
  </r>
  <r>
    <x v="71"/>
    <x v="40"/>
    <n v="114500.26"/>
  </r>
  <r>
    <x v="71"/>
    <x v="43"/>
    <n v="3640"/>
  </r>
  <r>
    <x v="71"/>
    <x v="55"/>
    <n v="70891.5"/>
  </r>
  <r>
    <x v="71"/>
    <x v="44"/>
    <n v="18200.189999999999"/>
  </r>
  <r>
    <x v="71"/>
    <x v="46"/>
    <n v="402618.87"/>
  </r>
  <r>
    <x v="71"/>
    <x v="47"/>
    <n v="73964.100000000006"/>
  </r>
  <r>
    <x v="71"/>
    <x v="56"/>
    <n v="21235.5"/>
  </r>
  <r>
    <x v="71"/>
    <x v="48"/>
    <n v="5549.2"/>
  </r>
  <r>
    <x v="71"/>
    <x v="49"/>
    <n v="15175.22"/>
  </r>
  <r>
    <x v="71"/>
    <x v="50"/>
    <n v="1694.88"/>
  </r>
  <r>
    <x v="71"/>
    <x v="51"/>
    <n v="65412.55"/>
  </r>
  <r>
    <x v="71"/>
    <x v="52"/>
    <n v="9999.42"/>
  </r>
  <r>
    <x v="71"/>
    <x v="71"/>
    <n v="9995"/>
  </r>
  <r>
    <x v="71"/>
    <x v="65"/>
    <n v="135581.85"/>
  </r>
  <r>
    <x v="71"/>
    <x v="66"/>
    <n v="29193.48"/>
  </r>
  <r>
    <x v="72"/>
    <x v="0"/>
    <n v="89274.9"/>
  </r>
  <r>
    <x v="72"/>
    <x v="1"/>
    <n v="-89274.9"/>
  </r>
  <r>
    <x v="72"/>
    <x v="57"/>
    <n v="10705"/>
  </r>
  <r>
    <x v="72"/>
    <x v="2"/>
    <n v="48794.5"/>
  </r>
  <r>
    <x v="72"/>
    <x v="3"/>
    <n v="92879"/>
  </r>
  <r>
    <x v="72"/>
    <x v="4"/>
    <n v="95694.959999999992"/>
  </r>
  <r>
    <x v="72"/>
    <x v="5"/>
    <n v="93136.87"/>
  </r>
  <r>
    <x v="72"/>
    <x v="6"/>
    <n v="4896544.53"/>
  </r>
  <r>
    <x v="72"/>
    <x v="58"/>
    <n v="76498.579999999987"/>
  </r>
  <r>
    <x v="72"/>
    <x v="59"/>
    <n v="86693.959999999992"/>
  </r>
  <r>
    <x v="72"/>
    <x v="7"/>
    <n v="154208.56"/>
  </r>
  <r>
    <x v="72"/>
    <x v="8"/>
    <n v="177987.09"/>
  </r>
  <r>
    <x v="72"/>
    <x v="9"/>
    <n v="2547872.36"/>
  </r>
  <r>
    <x v="72"/>
    <x v="10"/>
    <n v="798738.11"/>
  </r>
  <r>
    <x v="72"/>
    <x v="11"/>
    <n v="723893.89"/>
  </r>
  <r>
    <x v="72"/>
    <x v="12"/>
    <n v="99305.77"/>
  </r>
  <r>
    <x v="72"/>
    <x v="13"/>
    <n v="38919.72"/>
  </r>
  <r>
    <x v="72"/>
    <x v="14"/>
    <n v="6098.7999999999993"/>
  </r>
  <r>
    <x v="72"/>
    <x v="15"/>
    <n v="9207.99"/>
  </r>
  <r>
    <x v="72"/>
    <x v="16"/>
    <n v="318792.84000000003"/>
  </r>
  <r>
    <x v="72"/>
    <x v="17"/>
    <n v="738126.96000000008"/>
  </r>
  <r>
    <x v="72"/>
    <x v="18"/>
    <n v="231735.03"/>
  </r>
  <r>
    <x v="72"/>
    <x v="19"/>
    <n v="397422.39"/>
  </r>
  <r>
    <x v="72"/>
    <x v="21"/>
    <n v="310915.33999999997"/>
  </r>
  <r>
    <x v="72"/>
    <x v="22"/>
    <n v="36008.85"/>
  </r>
  <r>
    <x v="72"/>
    <x v="23"/>
    <n v="123033.84000000001"/>
  </r>
  <r>
    <x v="72"/>
    <x v="24"/>
    <n v="86108.56"/>
  </r>
  <r>
    <x v="72"/>
    <x v="25"/>
    <n v="380278.72999999992"/>
  </r>
  <r>
    <x v="72"/>
    <x v="77"/>
    <n v="57436"/>
  </r>
  <r>
    <x v="72"/>
    <x v="26"/>
    <n v="29034.93"/>
  </r>
  <r>
    <x v="72"/>
    <x v="78"/>
    <n v="23811.980000000003"/>
  </r>
  <r>
    <x v="72"/>
    <x v="27"/>
    <n v="184844.02"/>
  </r>
  <r>
    <x v="72"/>
    <x v="28"/>
    <n v="83796.989999999991"/>
  </r>
  <r>
    <x v="72"/>
    <x v="31"/>
    <n v="95107.61"/>
  </r>
  <r>
    <x v="72"/>
    <x v="33"/>
    <n v="4511.37"/>
  </r>
  <r>
    <x v="72"/>
    <x v="34"/>
    <n v="41354.160000000003"/>
  </r>
  <r>
    <x v="72"/>
    <x v="35"/>
    <n v="160167.67999999999"/>
  </r>
  <r>
    <x v="72"/>
    <x v="85"/>
    <n v="6860.27"/>
  </r>
  <r>
    <x v="72"/>
    <x v="36"/>
    <n v="8650.5099999999984"/>
  </r>
  <r>
    <x v="72"/>
    <x v="37"/>
    <n v="1484.17"/>
  </r>
  <r>
    <x v="72"/>
    <x v="54"/>
    <n v="8547.1200000000008"/>
  </r>
  <r>
    <x v="72"/>
    <x v="38"/>
    <n v="37187.689999999995"/>
  </r>
  <r>
    <x v="72"/>
    <x v="39"/>
    <n v="31699.059999999998"/>
  </r>
  <r>
    <x v="72"/>
    <x v="40"/>
    <n v="33757.369999999995"/>
  </r>
  <r>
    <x v="72"/>
    <x v="42"/>
    <n v="30923.99"/>
  </r>
  <r>
    <x v="72"/>
    <x v="55"/>
    <n v="50245"/>
  </r>
  <r>
    <x v="72"/>
    <x v="44"/>
    <n v="17031.87"/>
  </r>
  <r>
    <x v="72"/>
    <x v="46"/>
    <n v="419802.13000000006"/>
  </r>
  <r>
    <x v="72"/>
    <x v="47"/>
    <n v="43740.42"/>
  </r>
  <r>
    <x v="72"/>
    <x v="48"/>
    <n v="13875.7"/>
  </r>
  <r>
    <x v="72"/>
    <x v="49"/>
    <n v="18285.91"/>
  </r>
  <r>
    <x v="72"/>
    <x v="51"/>
    <n v="50833.759999999995"/>
  </r>
  <r>
    <x v="72"/>
    <x v="52"/>
    <n v="70286.39"/>
  </r>
  <r>
    <x v="72"/>
    <x v="66"/>
    <n v="118.81"/>
  </r>
  <r>
    <x v="72"/>
    <x v="74"/>
    <n v="6789.92"/>
  </r>
  <r>
    <x v="73"/>
    <x v="0"/>
    <n v="2166.6"/>
  </r>
  <r>
    <x v="73"/>
    <x v="1"/>
    <n v="-2166.6"/>
  </r>
  <r>
    <x v="73"/>
    <x v="57"/>
    <n v="53525"/>
  </r>
  <r>
    <x v="73"/>
    <x v="2"/>
    <n v="39857.480000000003"/>
  </r>
  <r>
    <x v="73"/>
    <x v="3"/>
    <n v="66551.570000000007"/>
  </r>
  <r>
    <x v="73"/>
    <x v="4"/>
    <n v="54652.459999999992"/>
  </r>
  <r>
    <x v="73"/>
    <x v="5"/>
    <n v="22135.870000000003"/>
  </r>
  <r>
    <x v="73"/>
    <x v="6"/>
    <n v="1765261.41"/>
  </r>
  <r>
    <x v="73"/>
    <x v="58"/>
    <n v="2765.56"/>
  </r>
  <r>
    <x v="73"/>
    <x v="59"/>
    <n v="18308.25"/>
  </r>
  <r>
    <x v="73"/>
    <x v="7"/>
    <n v="13067.789999999999"/>
  </r>
  <r>
    <x v="73"/>
    <x v="8"/>
    <n v="32592.07"/>
  </r>
  <r>
    <x v="73"/>
    <x v="9"/>
    <n v="896954.09"/>
  </r>
  <r>
    <x v="73"/>
    <x v="10"/>
    <n v="263579.28999999998"/>
  </r>
  <r>
    <x v="73"/>
    <x v="11"/>
    <n v="256236.66"/>
  </r>
  <r>
    <x v="73"/>
    <x v="12"/>
    <n v="23199.14"/>
  </r>
  <r>
    <x v="73"/>
    <x v="13"/>
    <n v="12332.83"/>
  </r>
  <r>
    <x v="73"/>
    <x v="14"/>
    <n v="7446.9599999999991"/>
  </r>
  <r>
    <x v="73"/>
    <x v="15"/>
    <n v="8655"/>
  </r>
  <r>
    <x v="73"/>
    <x v="16"/>
    <n v="108160.36"/>
  </r>
  <r>
    <x v="73"/>
    <x v="17"/>
    <n v="266026.27"/>
  </r>
  <r>
    <x v="73"/>
    <x v="18"/>
    <n v="71122.989999999991"/>
  </r>
  <r>
    <x v="73"/>
    <x v="19"/>
    <n v="152989.59"/>
  </r>
  <r>
    <x v="73"/>
    <x v="21"/>
    <n v="100564.82"/>
  </r>
  <r>
    <x v="73"/>
    <x v="22"/>
    <n v="17910.68"/>
  </r>
  <r>
    <x v="73"/>
    <x v="23"/>
    <n v="61329.22"/>
  </r>
  <r>
    <x v="73"/>
    <x v="24"/>
    <n v="14931.8"/>
  </r>
  <r>
    <x v="73"/>
    <x v="25"/>
    <n v="99063.26"/>
  </r>
  <r>
    <x v="73"/>
    <x v="26"/>
    <n v="1434.91"/>
  </r>
  <r>
    <x v="73"/>
    <x v="27"/>
    <n v="68783.63"/>
  </r>
  <r>
    <x v="73"/>
    <x v="28"/>
    <n v="317283.73"/>
  </r>
  <r>
    <x v="73"/>
    <x v="29"/>
    <n v="2973.37"/>
  </r>
  <r>
    <x v="73"/>
    <x v="32"/>
    <n v="10676.119999999999"/>
  </r>
  <r>
    <x v="73"/>
    <x v="33"/>
    <n v="146.30000000000001"/>
  </r>
  <r>
    <x v="73"/>
    <x v="34"/>
    <n v="11005.34"/>
  </r>
  <r>
    <x v="73"/>
    <x v="35"/>
    <n v="67340.160000000003"/>
  </r>
  <r>
    <x v="73"/>
    <x v="69"/>
    <n v="487.55"/>
  </r>
  <r>
    <x v="73"/>
    <x v="37"/>
    <n v="2665.56"/>
  </r>
  <r>
    <x v="73"/>
    <x v="62"/>
    <n v="500"/>
  </r>
  <r>
    <x v="73"/>
    <x v="54"/>
    <n v="26933.15"/>
  </r>
  <r>
    <x v="73"/>
    <x v="38"/>
    <n v="31553.62"/>
  </r>
  <r>
    <x v="73"/>
    <x v="39"/>
    <n v="11278.23"/>
  </r>
  <r>
    <x v="73"/>
    <x v="42"/>
    <n v="15824.49"/>
  </r>
  <r>
    <x v="73"/>
    <x v="43"/>
    <n v="7918.71"/>
  </r>
  <r>
    <x v="73"/>
    <x v="45"/>
    <n v="3065"/>
  </r>
  <r>
    <x v="73"/>
    <x v="46"/>
    <n v="89935.54"/>
  </r>
  <r>
    <x v="73"/>
    <x v="47"/>
    <n v="10741.11"/>
  </r>
  <r>
    <x v="73"/>
    <x v="48"/>
    <n v="240659.3"/>
  </r>
  <r>
    <x v="73"/>
    <x v="49"/>
    <n v="8773.99"/>
  </r>
  <r>
    <x v="73"/>
    <x v="50"/>
    <n v="6939.43"/>
  </r>
  <r>
    <x v="73"/>
    <x v="51"/>
    <n v="7064.88"/>
  </r>
  <r>
    <x v="74"/>
    <x v="0"/>
    <n v="110664"/>
  </r>
  <r>
    <x v="74"/>
    <x v="1"/>
    <n v="-110664"/>
  </r>
  <r>
    <x v="74"/>
    <x v="57"/>
    <n v="45640"/>
  </r>
  <r>
    <x v="74"/>
    <x v="2"/>
    <n v="31762.3"/>
  </r>
  <r>
    <x v="74"/>
    <x v="3"/>
    <n v="248795.58000000002"/>
  </r>
  <r>
    <x v="74"/>
    <x v="4"/>
    <n v="161719.88999999998"/>
  </r>
  <r>
    <x v="74"/>
    <x v="5"/>
    <n v="198879.91"/>
  </r>
  <r>
    <x v="74"/>
    <x v="6"/>
    <n v="8851223.5000000019"/>
  </r>
  <r>
    <x v="74"/>
    <x v="58"/>
    <n v="41599.03"/>
  </r>
  <r>
    <x v="74"/>
    <x v="59"/>
    <n v="315178.78000000003"/>
  </r>
  <r>
    <x v="74"/>
    <x v="7"/>
    <n v="123696.39000000001"/>
  </r>
  <r>
    <x v="74"/>
    <x v="8"/>
    <n v="102127.95999999999"/>
  </r>
  <r>
    <x v="74"/>
    <x v="9"/>
    <n v="2826739.66"/>
  </r>
  <r>
    <x v="74"/>
    <x v="67"/>
    <n v="6110.5300000000016"/>
  </r>
  <r>
    <x v="74"/>
    <x v="60"/>
    <n v="62125.77"/>
  </r>
  <r>
    <x v="74"/>
    <x v="10"/>
    <n v="1026967.2600000001"/>
  </r>
  <r>
    <x v="74"/>
    <x v="11"/>
    <n v="1136544.74"/>
  </r>
  <r>
    <x v="74"/>
    <x v="12"/>
    <n v="64436.990000000005"/>
  </r>
  <r>
    <x v="74"/>
    <x v="13"/>
    <n v="38670.46"/>
  </r>
  <r>
    <x v="74"/>
    <x v="14"/>
    <n v="2785.3299999999995"/>
  </r>
  <r>
    <x v="74"/>
    <x v="15"/>
    <n v="5253.29"/>
  </r>
  <r>
    <x v="74"/>
    <x v="90"/>
    <n v="2400"/>
  </r>
  <r>
    <x v="74"/>
    <x v="87"/>
    <n v="4400.04"/>
  </r>
  <r>
    <x v="74"/>
    <x v="16"/>
    <n v="370942.48"/>
  </r>
  <r>
    <x v="74"/>
    <x v="17"/>
    <n v="1349039.08"/>
  </r>
  <r>
    <x v="74"/>
    <x v="18"/>
    <n v="253495.93000000002"/>
  </r>
  <r>
    <x v="74"/>
    <x v="19"/>
    <n v="697607.51"/>
  </r>
  <r>
    <x v="74"/>
    <x v="21"/>
    <n v="395997.75"/>
  </r>
  <r>
    <x v="74"/>
    <x v="22"/>
    <n v="126294.29000000001"/>
  </r>
  <r>
    <x v="74"/>
    <x v="23"/>
    <n v="35459.660000000003"/>
  </r>
  <r>
    <x v="74"/>
    <x v="24"/>
    <n v="74328.070000000007"/>
  </r>
  <r>
    <x v="74"/>
    <x v="25"/>
    <n v="619956.0199999999"/>
  </r>
  <r>
    <x v="74"/>
    <x v="91"/>
    <n v="64.53"/>
  </r>
  <r>
    <x v="74"/>
    <x v="26"/>
    <n v="19350.64"/>
  </r>
  <r>
    <x v="74"/>
    <x v="27"/>
    <n v="188778.39"/>
  </r>
  <r>
    <x v="74"/>
    <x v="61"/>
    <n v="73371.359999999986"/>
  </r>
  <r>
    <x v="74"/>
    <x v="28"/>
    <n v="28226.49"/>
  </r>
  <r>
    <x v="74"/>
    <x v="29"/>
    <n v="6068"/>
  </r>
  <r>
    <x v="74"/>
    <x v="53"/>
    <n v="209925.68"/>
  </r>
  <r>
    <x v="74"/>
    <x v="30"/>
    <n v="116353.94"/>
  </r>
  <r>
    <x v="74"/>
    <x v="31"/>
    <n v="388975.99"/>
  </r>
  <r>
    <x v="74"/>
    <x v="33"/>
    <n v="404.82"/>
  </r>
  <r>
    <x v="74"/>
    <x v="34"/>
    <n v="116487.06"/>
  </r>
  <r>
    <x v="74"/>
    <x v="35"/>
    <n v="181756.55"/>
  </r>
  <r>
    <x v="74"/>
    <x v="68"/>
    <n v="4876.8500000000004"/>
  </r>
  <r>
    <x v="74"/>
    <x v="37"/>
    <n v="26269.45"/>
  </r>
  <r>
    <x v="74"/>
    <x v="54"/>
    <n v="16823.850000000002"/>
  </r>
  <r>
    <x v="74"/>
    <x v="38"/>
    <n v="26617.63"/>
  </r>
  <r>
    <x v="74"/>
    <x v="39"/>
    <n v="39658.03"/>
  </r>
  <r>
    <x v="74"/>
    <x v="40"/>
    <n v="41004.99"/>
  </r>
  <r>
    <x v="74"/>
    <x v="41"/>
    <n v="3019.95"/>
  </r>
  <r>
    <x v="74"/>
    <x v="42"/>
    <n v="85987.62"/>
  </r>
  <r>
    <x v="74"/>
    <x v="43"/>
    <n v="2975.0099999999998"/>
  </r>
  <r>
    <x v="74"/>
    <x v="44"/>
    <n v="16219.17"/>
  </r>
  <r>
    <x v="74"/>
    <x v="46"/>
    <n v="58333.869999999995"/>
  </r>
  <r>
    <x v="74"/>
    <x v="47"/>
    <n v="114864.6"/>
  </r>
  <r>
    <x v="74"/>
    <x v="63"/>
    <n v="255615.40000000002"/>
  </r>
  <r>
    <x v="74"/>
    <x v="48"/>
    <n v="154754.26"/>
  </r>
  <r>
    <x v="74"/>
    <x v="49"/>
    <n v="3580.31"/>
  </r>
  <r>
    <x v="74"/>
    <x v="50"/>
    <n v="27.3"/>
  </r>
  <r>
    <x v="74"/>
    <x v="51"/>
    <n v="25231.269999999997"/>
  </r>
  <r>
    <x v="74"/>
    <x v="52"/>
    <n v="80632.639999999999"/>
  </r>
  <r>
    <x v="74"/>
    <x v="71"/>
    <n v="495050.69999999995"/>
  </r>
  <r>
    <x v="74"/>
    <x v="65"/>
    <n v="33368.9"/>
  </r>
  <r>
    <x v="75"/>
    <x v="0"/>
    <n v="167183.91"/>
  </r>
  <r>
    <x v="75"/>
    <x v="1"/>
    <n v="-167183.91"/>
  </r>
  <r>
    <x v="75"/>
    <x v="57"/>
    <n v="53525"/>
  </r>
  <r>
    <x v="75"/>
    <x v="2"/>
    <n v="54351.06"/>
  </r>
  <r>
    <x v="75"/>
    <x v="3"/>
    <n v="566420.66"/>
  </r>
  <r>
    <x v="75"/>
    <x v="4"/>
    <n v="200856.97"/>
  </r>
  <r>
    <x v="75"/>
    <x v="5"/>
    <n v="350866.32"/>
  </r>
  <r>
    <x v="75"/>
    <x v="6"/>
    <n v="9921519.8800000008"/>
  </r>
  <r>
    <x v="75"/>
    <x v="58"/>
    <n v="56186.270000000004"/>
  </r>
  <r>
    <x v="75"/>
    <x v="59"/>
    <n v="285342.87"/>
  </r>
  <r>
    <x v="75"/>
    <x v="7"/>
    <n v="159872.56999999995"/>
  </r>
  <r>
    <x v="75"/>
    <x v="8"/>
    <n v="191688.22"/>
  </r>
  <r>
    <x v="75"/>
    <x v="9"/>
    <n v="3632558.9500000007"/>
  </r>
  <r>
    <x v="75"/>
    <x v="67"/>
    <n v="2534.1400000000003"/>
  </r>
  <r>
    <x v="75"/>
    <x v="60"/>
    <n v="1771.07"/>
  </r>
  <r>
    <x v="75"/>
    <x v="10"/>
    <n v="1171628"/>
  </r>
  <r>
    <x v="75"/>
    <x v="11"/>
    <n v="1298262"/>
  </r>
  <r>
    <x v="75"/>
    <x v="12"/>
    <n v="183654.79"/>
  </r>
  <r>
    <x v="75"/>
    <x v="13"/>
    <n v="109144.48"/>
  </r>
  <r>
    <x v="75"/>
    <x v="14"/>
    <n v="18714.699999999997"/>
  </r>
  <r>
    <x v="75"/>
    <x v="15"/>
    <n v="25977.97"/>
  </r>
  <r>
    <x v="75"/>
    <x v="16"/>
    <n v="445702.09"/>
  </r>
  <r>
    <x v="75"/>
    <x v="17"/>
    <n v="1557190.4"/>
  </r>
  <r>
    <x v="75"/>
    <x v="18"/>
    <n v="319384.16000000003"/>
  </r>
  <r>
    <x v="75"/>
    <x v="19"/>
    <n v="810270.24"/>
  </r>
  <r>
    <x v="75"/>
    <x v="21"/>
    <n v="303595.24"/>
  </r>
  <r>
    <x v="75"/>
    <x v="22"/>
    <n v="102123.10999999999"/>
  </r>
  <r>
    <x v="75"/>
    <x v="23"/>
    <n v="391100.02"/>
  </r>
  <r>
    <x v="75"/>
    <x v="24"/>
    <n v="111051.12"/>
  </r>
  <r>
    <x v="75"/>
    <x v="25"/>
    <n v="757328.28999999992"/>
  </r>
  <r>
    <x v="75"/>
    <x v="26"/>
    <n v="114976.94"/>
  </r>
  <r>
    <x v="75"/>
    <x v="92"/>
    <n v="1824"/>
  </r>
  <r>
    <x v="75"/>
    <x v="27"/>
    <n v="219551.51"/>
  </r>
  <r>
    <x v="75"/>
    <x v="61"/>
    <n v="97389.97"/>
  </r>
  <r>
    <x v="75"/>
    <x v="28"/>
    <n v="3411.98"/>
  </r>
  <r>
    <x v="75"/>
    <x v="29"/>
    <n v="18988.239999999998"/>
  </r>
  <r>
    <x v="75"/>
    <x v="31"/>
    <n v="332929.26"/>
  </r>
  <r>
    <x v="75"/>
    <x v="32"/>
    <n v="333.54"/>
  </r>
  <r>
    <x v="75"/>
    <x v="33"/>
    <n v="1017.6500000000001"/>
  </r>
  <r>
    <x v="75"/>
    <x v="34"/>
    <n v="121749.4"/>
  </r>
  <r>
    <x v="75"/>
    <x v="35"/>
    <n v="225496.41"/>
  </r>
  <r>
    <x v="75"/>
    <x v="36"/>
    <n v="58271.899999999994"/>
  </r>
  <r>
    <x v="75"/>
    <x v="37"/>
    <n v="57797.590000000004"/>
  </r>
  <r>
    <x v="75"/>
    <x v="62"/>
    <n v="11655"/>
  </r>
  <r>
    <x v="75"/>
    <x v="54"/>
    <n v="474.95"/>
  </r>
  <r>
    <x v="75"/>
    <x v="38"/>
    <n v="46213.440000000002"/>
  </r>
  <r>
    <x v="75"/>
    <x v="39"/>
    <n v="53240.81"/>
  </r>
  <r>
    <x v="75"/>
    <x v="40"/>
    <n v="50975.63"/>
  </r>
  <r>
    <x v="75"/>
    <x v="42"/>
    <n v="77249.91"/>
  </r>
  <r>
    <x v="75"/>
    <x v="43"/>
    <n v="3442.8199999999997"/>
  </r>
  <r>
    <x v="75"/>
    <x v="44"/>
    <n v="26389.54"/>
  </r>
  <r>
    <x v="75"/>
    <x v="45"/>
    <n v="38351.75"/>
  </r>
  <r>
    <x v="75"/>
    <x v="46"/>
    <n v="103971.38"/>
  </r>
  <r>
    <x v="75"/>
    <x v="47"/>
    <n v="97755.4"/>
  </r>
  <r>
    <x v="75"/>
    <x v="63"/>
    <n v="79090"/>
  </r>
  <r>
    <x v="75"/>
    <x v="48"/>
    <n v="548358.78"/>
  </r>
  <r>
    <x v="75"/>
    <x v="49"/>
    <n v="13829.71"/>
  </r>
  <r>
    <x v="75"/>
    <x v="50"/>
    <n v="60064.85"/>
  </r>
  <r>
    <x v="75"/>
    <x v="51"/>
    <n v="82893.13"/>
  </r>
  <r>
    <x v="75"/>
    <x v="52"/>
    <n v="89278.15"/>
  </r>
  <r>
    <x v="75"/>
    <x v="64"/>
    <n v="99092.51999999999"/>
  </r>
  <r>
    <x v="76"/>
    <x v="0"/>
    <n v="26616.6"/>
  </r>
  <r>
    <x v="76"/>
    <x v="1"/>
    <n v="-26616.6"/>
  </r>
  <r>
    <x v="76"/>
    <x v="57"/>
    <n v="10705"/>
  </r>
  <r>
    <x v="76"/>
    <x v="2"/>
    <n v="3.47"/>
  </r>
  <r>
    <x v="76"/>
    <x v="3"/>
    <n v="54481.509999999995"/>
  </r>
  <r>
    <x v="76"/>
    <x v="5"/>
    <n v="5818.24"/>
  </r>
  <r>
    <x v="76"/>
    <x v="6"/>
    <n v="1860554.49"/>
  </r>
  <r>
    <x v="76"/>
    <x v="59"/>
    <n v="80932.009999999995"/>
  </r>
  <r>
    <x v="76"/>
    <x v="8"/>
    <n v="11762.460000000001"/>
  </r>
  <r>
    <x v="76"/>
    <x v="9"/>
    <n v="821777.73"/>
  </r>
  <r>
    <x v="76"/>
    <x v="10"/>
    <n v="210314.87999999998"/>
  </r>
  <r>
    <x v="76"/>
    <x v="11"/>
    <n v="282397.12"/>
  </r>
  <r>
    <x v="76"/>
    <x v="12"/>
    <n v="28336.51"/>
  </r>
  <r>
    <x v="76"/>
    <x v="13"/>
    <n v="11533.740000000002"/>
  </r>
  <r>
    <x v="76"/>
    <x v="14"/>
    <n v="5259.83"/>
  </r>
  <r>
    <x v="76"/>
    <x v="15"/>
    <n v="9282.89"/>
  </r>
  <r>
    <x v="76"/>
    <x v="16"/>
    <n v="103946.32"/>
  </r>
  <r>
    <x v="76"/>
    <x v="17"/>
    <n v="277693.14"/>
  </r>
  <r>
    <x v="76"/>
    <x v="18"/>
    <n v="67956.350000000006"/>
  </r>
  <r>
    <x v="76"/>
    <x v="19"/>
    <n v="145995.38"/>
  </r>
  <r>
    <x v="76"/>
    <x v="21"/>
    <n v="206069.51"/>
  </r>
  <r>
    <x v="76"/>
    <x v="22"/>
    <n v="6239.8899999999994"/>
  </r>
  <r>
    <x v="76"/>
    <x v="23"/>
    <n v="59868.69"/>
  </r>
  <r>
    <x v="76"/>
    <x v="24"/>
    <n v="10562.82"/>
  </r>
  <r>
    <x v="76"/>
    <x v="25"/>
    <n v="192500.23"/>
  </r>
  <r>
    <x v="76"/>
    <x v="79"/>
    <n v="26856.59"/>
  </r>
  <r>
    <x v="76"/>
    <x v="27"/>
    <n v="100778.36"/>
  </r>
  <r>
    <x v="76"/>
    <x v="31"/>
    <n v="44485.27"/>
  </r>
  <r>
    <x v="76"/>
    <x v="32"/>
    <n v="11768.779999999999"/>
  </r>
  <r>
    <x v="76"/>
    <x v="34"/>
    <n v="16176.66"/>
  </r>
  <r>
    <x v="76"/>
    <x v="35"/>
    <n v="12501.3"/>
  </r>
  <r>
    <x v="76"/>
    <x v="39"/>
    <n v="438.35"/>
  </r>
  <r>
    <x v="76"/>
    <x v="40"/>
    <n v="26512.76"/>
  </r>
  <r>
    <x v="76"/>
    <x v="42"/>
    <n v="3552.36"/>
  </r>
  <r>
    <x v="76"/>
    <x v="43"/>
    <n v="1776.18"/>
  </r>
  <r>
    <x v="76"/>
    <x v="44"/>
    <n v="2775.9"/>
  </r>
  <r>
    <x v="76"/>
    <x v="45"/>
    <n v="56580"/>
  </r>
  <r>
    <x v="76"/>
    <x v="46"/>
    <n v="647677.4"/>
  </r>
  <r>
    <x v="76"/>
    <x v="47"/>
    <n v="9930.85"/>
  </r>
  <r>
    <x v="76"/>
    <x v="48"/>
    <n v="-500"/>
  </r>
  <r>
    <x v="76"/>
    <x v="49"/>
    <n v="1239.29"/>
  </r>
  <r>
    <x v="76"/>
    <x v="50"/>
    <n v="63476.27"/>
  </r>
  <r>
    <x v="76"/>
    <x v="51"/>
    <n v="30543.4"/>
  </r>
  <r>
    <x v="76"/>
    <x v="52"/>
    <n v="48814.070000000007"/>
  </r>
  <r>
    <x v="77"/>
    <x v="0"/>
    <n v="15960.56"/>
  </r>
  <r>
    <x v="77"/>
    <x v="1"/>
    <n v="-15960.56"/>
  </r>
  <r>
    <x v="77"/>
    <x v="57"/>
    <n v="21410"/>
  </r>
  <r>
    <x v="77"/>
    <x v="2"/>
    <n v="4725.2199999999993"/>
  </r>
  <r>
    <x v="77"/>
    <x v="3"/>
    <n v="10612"/>
  </r>
  <r>
    <x v="77"/>
    <x v="4"/>
    <n v="65067.11"/>
  </r>
  <r>
    <x v="77"/>
    <x v="5"/>
    <n v="59829.99"/>
  </r>
  <r>
    <x v="77"/>
    <x v="6"/>
    <n v="1052402.5899999999"/>
  </r>
  <r>
    <x v="77"/>
    <x v="58"/>
    <n v="8693.75"/>
  </r>
  <r>
    <x v="77"/>
    <x v="59"/>
    <n v="49500.34"/>
  </r>
  <r>
    <x v="77"/>
    <x v="7"/>
    <n v="40106.86"/>
  </r>
  <r>
    <x v="77"/>
    <x v="8"/>
    <n v="25914.13"/>
  </r>
  <r>
    <x v="77"/>
    <x v="9"/>
    <n v="599328.99000000011"/>
  </r>
  <r>
    <x v="77"/>
    <x v="10"/>
    <n v="200044.29"/>
  </r>
  <r>
    <x v="77"/>
    <x v="11"/>
    <n v="180379.71000000002"/>
  </r>
  <r>
    <x v="77"/>
    <x v="12"/>
    <n v="23154.239999999998"/>
  </r>
  <r>
    <x v="77"/>
    <x v="13"/>
    <n v="8854.7799999999988"/>
  </r>
  <r>
    <x v="77"/>
    <x v="14"/>
    <n v="4114.9799999999996"/>
  </r>
  <r>
    <x v="77"/>
    <x v="15"/>
    <n v="5430.65"/>
  </r>
  <r>
    <x v="77"/>
    <x v="16"/>
    <n v="76883.39"/>
  </r>
  <r>
    <x v="77"/>
    <x v="17"/>
    <n v="171533.9"/>
  </r>
  <r>
    <x v="77"/>
    <x v="18"/>
    <n v="53352.340000000004"/>
  </r>
  <r>
    <x v="77"/>
    <x v="19"/>
    <n v="91805.35"/>
  </r>
  <r>
    <x v="77"/>
    <x v="21"/>
    <n v="7638.2599999999993"/>
  </r>
  <r>
    <x v="77"/>
    <x v="22"/>
    <n v="33517.81"/>
  </r>
  <r>
    <x v="77"/>
    <x v="23"/>
    <n v="76116.52"/>
  </r>
  <r>
    <x v="77"/>
    <x v="24"/>
    <n v="47219.89"/>
  </r>
  <r>
    <x v="77"/>
    <x v="25"/>
    <n v="212114.90000000005"/>
  </r>
  <r>
    <x v="77"/>
    <x v="83"/>
    <n v="466.12"/>
  </r>
  <r>
    <x v="77"/>
    <x v="73"/>
    <n v="2833.88"/>
  </r>
  <r>
    <x v="77"/>
    <x v="26"/>
    <n v="14909.77"/>
  </r>
  <r>
    <x v="77"/>
    <x v="79"/>
    <n v="79526.47"/>
  </r>
  <r>
    <x v="77"/>
    <x v="78"/>
    <n v="1764.72"/>
  </r>
  <r>
    <x v="77"/>
    <x v="27"/>
    <n v="41951.12"/>
  </r>
  <r>
    <x v="77"/>
    <x v="28"/>
    <n v="3861.58"/>
  </r>
  <r>
    <x v="77"/>
    <x v="29"/>
    <n v="8624"/>
  </r>
  <r>
    <x v="77"/>
    <x v="30"/>
    <n v="3608.84"/>
  </r>
  <r>
    <x v="77"/>
    <x v="31"/>
    <n v="58724.73"/>
  </r>
  <r>
    <x v="77"/>
    <x v="34"/>
    <n v="10336.39"/>
  </r>
  <r>
    <x v="77"/>
    <x v="35"/>
    <n v="84660.47"/>
  </r>
  <r>
    <x v="77"/>
    <x v="36"/>
    <n v="64087.65"/>
  </r>
  <r>
    <x v="77"/>
    <x v="37"/>
    <n v="3005.67"/>
  </r>
  <r>
    <x v="77"/>
    <x v="38"/>
    <n v="25514.54"/>
  </r>
  <r>
    <x v="77"/>
    <x v="39"/>
    <n v="10687.14"/>
  </r>
  <r>
    <x v="77"/>
    <x v="40"/>
    <n v="724.41"/>
  </r>
  <r>
    <x v="77"/>
    <x v="42"/>
    <n v="21064.81"/>
  </r>
  <r>
    <x v="77"/>
    <x v="43"/>
    <n v="12243.37"/>
  </r>
  <r>
    <x v="77"/>
    <x v="46"/>
    <n v="1735"/>
  </r>
  <r>
    <x v="77"/>
    <x v="47"/>
    <n v="21208"/>
  </r>
  <r>
    <x v="77"/>
    <x v="48"/>
    <n v="352627.79"/>
  </r>
  <r>
    <x v="77"/>
    <x v="49"/>
    <n v="2574.1999999999998"/>
  </r>
  <r>
    <x v="77"/>
    <x v="50"/>
    <n v="100"/>
  </r>
  <r>
    <x v="77"/>
    <x v="51"/>
    <n v="8028.14"/>
  </r>
  <r>
    <x v="77"/>
    <x v="52"/>
    <n v="6029.5"/>
  </r>
  <r>
    <x v="77"/>
    <x v="71"/>
    <n v="26855.040000000001"/>
  </r>
  <r>
    <x v="77"/>
    <x v="66"/>
    <n v="83787.8"/>
  </r>
  <r>
    <x v="78"/>
    <x v="2"/>
    <n v="3970.42"/>
  </r>
  <r>
    <x v="78"/>
    <x v="4"/>
    <n v="43884.869999999995"/>
  </r>
  <r>
    <x v="78"/>
    <x v="5"/>
    <n v="408708.57999999996"/>
  </r>
  <r>
    <x v="78"/>
    <x v="6"/>
    <n v="627094.48"/>
  </r>
  <r>
    <x v="78"/>
    <x v="58"/>
    <n v="3056.57"/>
  </r>
  <r>
    <x v="78"/>
    <x v="7"/>
    <n v="5027.42"/>
  </r>
  <r>
    <x v="78"/>
    <x v="8"/>
    <n v="70451.92"/>
  </r>
  <r>
    <x v="78"/>
    <x v="9"/>
    <n v="542560.51"/>
  </r>
  <r>
    <x v="78"/>
    <x v="10"/>
    <n v="191567.2"/>
  </r>
  <r>
    <x v="78"/>
    <x v="11"/>
    <n v="177200.2"/>
  </r>
  <r>
    <x v="78"/>
    <x v="12"/>
    <n v="19196.710000000003"/>
  </r>
  <r>
    <x v="78"/>
    <x v="13"/>
    <n v="7959.75"/>
  </r>
  <r>
    <x v="78"/>
    <x v="14"/>
    <n v="455.75"/>
  </r>
  <r>
    <x v="78"/>
    <x v="15"/>
    <n v="667.82999999999993"/>
  </r>
  <r>
    <x v="78"/>
    <x v="16"/>
    <n v="64456.330000000009"/>
  </r>
  <r>
    <x v="78"/>
    <x v="17"/>
    <n v="153924.35"/>
  </r>
  <r>
    <x v="78"/>
    <x v="18"/>
    <n v="45654.509999999995"/>
  </r>
  <r>
    <x v="78"/>
    <x v="19"/>
    <n v="81191.25"/>
  </r>
  <r>
    <x v="78"/>
    <x v="21"/>
    <n v="17455.080000000002"/>
  </r>
  <r>
    <x v="78"/>
    <x v="22"/>
    <n v="15029.56"/>
  </r>
  <r>
    <x v="78"/>
    <x v="23"/>
    <n v="40446.9"/>
  </r>
  <r>
    <x v="78"/>
    <x v="24"/>
    <n v="7221.19"/>
  </r>
  <r>
    <x v="78"/>
    <x v="25"/>
    <n v="79440.69"/>
  </r>
  <r>
    <x v="78"/>
    <x v="26"/>
    <n v="9882"/>
  </r>
  <r>
    <x v="78"/>
    <x v="78"/>
    <n v="39690.35"/>
  </r>
  <r>
    <x v="78"/>
    <x v="27"/>
    <n v="34435.31"/>
  </r>
  <r>
    <x v="78"/>
    <x v="28"/>
    <n v="5104"/>
  </r>
  <r>
    <x v="78"/>
    <x v="30"/>
    <n v="28944.29"/>
  </r>
  <r>
    <x v="78"/>
    <x v="33"/>
    <n v="340.21"/>
  </r>
  <r>
    <x v="78"/>
    <x v="34"/>
    <n v="6141.9"/>
  </r>
  <r>
    <x v="78"/>
    <x v="35"/>
    <n v="47814.619999999995"/>
  </r>
  <r>
    <x v="78"/>
    <x v="54"/>
    <n v="1966.56"/>
  </r>
  <r>
    <x v="78"/>
    <x v="38"/>
    <n v="19045.47"/>
  </r>
  <r>
    <x v="78"/>
    <x v="39"/>
    <n v="11857.2"/>
  </r>
  <r>
    <x v="78"/>
    <x v="41"/>
    <n v="2500"/>
  </r>
  <r>
    <x v="78"/>
    <x v="42"/>
    <n v="8975.17"/>
  </r>
  <r>
    <x v="78"/>
    <x v="43"/>
    <n v="119.5"/>
  </r>
  <r>
    <x v="78"/>
    <x v="45"/>
    <n v="8097.5"/>
  </r>
  <r>
    <x v="78"/>
    <x v="46"/>
    <n v="85871.92"/>
  </r>
  <r>
    <x v="78"/>
    <x v="47"/>
    <n v="5314"/>
  </r>
  <r>
    <x v="78"/>
    <x v="63"/>
    <n v="6234"/>
  </r>
  <r>
    <x v="78"/>
    <x v="48"/>
    <n v="146928.52000000002"/>
  </r>
  <r>
    <x v="78"/>
    <x v="49"/>
    <n v="2944.03"/>
  </r>
  <r>
    <x v="78"/>
    <x v="51"/>
    <n v="11797.85"/>
  </r>
  <r>
    <x v="79"/>
    <x v="3"/>
    <n v="38381.79"/>
  </r>
  <r>
    <x v="79"/>
    <x v="4"/>
    <n v="17722.16"/>
  </r>
  <r>
    <x v="79"/>
    <x v="5"/>
    <n v="3957.21"/>
  </r>
  <r>
    <x v="79"/>
    <x v="6"/>
    <n v="255298.87"/>
  </r>
  <r>
    <x v="79"/>
    <x v="7"/>
    <n v="22859.61"/>
  </r>
  <r>
    <x v="79"/>
    <x v="8"/>
    <n v="661.55"/>
  </r>
  <r>
    <x v="79"/>
    <x v="9"/>
    <n v="212715.7"/>
  </r>
  <r>
    <x v="79"/>
    <x v="10"/>
    <n v="69696"/>
  </r>
  <r>
    <x v="79"/>
    <x v="11"/>
    <n v="34848"/>
  </r>
  <r>
    <x v="79"/>
    <x v="12"/>
    <n v="4381.8099999999995"/>
  </r>
  <r>
    <x v="79"/>
    <x v="13"/>
    <n v="1997.3"/>
  </r>
  <r>
    <x v="79"/>
    <x v="14"/>
    <n v="112.22"/>
  </r>
  <r>
    <x v="79"/>
    <x v="15"/>
    <n v="117.16"/>
  </r>
  <r>
    <x v="79"/>
    <x v="16"/>
    <n v="27624.899999999998"/>
  </r>
  <r>
    <x v="79"/>
    <x v="17"/>
    <n v="37429.9"/>
  </r>
  <r>
    <x v="79"/>
    <x v="18"/>
    <n v="17014.830000000002"/>
  </r>
  <r>
    <x v="79"/>
    <x v="19"/>
    <n v="24424.379999999997"/>
  </r>
  <r>
    <x v="79"/>
    <x v="21"/>
    <n v="3639.64"/>
  </r>
  <r>
    <x v="79"/>
    <x v="24"/>
    <n v="84.55"/>
  </r>
  <r>
    <x v="79"/>
    <x v="25"/>
    <n v="57718.68"/>
  </r>
  <r>
    <x v="79"/>
    <x v="26"/>
    <n v="50"/>
  </r>
  <r>
    <x v="79"/>
    <x v="78"/>
    <n v="4941.83"/>
  </r>
  <r>
    <x v="79"/>
    <x v="27"/>
    <n v="4046.44"/>
  </r>
  <r>
    <x v="79"/>
    <x v="28"/>
    <n v="27287.360000000001"/>
  </r>
  <r>
    <x v="79"/>
    <x v="34"/>
    <n v="4538.5"/>
  </r>
  <r>
    <x v="79"/>
    <x v="35"/>
    <n v="9546.9500000000007"/>
  </r>
  <r>
    <x v="79"/>
    <x v="37"/>
    <n v="108.36"/>
  </r>
  <r>
    <x v="79"/>
    <x v="38"/>
    <n v="119.79"/>
  </r>
  <r>
    <x v="79"/>
    <x v="39"/>
    <n v="2800.41"/>
  </r>
  <r>
    <x v="79"/>
    <x v="40"/>
    <n v="290"/>
  </r>
  <r>
    <x v="79"/>
    <x v="43"/>
    <n v="243.36"/>
  </r>
  <r>
    <x v="79"/>
    <x v="44"/>
    <n v="2292"/>
  </r>
  <r>
    <x v="79"/>
    <x v="46"/>
    <n v="39172.21"/>
  </r>
  <r>
    <x v="79"/>
    <x v="47"/>
    <n v="978.56"/>
  </r>
  <r>
    <x v="79"/>
    <x v="48"/>
    <n v="27945"/>
  </r>
  <r>
    <x v="79"/>
    <x v="49"/>
    <n v="901.45"/>
  </r>
  <r>
    <x v="79"/>
    <x v="50"/>
    <n v="900.83"/>
  </r>
  <r>
    <x v="79"/>
    <x v="51"/>
    <n v="577.27"/>
  </r>
  <r>
    <x v="79"/>
    <x v="74"/>
    <n v="17.399999999999999"/>
  </r>
  <r>
    <x v="80"/>
    <x v="0"/>
    <n v="8530.14"/>
  </r>
  <r>
    <x v="80"/>
    <x v="1"/>
    <n v="-8530.14"/>
  </r>
  <r>
    <x v="80"/>
    <x v="2"/>
    <n v="9576.82"/>
  </r>
  <r>
    <x v="80"/>
    <x v="3"/>
    <n v="16798"/>
  </r>
  <r>
    <x v="80"/>
    <x v="4"/>
    <n v="19986.41"/>
  </r>
  <r>
    <x v="80"/>
    <x v="5"/>
    <n v="53980.659999999996"/>
  </r>
  <r>
    <x v="80"/>
    <x v="6"/>
    <n v="1452660.01"/>
  </r>
  <r>
    <x v="80"/>
    <x v="58"/>
    <n v="557.61"/>
  </r>
  <r>
    <x v="80"/>
    <x v="59"/>
    <n v="51839.23"/>
  </r>
  <r>
    <x v="80"/>
    <x v="7"/>
    <n v="49164.61"/>
  </r>
  <r>
    <x v="80"/>
    <x v="8"/>
    <n v="41871.15"/>
  </r>
  <r>
    <x v="80"/>
    <x v="9"/>
    <n v="603499.84000000008"/>
  </r>
  <r>
    <x v="80"/>
    <x v="67"/>
    <n v="45.2"/>
  </r>
  <r>
    <x v="80"/>
    <x v="60"/>
    <n v="24.05"/>
  </r>
  <r>
    <x v="80"/>
    <x v="10"/>
    <n v="181067.48999999996"/>
  </r>
  <r>
    <x v="80"/>
    <x v="11"/>
    <n v="218213.15000000002"/>
  </r>
  <r>
    <x v="80"/>
    <x v="12"/>
    <n v="19427.75"/>
  </r>
  <r>
    <x v="80"/>
    <x v="13"/>
    <n v="7279.42"/>
  </r>
  <r>
    <x v="80"/>
    <x v="14"/>
    <n v="4062.8299999999995"/>
  </r>
  <r>
    <x v="80"/>
    <x v="15"/>
    <n v="7118.24"/>
  </r>
  <r>
    <x v="80"/>
    <x v="16"/>
    <n v="58736.5"/>
  </r>
  <r>
    <x v="80"/>
    <x v="17"/>
    <n v="213774.07999999999"/>
  </r>
  <r>
    <x v="80"/>
    <x v="18"/>
    <n v="56086.520000000004"/>
  </r>
  <r>
    <x v="80"/>
    <x v="19"/>
    <n v="117181.92"/>
  </r>
  <r>
    <x v="80"/>
    <x v="21"/>
    <n v="6361.96"/>
  </r>
  <r>
    <x v="80"/>
    <x v="22"/>
    <n v="4440.8500000000004"/>
  </r>
  <r>
    <x v="80"/>
    <x v="23"/>
    <n v="71299.899999999994"/>
  </r>
  <r>
    <x v="80"/>
    <x v="24"/>
    <n v="15520.01"/>
  </r>
  <r>
    <x v="80"/>
    <x v="25"/>
    <n v="237988.81000000003"/>
  </r>
  <r>
    <x v="80"/>
    <x v="77"/>
    <n v="48324.02"/>
  </r>
  <r>
    <x v="80"/>
    <x v="26"/>
    <n v="6806.78"/>
  </r>
  <r>
    <x v="80"/>
    <x v="78"/>
    <n v="26309.82"/>
  </r>
  <r>
    <x v="80"/>
    <x v="27"/>
    <n v="43917.14"/>
  </r>
  <r>
    <x v="80"/>
    <x v="28"/>
    <n v="106717.97"/>
  </r>
  <r>
    <x v="80"/>
    <x v="29"/>
    <n v="1064.8"/>
  </r>
  <r>
    <x v="80"/>
    <x v="31"/>
    <n v="7652.84"/>
  </r>
  <r>
    <x v="80"/>
    <x v="33"/>
    <n v="1525.96"/>
  </r>
  <r>
    <x v="80"/>
    <x v="34"/>
    <n v="30932.86"/>
  </r>
  <r>
    <x v="80"/>
    <x v="35"/>
    <n v="49474.48"/>
  </r>
  <r>
    <x v="80"/>
    <x v="69"/>
    <n v="3177.7"/>
  </r>
  <r>
    <x v="80"/>
    <x v="36"/>
    <n v="10310.780000000001"/>
  </r>
  <r>
    <x v="80"/>
    <x v="37"/>
    <n v="2328.04"/>
  </r>
  <r>
    <x v="80"/>
    <x v="54"/>
    <n v="461.22"/>
  </r>
  <r>
    <x v="80"/>
    <x v="38"/>
    <n v="6375.58"/>
  </r>
  <r>
    <x v="80"/>
    <x v="39"/>
    <n v="8643.18"/>
  </r>
  <r>
    <x v="80"/>
    <x v="40"/>
    <n v="10305.17"/>
  </r>
  <r>
    <x v="80"/>
    <x v="41"/>
    <n v="2030.12"/>
  </r>
  <r>
    <x v="80"/>
    <x v="43"/>
    <n v="5914.7800000000007"/>
  </r>
  <r>
    <x v="80"/>
    <x v="44"/>
    <n v="1160"/>
  </r>
  <r>
    <x v="80"/>
    <x v="45"/>
    <n v="30100"/>
  </r>
  <r>
    <x v="80"/>
    <x v="46"/>
    <n v="25553.759999999998"/>
  </r>
  <r>
    <x v="80"/>
    <x v="47"/>
    <n v="4049"/>
  </r>
  <r>
    <x v="80"/>
    <x v="49"/>
    <n v="1398.72"/>
  </r>
  <r>
    <x v="80"/>
    <x v="50"/>
    <n v="135"/>
  </r>
  <r>
    <x v="80"/>
    <x v="51"/>
    <n v="1409.6499999999999"/>
  </r>
  <r>
    <x v="80"/>
    <x v="71"/>
    <n v="7623"/>
  </r>
  <r>
    <x v="80"/>
    <x v="64"/>
    <n v="29959.9"/>
  </r>
  <r>
    <x v="81"/>
    <x v="0"/>
    <n v="91572.09"/>
  </r>
  <r>
    <x v="81"/>
    <x v="1"/>
    <n v="-91572.09"/>
  </r>
  <r>
    <x v="81"/>
    <x v="57"/>
    <n v="96345"/>
  </r>
  <r>
    <x v="81"/>
    <x v="2"/>
    <n v="60098.700000000004"/>
  </r>
  <r>
    <x v="81"/>
    <x v="3"/>
    <n v="34647.33"/>
  </r>
  <r>
    <x v="81"/>
    <x v="4"/>
    <n v="197513.13"/>
  </r>
  <r>
    <x v="81"/>
    <x v="5"/>
    <n v="119967.25"/>
  </r>
  <r>
    <x v="81"/>
    <x v="6"/>
    <n v="3488680.57"/>
  </r>
  <r>
    <x v="81"/>
    <x v="58"/>
    <n v="7513.87"/>
  </r>
  <r>
    <x v="81"/>
    <x v="59"/>
    <n v="116041.75"/>
  </r>
  <r>
    <x v="81"/>
    <x v="7"/>
    <n v="92179.56"/>
  </r>
  <r>
    <x v="81"/>
    <x v="8"/>
    <n v="44341.51"/>
  </r>
  <r>
    <x v="81"/>
    <x v="9"/>
    <n v="1435933.7200000002"/>
  </r>
  <r>
    <x v="81"/>
    <x v="67"/>
    <n v="2644.81"/>
  </r>
  <r>
    <x v="81"/>
    <x v="60"/>
    <n v="6244.17"/>
  </r>
  <r>
    <x v="81"/>
    <x v="10"/>
    <n v="519573.44999999995"/>
  </r>
  <r>
    <x v="81"/>
    <x v="11"/>
    <n v="543353.74"/>
  </r>
  <r>
    <x v="81"/>
    <x v="12"/>
    <n v="75162.97"/>
  </r>
  <r>
    <x v="81"/>
    <x v="13"/>
    <n v="24692.86"/>
  </r>
  <r>
    <x v="81"/>
    <x v="14"/>
    <n v="1881.19"/>
  </r>
  <r>
    <x v="81"/>
    <x v="15"/>
    <n v="231.45"/>
  </r>
  <r>
    <x v="81"/>
    <x v="87"/>
    <n v="30.02"/>
  </r>
  <r>
    <x v="81"/>
    <x v="16"/>
    <n v="187938.32999999996"/>
  </r>
  <r>
    <x v="81"/>
    <x v="17"/>
    <n v="549944.81999999995"/>
  </r>
  <r>
    <x v="81"/>
    <x v="18"/>
    <n v="126165.37999999999"/>
  </r>
  <r>
    <x v="81"/>
    <x v="19"/>
    <n v="299419.90999999997"/>
  </r>
  <r>
    <x v="81"/>
    <x v="21"/>
    <n v="30282.92"/>
  </r>
  <r>
    <x v="81"/>
    <x v="22"/>
    <n v="132107.66999999998"/>
  </r>
  <r>
    <x v="81"/>
    <x v="23"/>
    <n v="201476.93"/>
  </r>
  <r>
    <x v="81"/>
    <x v="24"/>
    <n v="51628.19"/>
  </r>
  <r>
    <x v="81"/>
    <x v="25"/>
    <n v="647446"/>
  </r>
  <r>
    <x v="81"/>
    <x v="26"/>
    <n v="39239.230000000003"/>
  </r>
  <r>
    <x v="81"/>
    <x v="27"/>
    <n v="203517.92"/>
  </r>
  <r>
    <x v="81"/>
    <x v="28"/>
    <n v="137931.79999999999"/>
  </r>
  <r>
    <x v="81"/>
    <x v="29"/>
    <n v="13462.3"/>
  </r>
  <r>
    <x v="81"/>
    <x v="30"/>
    <n v="54477.21"/>
  </r>
  <r>
    <x v="81"/>
    <x v="31"/>
    <n v="151007.54"/>
  </r>
  <r>
    <x v="81"/>
    <x v="33"/>
    <n v="1499.78"/>
  </r>
  <r>
    <x v="81"/>
    <x v="34"/>
    <n v="25892.420000000002"/>
  </r>
  <r>
    <x v="81"/>
    <x v="35"/>
    <n v="135294.08000000002"/>
  </r>
  <r>
    <x v="81"/>
    <x v="85"/>
    <n v="36320.71"/>
  </r>
  <r>
    <x v="81"/>
    <x v="36"/>
    <n v="5000"/>
  </r>
  <r>
    <x v="81"/>
    <x v="37"/>
    <n v="1284.4000000000001"/>
  </r>
  <r>
    <x v="81"/>
    <x v="62"/>
    <n v="11400"/>
  </r>
  <r>
    <x v="81"/>
    <x v="54"/>
    <n v="7983.65"/>
  </r>
  <r>
    <x v="81"/>
    <x v="38"/>
    <n v="165866.07999999999"/>
  </r>
  <r>
    <x v="81"/>
    <x v="39"/>
    <n v="9503.9500000000007"/>
  </r>
  <r>
    <x v="81"/>
    <x v="40"/>
    <n v="42284.84"/>
  </r>
  <r>
    <x v="81"/>
    <x v="43"/>
    <n v="69464.03"/>
  </r>
  <r>
    <x v="81"/>
    <x v="55"/>
    <n v="1599"/>
  </r>
  <r>
    <x v="81"/>
    <x v="44"/>
    <n v="18901.080000000002"/>
  </r>
  <r>
    <x v="81"/>
    <x v="45"/>
    <n v="5000"/>
  </r>
  <r>
    <x v="81"/>
    <x v="46"/>
    <n v="375584.51"/>
  </r>
  <r>
    <x v="81"/>
    <x v="47"/>
    <n v="136811.88"/>
  </r>
  <r>
    <x v="81"/>
    <x v="48"/>
    <n v="19321.43"/>
  </r>
  <r>
    <x v="81"/>
    <x v="49"/>
    <n v="10459.59"/>
  </r>
  <r>
    <x v="81"/>
    <x v="50"/>
    <n v="2461.09"/>
  </r>
  <r>
    <x v="81"/>
    <x v="51"/>
    <n v="29178.65"/>
  </r>
  <r>
    <x v="81"/>
    <x v="52"/>
    <n v="6425.1"/>
  </r>
  <r>
    <x v="81"/>
    <x v="64"/>
    <n v="16105.82"/>
  </r>
  <r>
    <x v="81"/>
    <x v="65"/>
    <n v="38266.79"/>
  </r>
  <r>
    <x v="81"/>
    <x v="74"/>
    <n v="67082.399999999994"/>
  </r>
  <r>
    <x v="81"/>
    <x v="80"/>
    <n v="13068"/>
  </r>
  <r>
    <x v="82"/>
    <x v="0"/>
    <n v="14127.82"/>
  </r>
  <r>
    <x v="82"/>
    <x v="1"/>
    <n v="-14127.82"/>
  </r>
  <r>
    <x v="82"/>
    <x v="2"/>
    <n v="21908.55"/>
  </r>
  <r>
    <x v="82"/>
    <x v="3"/>
    <n v="34316.06"/>
  </r>
  <r>
    <x v="82"/>
    <x v="4"/>
    <n v="55031.43"/>
  </r>
  <r>
    <x v="82"/>
    <x v="5"/>
    <n v="42816.89"/>
  </r>
  <r>
    <x v="82"/>
    <x v="6"/>
    <n v="2024991.08"/>
  </r>
  <r>
    <x v="82"/>
    <x v="58"/>
    <n v="8672.9"/>
  </r>
  <r>
    <x v="82"/>
    <x v="59"/>
    <n v="38000"/>
  </r>
  <r>
    <x v="82"/>
    <x v="7"/>
    <n v="13868.53"/>
  </r>
  <r>
    <x v="82"/>
    <x v="8"/>
    <n v="25593.14"/>
  </r>
  <r>
    <x v="82"/>
    <x v="9"/>
    <n v="720345.64000000013"/>
  </r>
  <r>
    <x v="82"/>
    <x v="67"/>
    <n v="4568.2300000000005"/>
  </r>
  <r>
    <x v="82"/>
    <x v="60"/>
    <n v="8535.9599999999991"/>
  </r>
  <r>
    <x v="82"/>
    <x v="10"/>
    <n v="253526.41999999998"/>
  </r>
  <r>
    <x v="82"/>
    <x v="11"/>
    <n v="327076.58000000007"/>
  </r>
  <r>
    <x v="82"/>
    <x v="12"/>
    <n v="28674.809999999998"/>
  </r>
  <r>
    <x v="82"/>
    <x v="13"/>
    <n v="14032.46"/>
  </r>
  <r>
    <x v="82"/>
    <x v="14"/>
    <n v="4717.4399999999996"/>
  </r>
  <r>
    <x v="82"/>
    <x v="15"/>
    <n v="10783.83"/>
  </r>
  <r>
    <x v="82"/>
    <x v="16"/>
    <n v="86140.300000000017"/>
  </r>
  <r>
    <x v="82"/>
    <x v="17"/>
    <n v="297433.64"/>
  </r>
  <r>
    <x v="82"/>
    <x v="18"/>
    <n v="59637.049999999996"/>
  </r>
  <r>
    <x v="82"/>
    <x v="19"/>
    <n v="164037.99"/>
  </r>
  <r>
    <x v="82"/>
    <x v="21"/>
    <n v="70082.240000000005"/>
  </r>
  <r>
    <x v="82"/>
    <x v="22"/>
    <n v="26729.730000000003"/>
  </r>
  <r>
    <x v="82"/>
    <x v="23"/>
    <n v="91841.98000000001"/>
  </r>
  <r>
    <x v="82"/>
    <x v="24"/>
    <n v="13878.75"/>
  </r>
  <r>
    <x v="82"/>
    <x v="25"/>
    <n v="240658.10000000003"/>
  </r>
  <r>
    <x v="82"/>
    <x v="83"/>
    <n v="1238.27"/>
  </r>
  <r>
    <x v="82"/>
    <x v="73"/>
    <n v="8541.83"/>
  </r>
  <r>
    <x v="82"/>
    <x v="26"/>
    <n v="24884.55"/>
  </r>
  <r>
    <x v="82"/>
    <x v="79"/>
    <n v="9236.14"/>
  </r>
  <r>
    <x v="82"/>
    <x v="27"/>
    <n v="134611.46"/>
  </r>
  <r>
    <x v="82"/>
    <x v="28"/>
    <n v="275066.45"/>
  </r>
  <r>
    <x v="82"/>
    <x v="29"/>
    <n v="1510.5"/>
  </r>
  <r>
    <x v="82"/>
    <x v="30"/>
    <n v="70533.33"/>
  </r>
  <r>
    <x v="82"/>
    <x v="31"/>
    <n v="35827.67"/>
  </r>
  <r>
    <x v="82"/>
    <x v="33"/>
    <n v="301.82"/>
  </r>
  <r>
    <x v="82"/>
    <x v="34"/>
    <n v="65372.57"/>
  </r>
  <r>
    <x v="82"/>
    <x v="35"/>
    <n v="132987.33000000002"/>
  </r>
  <r>
    <x v="82"/>
    <x v="68"/>
    <n v="659.96"/>
  </r>
  <r>
    <x v="82"/>
    <x v="69"/>
    <n v="2136.75"/>
  </r>
  <r>
    <x v="82"/>
    <x v="36"/>
    <n v="7926.15"/>
  </r>
  <r>
    <x v="82"/>
    <x v="75"/>
    <n v="14257.640000000001"/>
  </r>
  <r>
    <x v="82"/>
    <x v="54"/>
    <n v="30149.239999999998"/>
  </r>
  <r>
    <x v="82"/>
    <x v="38"/>
    <n v="31413.99"/>
  </r>
  <r>
    <x v="82"/>
    <x v="39"/>
    <n v="20264.5"/>
  </r>
  <r>
    <x v="82"/>
    <x v="40"/>
    <n v="4193.5600000000004"/>
  </r>
  <r>
    <x v="82"/>
    <x v="43"/>
    <n v="361.68"/>
  </r>
  <r>
    <x v="82"/>
    <x v="55"/>
    <n v="5163.8"/>
  </r>
  <r>
    <x v="82"/>
    <x v="44"/>
    <n v="20402.099999999999"/>
  </r>
  <r>
    <x v="82"/>
    <x v="45"/>
    <n v="9560"/>
  </r>
  <r>
    <x v="82"/>
    <x v="46"/>
    <n v="84082.59"/>
  </r>
  <r>
    <x v="82"/>
    <x v="47"/>
    <n v="20607.73"/>
  </r>
  <r>
    <x v="82"/>
    <x v="56"/>
    <n v="2740"/>
  </r>
  <r>
    <x v="82"/>
    <x v="48"/>
    <n v="5110.8999999999996"/>
  </r>
  <r>
    <x v="82"/>
    <x v="49"/>
    <n v="1196.56"/>
  </r>
  <r>
    <x v="82"/>
    <x v="50"/>
    <n v="50"/>
  </r>
  <r>
    <x v="82"/>
    <x v="51"/>
    <n v="9731.25"/>
  </r>
  <r>
    <x v="82"/>
    <x v="52"/>
    <n v="32194.450000000004"/>
  </r>
  <r>
    <x v="82"/>
    <x v="65"/>
    <n v="33044.78"/>
  </r>
  <r>
    <x v="83"/>
    <x v="57"/>
    <n v="142625"/>
  </r>
  <r>
    <x v="83"/>
    <x v="2"/>
    <n v="416675.73"/>
  </r>
  <r>
    <x v="83"/>
    <x v="3"/>
    <n v="955683.2799999998"/>
  </r>
  <r>
    <x v="83"/>
    <x v="4"/>
    <n v="1355665.9699999997"/>
  </r>
  <r>
    <x v="83"/>
    <x v="5"/>
    <n v="1080467.83"/>
  </r>
  <r>
    <x v="83"/>
    <x v="6"/>
    <n v="40488798.57"/>
  </r>
  <r>
    <x v="83"/>
    <x v="58"/>
    <n v="103937.90000000001"/>
  </r>
  <r>
    <x v="83"/>
    <x v="59"/>
    <n v="531913.43999999994"/>
  </r>
  <r>
    <x v="83"/>
    <x v="7"/>
    <n v="747773.53000000014"/>
  </r>
  <r>
    <x v="83"/>
    <x v="8"/>
    <n v="622209.47"/>
  </r>
  <r>
    <x v="83"/>
    <x v="9"/>
    <n v="17159519.420000002"/>
  </r>
  <r>
    <x v="83"/>
    <x v="10"/>
    <n v="4813161.16"/>
  </r>
  <r>
    <x v="83"/>
    <x v="11"/>
    <n v="5205560.8000000007"/>
  </r>
  <r>
    <x v="83"/>
    <x v="12"/>
    <n v="185840.64000000004"/>
  </r>
  <r>
    <x v="83"/>
    <x v="13"/>
    <n v="178498.97"/>
  </r>
  <r>
    <x v="83"/>
    <x v="14"/>
    <n v="47326.610000000008"/>
  </r>
  <r>
    <x v="83"/>
    <x v="15"/>
    <n v="103409.60999999999"/>
  </r>
  <r>
    <x v="83"/>
    <x v="16"/>
    <n v="2040033.3200000003"/>
  </r>
  <r>
    <x v="83"/>
    <x v="17"/>
    <n v="6134127.7999999989"/>
  </r>
  <r>
    <x v="83"/>
    <x v="18"/>
    <n v="1433664.9599999997"/>
  </r>
  <r>
    <x v="83"/>
    <x v="19"/>
    <n v="3313227.5899999994"/>
  </r>
  <r>
    <x v="83"/>
    <x v="21"/>
    <n v="1826457.41"/>
  </r>
  <r>
    <x v="83"/>
    <x v="22"/>
    <n v="458749.52999999991"/>
  </r>
  <r>
    <x v="83"/>
    <x v="24"/>
    <n v="257635.66999999998"/>
  </r>
  <r>
    <x v="83"/>
    <x v="25"/>
    <n v="2658317.7400000007"/>
  </r>
  <r>
    <x v="83"/>
    <x v="72"/>
    <n v="4776.6000000000004"/>
  </r>
  <r>
    <x v="83"/>
    <x v="73"/>
    <n v="45250.93"/>
  </r>
  <r>
    <x v="83"/>
    <x v="26"/>
    <n v="136228.97999999998"/>
  </r>
  <r>
    <x v="83"/>
    <x v="27"/>
    <n v="807152.62"/>
  </r>
  <r>
    <x v="83"/>
    <x v="61"/>
    <n v="241660.94"/>
  </r>
  <r>
    <x v="83"/>
    <x v="84"/>
    <n v="6264"/>
  </r>
  <r>
    <x v="83"/>
    <x v="28"/>
    <n v="504446.77"/>
  </r>
  <r>
    <x v="83"/>
    <x v="29"/>
    <n v="425335.1"/>
  </r>
  <r>
    <x v="83"/>
    <x v="53"/>
    <n v="1739188.98"/>
  </r>
  <r>
    <x v="83"/>
    <x v="31"/>
    <n v="781686.8899999999"/>
  </r>
  <r>
    <x v="83"/>
    <x v="32"/>
    <n v="135623.29999999999"/>
  </r>
  <r>
    <x v="83"/>
    <x v="33"/>
    <n v="1992.59"/>
  </r>
  <r>
    <x v="83"/>
    <x v="34"/>
    <n v="1264608.8500000001"/>
  </r>
  <r>
    <x v="83"/>
    <x v="35"/>
    <n v="871848"/>
  </r>
  <r>
    <x v="83"/>
    <x v="68"/>
    <n v="7237.95"/>
  </r>
  <r>
    <x v="83"/>
    <x v="36"/>
    <n v="234095.12"/>
  </r>
  <r>
    <x v="83"/>
    <x v="37"/>
    <n v="145705.94"/>
  </r>
  <r>
    <x v="83"/>
    <x v="62"/>
    <n v="9591.91"/>
  </r>
  <r>
    <x v="83"/>
    <x v="54"/>
    <n v="142397.87"/>
  </r>
  <r>
    <x v="83"/>
    <x v="38"/>
    <n v="150204.88999999998"/>
  </r>
  <r>
    <x v="83"/>
    <x v="39"/>
    <n v="224017.71999999997"/>
  </r>
  <r>
    <x v="83"/>
    <x v="40"/>
    <n v="308497.89999999997"/>
  </r>
  <r>
    <x v="83"/>
    <x v="41"/>
    <n v="66878.81"/>
  </r>
  <r>
    <x v="83"/>
    <x v="42"/>
    <n v="28215.77"/>
  </r>
  <r>
    <x v="83"/>
    <x v="43"/>
    <n v="112474.75"/>
  </r>
  <r>
    <x v="83"/>
    <x v="44"/>
    <n v="58816.43"/>
  </r>
  <r>
    <x v="83"/>
    <x v="45"/>
    <n v="32605"/>
  </r>
  <r>
    <x v="83"/>
    <x v="46"/>
    <n v="734837.72"/>
  </r>
  <r>
    <x v="83"/>
    <x v="47"/>
    <n v="275867.96999999997"/>
  </r>
  <r>
    <x v="83"/>
    <x v="63"/>
    <n v="46379.960000000006"/>
  </r>
  <r>
    <x v="83"/>
    <x v="56"/>
    <n v="118484.84"/>
  </r>
  <r>
    <x v="83"/>
    <x v="48"/>
    <n v="10285"/>
  </r>
  <r>
    <x v="83"/>
    <x v="49"/>
    <n v="62226.71"/>
  </r>
  <r>
    <x v="83"/>
    <x v="50"/>
    <n v="84580.510000000009"/>
  </r>
  <r>
    <x v="83"/>
    <x v="51"/>
    <n v="198562.21999999997"/>
  </r>
  <r>
    <x v="83"/>
    <x v="52"/>
    <n v="229612.93"/>
  </r>
  <r>
    <x v="83"/>
    <x v="64"/>
    <n v="309553.12"/>
  </r>
  <r>
    <x v="83"/>
    <x v="66"/>
    <n v="141829.70000000001"/>
  </r>
  <r>
    <x v="84"/>
    <x v="0"/>
    <n v="132814.21"/>
  </r>
  <r>
    <x v="84"/>
    <x v="1"/>
    <n v="-132814.21000000002"/>
  </r>
  <r>
    <x v="84"/>
    <x v="57"/>
    <n v="34230"/>
  </r>
  <r>
    <x v="84"/>
    <x v="2"/>
    <n v="132968.57999999999"/>
  </r>
  <r>
    <x v="84"/>
    <x v="3"/>
    <n v="456915.89"/>
  </r>
  <r>
    <x v="84"/>
    <x v="4"/>
    <n v="14392.390000000001"/>
  </r>
  <r>
    <x v="84"/>
    <x v="5"/>
    <n v="151675.56"/>
  </r>
  <r>
    <x v="84"/>
    <x v="6"/>
    <n v="7391541.7599999998"/>
  </r>
  <r>
    <x v="84"/>
    <x v="58"/>
    <n v="30671.08"/>
  </r>
  <r>
    <x v="84"/>
    <x v="59"/>
    <n v="59846.240000000005"/>
  </r>
  <r>
    <x v="84"/>
    <x v="7"/>
    <n v="20585.510000000002"/>
  </r>
  <r>
    <x v="84"/>
    <x v="8"/>
    <n v="99071.72"/>
  </r>
  <r>
    <x v="84"/>
    <x v="9"/>
    <n v="3137599.87"/>
  </r>
  <r>
    <x v="84"/>
    <x v="67"/>
    <n v="5217.8100000000004"/>
  </r>
  <r>
    <x v="84"/>
    <x v="60"/>
    <n v="12579.899999999998"/>
  </r>
  <r>
    <x v="84"/>
    <x v="10"/>
    <n v="16265.67"/>
  </r>
  <r>
    <x v="84"/>
    <x v="11"/>
    <n v="70489.590000000011"/>
  </r>
  <r>
    <x v="84"/>
    <x v="12"/>
    <n v="25271.23"/>
  </r>
  <r>
    <x v="84"/>
    <x v="13"/>
    <n v="17777.71"/>
  </r>
  <r>
    <x v="84"/>
    <x v="16"/>
    <n v="359428.69"/>
  </r>
  <r>
    <x v="84"/>
    <x v="17"/>
    <n v="1141416.81"/>
  </r>
  <r>
    <x v="84"/>
    <x v="18"/>
    <n v="249531.95999999996"/>
  </r>
  <r>
    <x v="84"/>
    <x v="19"/>
    <n v="599728.06000000006"/>
  </r>
  <r>
    <x v="84"/>
    <x v="82"/>
    <n v="783482.07"/>
  </r>
  <r>
    <x v="84"/>
    <x v="20"/>
    <n v="916661.02"/>
  </r>
  <r>
    <x v="84"/>
    <x v="21"/>
    <n v="179156.35"/>
  </r>
  <r>
    <x v="84"/>
    <x v="22"/>
    <n v="36872.22"/>
  </r>
  <r>
    <x v="84"/>
    <x v="23"/>
    <n v="211915.38"/>
  </r>
  <r>
    <x v="84"/>
    <x v="24"/>
    <n v="71705.39"/>
  </r>
  <r>
    <x v="84"/>
    <x v="25"/>
    <n v="671944.25"/>
  </r>
  <r>
    <x v="84"/>
    <x v="83"/>
    <n v="13618.15"/>
  </r>
  <r>
    <x v="84"/>
    <x v="86"/>
    <n v="541.85"/>
  </r>
  <r>
    <x v="84"/>
    <x v="73"/>
    <n v="33639.29"/>
  </r>
  <r>
    <x v="84"/>
    <x v="26"/>
    <n v="50975.55"/>
  </r>
  <r>
    <x v="84"/>
    <x v="27"/>
    <n v="391886.79"/>
  </r>
  <r>
    <x v="84"/>
    <x v="31"/>
    <n v="305823.44"/>
  </r>
  <r>
    <x v="84"/>
    <x v="34"/>
    <n v="40806.68"/>
  </r>
  <r>
    <x v="84"/>
    <x v="35"/>
    <n v="174893"/>
  </r>
  <r>
    <x v="84"/>
    <x v="36"/>
    <n v="33515.47"/>
  </r>
  <r>
    <x v="84"/>
    <x v="37"/>
    <n v="14213.85"/>
  </r>
  <r>
    <x v="84"/>
    <x v="62"/>
    <n v="4169.2"/>
  </r>
  <r>
    <x v="84"/>
    <x v="38"/>
    <n v="36268.03"/>
  </r>
  <r>
    <x v="84"/>
    <x v="40"/>
    <n v="68082.710000000006"/>
  </r>
  <r>
    <x v="84"/>
    <x v="42"/>
    <n v="43323.55"/>
  </r>
  <r>
    <x v="84"/>
    <x v="44"/>
    <n v="29232"/>
  </r>
  <r>
    <x v="84"/>
    <x v="46"/>
    <n v="399833.24"/>
  </r>
  <r>
    <x v="84"/>
    <x v="47"/>
    <n v="7917.3"/>
  </r>
  <r>
    <x v="84"/>
    <x v="49"/>
    <n v="32259.9"/>
  </r>
  <r>
    <x v="84"/>
    <x v="51"/>
    <n v="26772.789999999997"/>
  </r>
  <r>
    <x v="84"/>
    <x v="52"/>
    <n v="72135.67"/>
  </r>
  <r>
    <x v="84"/>
    <x v="64"/>
    <n v="45196.69"/>
  </r>
  <r>
    <x v="84"/>
    <x v="65"/>
    <n v="239238.67"/>
  </r>
  <r>
    <x v="84"/>
    <x v="74"/>
    <n v="323353.39"/>
  </r>
  <r>
    <x v="85"/>
    <x v="0"/>
    <n v="56536.83"/>
  </r>
  <r>
    <x v="85"/>
    <x v="1"/>
    <n v="-56536.83"/>
  </r>
  <r>
    <x v="85"/>
    <x v="57"/>
    <n v="28525"/>
  </r>
  <r>
    <x v="85"/>
    <x v="2"/>
    <n v="82125.010000000009"/>
  </r>
  <r>
    <x v="85"/>
    <x v="3"/>
    <n v="682489.82000000007"/>
  </r>
  <r>
    <x v="85"/>
    <x v="4"/>
    <n v="172072.78000000003"/>
  </r>
  <r>
    <x v="85"/>
    <x v="5"/>
    <n v="159945.29"/>
  </r>
  <r>
    <x v="85"/>
    <x v="6"/>
    <n v="8502888.4199999981"/>
  </r>
  <r>
    <x v="85"/>
    <x v="58"/>
    <n v="143950.92000000001"/>
  </r>
  <r>
    <x v="85"/>
    <x v="59"/>
    <n v="305555.99"/>
  </r>
  <r>
    <x v="85"/>
    <x v="7"/>
    <n v="217763.75"/>
  </r>
  <r>
    <x v="85"/>
    <x v="8"/>
    <n v="134713.60999999999"/>
  </r>
  <r>
    <x v="85"/>
    <x v="9"/>
    <n v="3247747.6500000004"/>
  </r>
  <r>
    <x v="85"/>
    <x v="67"/>
    <n v="94810.339999999982"/>
  </r>
  <r>
    <x v="85"/>
    <x v="60"/>
    <n v="149835.78000000003"/>
  </r>
  <r>
    <x v="85"/>
    <x v="10"/>
    <n v="984935.09000000008"/>
  </r>
  <r>
    <x v="85"/>
    <x v="11"/>
    <n v="1049439.68"/>
  </r>
  <r>
    <x v="85"/>
    <x v="12"/>
    <n v="52956.350000000006"/>
  </r>
  <r>
    <x v="85"/>
    <x v="13"/>
    <n v="29243.510000000002"/>
  </r>
  <r>
    <x v="85"/>
    <x v="14"/>
    <n v="21408.590000000004"/>
  </r>
  <r>
    <x v="85"/>
    <x v="15"/>
    <n v="51924.12"/>
  </r>
  <r>
    <x v="85"/>
    <x v="16"/>
    <n v="410189.12999999995"/>
  </r>
  <r>
    <x v="85"/>
    <x v="17"/>
    <n v="1338945.8599999999"/>
  </r>
  <r>
    <x v="85"/>
    <x v="18"/>
    <n v="299006.65999999997"/>
  </r>
  <r>
    <x v="85"/>
    <x v="19"/>
    <n v="705570.83"/>
  </r>
  <r>
    <x v="85"/>
    <x v="21"/>
    <n v="3830.9300000000003"/>
  </r>
  <r>
    <x v="85"/>
    <x v="22"/>
    <n v="31167.500000000004"/>
  </r>
  <r>
    <x v="85"/>
    <x v="23"/>
    <n v="25582.82"/>
  </r>
  <r>
    <x v="85"/>
    <x v="24"/>
    <n v="130494.54000000001"/>
  </r>
  <r>
    <x v="85"/>
    <x v="25"/>
    <n v="592150.34000000008"/>
  </r>
  <r>
    <x v="85"/>
    <x v="83"/>
    <n v="67.260000000000005"/>
  </r>
  <r>
    <x v="85"/>
    <x v="73"/>
    <n v="8173.86"/>
  </r>
  <r>
    <x v="85"/>
    <x v="26"/>
    <n v="15468.11"/>
  </r>
  <r>
    <x v="85"/>
    <x v="27"/>
    <n v="441336.05000000005"/>
  </r>
  <r>
    <x v="85"/>
    <x v="28"/>
    <n v="125120.70999999999"/>
  </r>
  <r>
    <x v="85"/>
    <x v="29"/>
    <n v="1570"/>
  </r>
  <r>
    <x v="85"/>
    <x v="53"/>
    <n v="193728.41"/>
  </r>
  <r>
    <x v="85"/>
    <x v="31"/>
    <n v="206430.36000000002"/>
  </r>
  <r>
    <x v="85"/>
    <x v="34"/>
    <n v="38019.050000000003"/>
  </r>
  <r>
    <x v="85"/>
    <x v="35"/>
    <n v="288518"/>
  </r>
  <r>
    <x v="85"/>
    <x v="62"/>
    <n v="21231.01"/>
  </r>
  <r>
    <x v="85"/>
    <x v="54"/>
    <n v="24773.21"/>
  </r>
  <r>
    <x v="85"/>
    <x v="38"/>
    <n v="55588.659999999996"/>
  </r>
  <r>
    <x v="85"/>
    <x v="39"/>
    <n v="46965.99"/>
  </r>
  <r>
    <x v="85"/>
    <x v="40"/>
    <n v="25321.75"/>
  </r>
  <r>
    <x v="85"/>
    <x v="41"/>
    <n v="79571.05"/>
  </r>
  <r>
    <x v="85"/>
    <x v="42"/>
    <n v="125.24"/>
  </r>
  <r>
    <x v="85"/>
    <x v="43"/>
    <n v="1922.76"/>
  </r>
  <r>
    <x v="85"/>
    <x v="44"/>
    <n v="28515.1"/>
  </r>
  <r>
    <x v="85"/>
    <x v="45"/>
    <n v="40093"/>
  </r>
  <r>
    <x v="85"/>
    <x v="46"/>
    <n v="154415.72"/>
  </r>
  <r>
    <x v="85"/>
    <x v="47"/>
    <n v="67995.89"/>
  </r>
  <r>
    <x v="85"/>
    <x v="48"/>
    <n v="24188.959999999999"/>
  </r>
  <r>
    <x v="85"/>
    <x v="49"/>
    <n v="32068.6"/>
  </r>
  <r>
    <x v="85"/>
    <x v="50"/>
    <n v="196694.03"/>
  </r>
  <r>
    <x v="85"/>
    <x v="51"/>
    <n v="37478.070000000007"/>
  </r>
  <r>
    <x v="85"/>
    <x v="71"/>
    <n v="9186.0499999999993"/>
  </r>
  <r>
    <x v="86"/>
    <x v="2"/>
    <n v="15399.9"/>
  </r>
  <r>
    <x v="86"/>
    <x v="4"/>
    <n v="209.48"/>
  </r>
  <r>
    <x v="86"/>
    <x v="6"/>
    <n v="188931.9"/>
  </r>
  <r>
    <x v="86"/>
    <x v="58"/>
    <n v="4846.71"/>
  </r>
  <r>
    <x v="86"/>
    <x v="59"/>
    <n v="1186.25"/>
  </r>
  <r>
    <x v="86"/>
    <x v="7"/>
    <n v="934.05"/>
  </r>
  <r>
    <x v="86"/>
    <x v="8"/>
    <n v="12154.63"/>
  </r>
  <r>
    <x v="86"/>
    <x v="9"/>
    <n v="190619.87"/>
  </r>
  <r>
    <x v="86"/>
    <x v="10"/>
    <n v="67760"/>
  </r>
  <r>
    <x v="86"/>
    <x v="11"/>
    <n v="22264"/>
  </r>
  <r>
    <x v="86"/>
    <x v="12"/>
    <n v="5671.27"/>
  </r>
  <r>
    <x v="86"/>
    <x v="13"/>
    <n v="843.21"/>
  </r>
  <r>
    <x v="86"/>
    <x v="14"/>
    <n v="1637.47"/>
  </r>
  <r>
    <x v="86"/>
    <x v="15"/>
    <n v="1959.75"/>
  </r>
  <r>
    <x v="86"/>
    <x v="16"/>
    <n v="23094.13"/>
  </r>
  <r>
    <x v="86"/>
    <x v="17"/>
    <n v="25586.370000000003"/>
  </r>
  <r>
    <x v="86"/>
    <x v="18"/>
    <n v="15789.64"/>
  </r>
  <r>
    <x v="86"/>
    <x v="19"/>
    <n v="15404.55"/>
  </r>
  <r>
    <x v="86"/>
    <x v="21"/>
    <n v="25864.58"/>
  </r>
  <r>
    <x v="86"/>
    <x v="23"/>
    <n v="33146.550000000003"/>
  </r>
  <r>
    <x v="86"/>
    <x v="24"/>
    <n v="5284.2"/>
  </r>
  <r>
    <x v="86"/>
    <x v="25"/>
    <n v="50274.38"/>
  </r>
  <r>
    <x v="86"/>
    <x v="26"/>
    <n v="2309.2399999999998"/>
  </r>
  <r>
    <x v="86"/>
    <x v="27"/>
    <n v="55861.91"/>
  </r>
  <r>
    <x v="86"/>
    <x v="28"/>
    <n v="163212.39000000001"/>
  </r>
  <r>
    <x v="86"/>
    <x v="32"/>
    <n v="3501.04"/>
  </r>
  <r>
    <x v="86"/>
    <x v="33"/>
    <n v="127.5"/>
  </r>
  <r>
    <x v="86"/>
    <x v="34"/>
    <n v="5324.6799999999994"/>
  </r>
  <r>
    <x v="86"/>
    <x v="35"/>
    <n v="17386"/>
  </r>
  <r>
    <x v="86"/>
    <x v="36"/>
    <n v="7198.5"/>
  </r>
  <r>
    <x v="86"/>
    <x v="37"/>
    <n v="448.67"/>
  </r>
  <r>
    <x v="86"/>
    <x v="38"/>
    <n v="15321.18"/>
  </r>
  <r>
    <x v="86"/>
    <x v="39"/>
    <n v="879"/>
  </r>
  <r>
    <x v="86"/>
    <x v="40"/>
    <n v="377"/>
  </r>
  <r>
    <x v="86"/>
    <x v="42"/>
    <n v="1177.26"/>
  </r>
  <r>
    <x v="86"/>
    <x v="43"/>
    <n v="2585.0699999999997"/>
  </r>
  <r>
    <x v="86"/>
    <x v="44"/>
    <n v="1131"/>
  </r>
  <r>
    <x v="86"/>
    <x v="45"/>
    <n v="1393"/>
  </r>
  <r>
    <x v="86"/>
    <x v="46"/>
    <n v="13232.07"/>
  </r>
  <r>
    <x v="86"/>
    <x v="47"/>
    <n v="823.8"/>
  </r>
  <r>
    <x v="86"/>
    <x v="49"/>
    <n v="227.57"/>
  </r>
  <r>
    <x v="86"/>
    <x v="50"/>
    <n v="3096.05"/>
  </r>
  <r>
    <x v="86"/>
    <x v="51"/>
    <n v="315.64"/>
  </r>
  <r>
    <x v="87"/>
    <x v="0"/>
    <n v="359.38"/>
  </r>
  <r>
    <x v="87"/>
    <x v="1"/>
    <n v="-359.38"/>
  </r>
  <r>
    <x v="87"/>
    <x v="57"/>
    <n v="8420"/>
  </r>
  <r>
    <x v="87"/>
    <x v="2"/>
    <n v="10481.6"/>
  </r>
  <r>
    <x v="87"/>
    <x v="3"/>
    <n v="26843.480000000003"/>
  </r>
  <r>
    <x v="87"/>
    <x v="4"/>
    <n v="3045.27"/>
  </r>
  <r>
    <x v="87"/>
    <x v="5"/>
    <n v="14217.039999999999"/>
  </r>
  <r>
    <x v="87"/>
    <x v="6"/>
    <n v="465987.86"/>
  </r>
  <r>
    <x v="87"/>
    <x v="58"/>
    <n v="2000"/>
  </r>
  <r>
    <x v="87"/>
    <x v="59"/>
    <n v="1102.92"/>
  </r>
  <r>
    <x v="87"/>
    <x v="7"/>
    <n v="32719.199999999997"/>
  </r>
  <r>
    <x v="87"/>
    <x v="8"/>
    <n v="23996.810000000005"/>
  </r>
  <r>
    <x v="87"/>
    <x v="9"/>
    <n v="206405.38"/>
  </r>
  <r>
    <x v="87"/>
    <x v="10"/>
    <n v="77502.64"/>
  </r>
  <r>
    <x v="87"/>
    <x v="11"/>
    <n v="76409.36"/>
  </r>
  <r>
    <x v="87"/>
    <x v="12"/>
    <n v="5660.04"/>
  </r>
  <r>
    <x v="87"/>
    <x v="13"/>
    <n v="2574.79"/>
  </r>
  <r>
    <x v="87"/>
    <x v="14"/>
    <n v="128.73000000000002"/>
  </r>
  <r>
    <x v="87"/>
    <x v="15"/>
    <n v="208.43"/>
  </r>
  <r>
    <x v="87"/>
    <x v="16"/>
    <n v="22956.270000000004"/>
  </r>
  <r>
    <x v="87"/>
    <x v="17"/>
    <n v="74408.88"/>
  </r>
  <r>
    <x v="87"/>
    <x v="18"/>
    <n v="19119.21"/>
  </r>
  <r>
    <x v="87"/>
    <x v="19"/>
    <n v="39790.54"/>
  </r>
  <r>
    <x v="87"/>
    <x v="21"/>
    <n v="74953.36"/>
  </r>
  <r>
    <x v="87"/>
    <x v="22"/>
    <n v="2573.9300000000003"/>
  </r>
  <r>
    <x v="87"/>
    <x v="23"/>
    <n v="35498.93"/>
  </r>
  <r>
    <x v="87"/>
    <x v="24"/>
    <n v="14357.88"/>
  </r>
  <r>
    <x v="87"/>
    <x v="25"/>
    <n v="53826.020000000004"/>
  </r>
  <r>
    <x v="87"/>
    <x v="26"/>
    <n v="5189.57"/>
  </r>
  <r>
    <x v="87"/>
    <x v="78"/>
    <n v="11242.17"/>
  </r>
  <r>
    <x v="87"/>
    <x v="27"/>
    <n v="9818.84"/>
  </r>
  <r>
    <x v="87"/>
    <x v="28"/>
    <n v="48103.56"/>
  </r>
  <r>
    <x v="87"/>
    <x v="32"/>
    <n v="2515.9300000000003"/>
  </r>
  <r>
    <x v="87"/>
    <x v="33"/>
    <n v="1391.99"/>
  </r>
  <r>
    <x v="87"/>
    <x v="34"/>
    <n v="13960.109999999999"/>
  </r>
  <r>
    <x v="87"/>
    <x v="35"/>
    <n v="16307"/>
  </r>
  <r>
    <x v="87"/>
    <x v="36"/>
    <n v="5236.8"/>
  </r>
  <r>
    <x v="87"/>
    <x v="54"/>
    <n v="4886.92"/>
  </r>
  <r>
    <x v="87"/>
    <x v="38"/>
    <n v="22467.37"/>
  </r>
  <r>
    <x v="87"/>
    <x v="39"/>
    <n v="26812.13"/>
  </r>
  <r>
    <x v="87"/>
    <x v="40"/>
    <n v="3740.5"/>
  </r>
  <r>
    <x v="87"/>
    <x v="41"/>
    <n v="375"/>
  </r>
  <r>
    <x v="87"/>
    <x v="43"/>
    <n v="535.03"/>
  </r>
  <r>
    <x v="87"/>
    <x v="44"/>
    <n v="1131"/>
  </r>
  <r>
    <x v="87"/>
    <x v="45"/>
    <n v="4010"/>
  </r>
  <r>
    <x v="87"/>
    <x v="46"/>
    <n v="30226.22"/>
  </r>
  <r>
    <x v="87"/>
    <x v="47"/>
    <n v="15818.71"/>
  </r>
  <r>
    <x v="87"/>
    <x v="48"/>
    <n v="71890.8"/>
  </r>
  <r>
    <x v="87"/>
    <x v="49"/>
    <n v="5440.03"/>
  </r>
  <r>
    <x v="87"/>
    <x v="50"/>
    <n v="126"/>
  </r>
  <r>
    <x v="87"/>
    <x v="51"/>
    <n v="3476"/>
  </r>
  <r>
    <x v="87"/>
    <x v="52"/>
    <n v="9190.09"/>
  </r>
  <r>
    <x v="88"/>
    <x v="0"/>
    <n v="46347.92"/>
  </r>
  <r>
    <x v="88"/>
    <x v="1"/>
    <n v="-46347.92"/>
  </r>
  <r>
    <x v="88"/>
    <x v="57"/>
    <n v="17115"/>
  </r>
  <r>
    <x v="88"/>
    <x v="2"/>
    <n v="18622.099999999999"/>
  </r>
  <r>
    <x v="88"/>
    <x v="3"/>
    <n v="201106.36"/>
  </r>
  <r>
    <x v="88"/>
    <x v="4"/>
    <n v="77842.13"/>
  </r>
  <r>
    <x v="88"/>
    <x v="5"/>
    <n v="216129.83"/>
  </r>
  <r>
    <x v="88"/>
    <x v="6"/>
    <n v="2961852.6500000004"/>
  </r>
  <r>
    <x v="88"/>
    <x v="58"/>
    <n v="6747.78"/>
  </r>
  <r>
    <x v="88"/>
    <x v="59"/>
    <n v="85875"/>
  </r>
  <r>
    <x v="88"/>
    <x v="7"/>
    <n v="101144.84000000001"/>
  </r>
  <r>
    <x v="88"/>
    <x v="8"/>
    <n v="40535.390000000007"/>
  </r>
  <r>
    <x v="88"/>
    <x v="9"/>
    <n v="1487247.27"/>
  </r>
  <r>
    <x v="88"/>
    <x v="67"/>
    <n v="2718.29"/>
  </r>
  <r>
    <x v="88"/>
    <x v="60"/>
    <n v="5451.07"/>
  </r>
  <r>
    <x v="88"/>
    <x v="10"/>
    <n v="443628.72"/>
  </r>
  <r>
    <x v="88"/>
    <x v="11"/>
    <n v="449835.28"/>
  </r>
  <r>
    <x v="88"/>
    <x v="12"/>
    <n v="38933.35"/>
  </r>
  <r>
    <x v="88"/>
    <x v="13"/>
    <n v="15748.279999999999"/>
  </r>
  <r>
    <x v="88"/>
    <x v="14"/>
    <n v="2665.04"/>
  </r>
  <r>
    <x v="88"/>
    <x v="15"/>
    <n v="4102.18"/>
  </r>
  <r>
    <x v="88"/>
    <x v="16"/>
    <n v="189396.13000000003"/>
  </r>
  <r>
    <x v="88"/>
    <x v="17"/>
    <n v="482672.82999999996"/>
  </r>
  <r>
    <x v="88"/>
    <x v="18"/>
    <n v="127642.59999999999"/>
  </r>
  <r>
    <x v="88"/>
    <x v="19"/>
    <n v="259703.70999999996"/>
  </r>
  <r>
    <x v="88"/>
    <x v="21"/>
    <n v="141470.39000000001"/>
  </r>
  <r>
    <x v="88"/>
    <x v="22"/>
    <n v="22390.46"/>
  </r>
  <r>
    <x v="88"/>
    <x v="23"/>
    <n v="80054.45"/>
  </r>
  <r>
    <x v="88"/>
    <x v="24"/>
    <n v="40471.660000000003"/>
  </r>
  <r>
    <x v="88"/>
    <x v="25"/>
    <n v="673134.47000000009"/>
  </r>
  <r>
    <x v="88"/>
    <x v="83"/>
    <n v="305.19"/>
  </r>
  <r>
    <x v="88"/>
    <x v="73"/>
    <n v="8986.2900000000009"/>
  </r>
  <r>
    <x v="88"/>
    <x v="26"/>
    <n v="55208.39"/>
  </r>
  <r>
    <x v="88"/>
    <x v="81"/>
    <n v="42368.11"/>
  </r>
  <r>
    <x v="88"/>
    <x v="78"/>
    <n v="29704"/>
  </r>
  <r>
    <x v="88"/>
    <x v="27"/>
    <n v="69416.58"/>
  </r>
  <r>
    <x v="88"/>
    <x v="28"/>
    <n v="185522.02000000002"/>
  </r>
  <r>
    <x v="88"/>
    <x v="29"/>
    <n v="7739.87"/>
  </r>
  <r>
    <x v="88"/>
    <x v="30"/>
    <n v="335574.79"/>
  </r>
  <r>
    <x v="88"/>
    <x v="31"/>
    <n v="34781.759999999995"/>
  </r>
  <r>
    <x v="88"/>
    <x v="33"/>
    <n v="4408.59"/>
  </r>
  <r>
    <x v="88"/>
    <x v="34"/>
    <n v="36780.65"/>
  </r>
  <r>
    <x v="88"/>
    <x v="35"/>
    <n v="98229"/>
  </r>
  <r>
    <x v="88"/>
    <x v="62"/>
    <n v="4415.34"/>
  </r>
  <r>
    <x v="88"/>
    <x v="38"/>
    <n v="10465.94"/>
  </r>
  <r>
    <x v="88"/>
    <x v="39"/>
    <n v="15781.69"/>
  </r>
  <r>
    <x v="88"/>
    <x v="40"/>
    <n v="5133.49"/>
  </r>
  <r>
    <x v="88"/>
    <x v="41"/>
    <n v="4106.34"/>
  </r>
  <r>
    <x v="88"/>
    <x v="42"/>
    <n v="29067.59"/>
  </r>
  <r>
    <x v="88"/>
    <x v="43"/>
    <n v="1494"/>
  </r>
  <r>
    <x v="88"/>
    <x v="44"/>
    <n v="16041.54"/>
  </r>
  <r>
    <x v="88"/>
    <x v="45"/>
    <n v="6213"/>
  </r>
  <r>
    <x v="88"/>
    <x v="46"/>
    <n v="295291.09999999998"/>
  </r>
  <r>
    <x v="88"/>
    <x v="47"/>
    <n v="35486.94"/>
  </r>
  <r>
    <x v="88"/>
    <x v="56"/>
    <n v="25974"/>
  </r>
  <r>
    <x v="88"/>
    <x v="48"/>
    <n v="6277.09"/>
  </r>
  <r>
    <x v="88"/>
    <x v="49"/>
    <n v="25837.85"/>
  </r>
  <r>
    <x v="88"/>
    <x v="50"/>
    <n v="12621.29"/>
  </r>
  <r>
    <x v="88"/>
    <x v="51"/>
    <n v="45391.399999999994"/>
  </r>
  <r>
    <x v="88"/>
    <x v="52"/>
    <n v="9917.19"/>
  </r>
  <r>
    <x v="88"/>
    <x v="71"/>
    <n v="8966.5300000000007"/>
  </r>
  <r>
    <x v="88"/>
    <x v="64"/>
    <n v="34330.82"/>
  </r>
  <r>
    <x v="88"/>
    <x v="74"/>
    <n v="8000"/>
  </r>
  <r>
    <x v="89"/>
    <x v="0"/>
    <n v="60603.19"/>
  </r>
  <r>
    <x v="89"/>
    <x v="1"/>
    <n v="-60603.19"/>
  </r>
  <r>
    <x v="89"/>
    <x v="2"/>
    <n v="48296.54"/>
  </r>
  <r>
    <x v="89"/>
    <x v="3"/>
    <n v="451956.79"/>
  </r>
  <r>
    <x v="89"/>
    <x v="5"/>
    <n v="132429.15999999997"/>
  </r>
  <r>
    <x v="89"/>
    <x v="6"/>
    <n v="4558860.1199999992"/>
  </r>
  <r>
    <x v="89"/>
    <x v="58"/>
    <n v="13513.46"/>
  </r>
  <r>
    <x v="89"/>
    <x v="59"/>
    <n v="241777.68"/>
  </r>
  <r>
    <x v="89"/>
    <x v="8"/>
    <n v="91994.44"/>
  </r>
  <r>
    <x v="89"/>
    <x v="9"/>
    <n v="2460030.88"/>
  </r>
  <r>
    <x v="89"/>
    <x v="67"/>
    <n v="4171.8600000000006"/>
  </r>
  <r>
    <x v="89"/>
    <x v="60"/>
    <n v="7985.4199999999992"/>
  </r>
  <r>
    <x v="89"/>
    <x v="10"/>
    <n v="758564.65"/>
  </r>
  <r>
    <x v="89"/>
    <x v="11"/>
    <n v="666016"/>
  </r>
  <r>
    <x v="89"/>
    <x v="12"/>
    <n v="66804.09"/>
  </r>
  <r>
    <x v="89"/>
    <x v="13"/>
    <n v="23191.54"/>
  </r>
  <r>
    <x v="89"/>
    <x v="14"/>
    <n v="5552.3599999999988"/>
  </r>
  <r>
    <x v="89"/>
    <x v="15"/>
    <n v="8119.2499999999982"/>
  </r>
  <r>
    <x v="89"/>
    <x v="16"/>
    <n v="311876.11"/>
  </r>
  <r>
    <x v="89"/>
    <x v="17"/>
    <n v="742210.10000000009"/>
  </r>
  <r>
    <x v="89"/>
    <x v="18"/>
    <n v="208048.44"/>
  </r>
  <r>
    <x v="89"/>
    <x v="19"/>
    <n v="388257.27"/>
  </r>
  <r>
    <x v="89"/>
    <x v="21"/>
    <n v="12310.79"/>
  </r>
  <r>
    <x v="89"/>
    <x v="22"/>
    <n v="31826.720000000001"/>
  </r>
  <r>
    <x v="89"/>
    <x v="23"/>
    <n v="153140.53"/>
  </r>
  <r>
    <x v="89"/>
    <x v="24"/>
    <n v="110347.95"/>
  </r>
  <r>
    <x v="89"/>
    <x v="25"/>
    <n v="483328.72000000009"/>
  </r>
  <r>
    <x v="89"/>
    <x v="77"/>
    <n v="9957.5"/>
  </r>
  <r>
    <x v="89"/>
    <x v="26"/>
    <n v="65201.86"/>
  </r>
  <r>
    <x v="89"/>
    <x v="81"/>
    <n v="5051.1499999999996"/>
  </r>
  <r>
    <x v="89"/>
    <x v="27"/>
    <n v="286507.76"/>
  </r>
  <r>
    <x v="89"/>
    <x v="84"/>
    <n v="9504"/>
  </r>
  <r>
    <x v="89"/>
    <x v="29"/>
    <n v="2187.5"/>
  </r>
  <r>
    <x v="89"/>
    <x v="53"/>
    <n v="2359"/>
  </r>
  <r>
    <x v="89"/>
    <x v="31"/>
    <n v="17183"/>
  </r>
  <r>
    <x v="89"/>
    <x v="34"/>
    <n v="54944.49"/>
  </r>
  <r>
    <x v="89"/>
    <x v="35"/>
    <n v="186598"/>
  </r>
  <r>
    <x v="89"/>
    <x v="68"/>
    <n v="2021"/>
  </r>
  <r>
    <x v="89"/>
    <x v="69"/>
    <n v="1943.9"/>
  </r>
  <r>
    <x v="89"/>
    <x v="62"/>
    <n v="27132.880000000001"/>
  </r>
  <r>
    <x v="89"/>
    <x v="38"/>
    <n v="8851.9699999999993"/>
  </r>
  <r>
    <x v="89"/>
    <x v="39"/>
    <n v="27257.34"/>
  </r>
  <r>
    <x v="89"/>
    <x v="40"/>
    <n v="37265.729999999996"/>
  </r>
  <r>
    <x v="89"/>
    <x v="42"/>
    <n v="138618.99"/>
  </r>
  <r>
    <x v="89"/>
    <x v="43"/>
    <n v="31406"/>
  </r>
  <r>
    <x v="89"/>
    <x v="55"/>
    <n v="1045.3499999999999"/>
  </r>
  <r>
    <x v="89"/>
    <x v="44"/>
    <n v="14210.64"/>
  </r>
  <r>
    <x v="89"/>
    <x v="45"/>
    <n v="26026.5"/>
  </r>
  <r>
    <x v="89"/>
    <x v="46"/>
    <n v="410860.88999999996"/>
  </r>
  <r>
    <x v="89"/>
    <x v="47"/>
    <n v="57895.45"/>
  </r>
  <r>
    <x v="89"/>
    <x v="63"/>
    <n v="353034.51"/>
  </r>
  <r>
    <x v="89"/>
    <x v="56"/>
    <n v="79894"/>
  </r>
  <r>
    <x v="89"/>
    <x v="48"/>
    <n v="49068.13"/>
  </r>
  <r>
    <x v="89"/>
    <x v="49"/>
    <n v="19896.349999999999"/>
  </r>
  <r>
    <x v="89"/>
    <x v="50"/>
    <n v="39814.89"/>
  </r>
  <r>
    <x v="89"/>
    <x v="51"/>
    <n v="24491.170000000002"/>
  </r>
  <r>
    <x v="89"/>
    <x v="52"/>
    <n v="8344.56"/>
  </r>
  <r>
    <x v="90"/>
    <x v="0"/>
    <n v="54993.850000000006"/>
  </r>
  <r>
    <x v="90"/>
    <x v="1"/>
    <n v="-54993.850000000006"/>
  </r>
  <r>
    <x v="90"/>
    <x v="57"/>
    <n v="90575"/>
  </r>
  <r>
    <x v="90"/>
    <x v="2"/>
    <n v="4226.7199999999993"/>
  </r>
  <r>
    <x v="90"/>
    <x v="3"/>
    <n v="715645.67000000016"/>
  </r>
  <r>
    <x v="90"/>
    <x v="4"/>
    <n v="26866.02"/>
  </r>
  <r>
    <x v="90"/>
    <x v="5"/>
    <n v="222882.75"/>
  </r>
  <r>
    <x v="90"/>
    <x v="6"/>
    <n v="7509174.5100000007"/>
  </r>
  <r>
    <x v="90"/>
    <x v="58"/>
    <n v="1435"/>
  </r>
  <r>
    <x v="90"/>
    <x v="59"/>
    <n v="165571.68"/>
  </r>
  <r>
    <x v="90"/>
    <x v="88"/>
    <n v="63264.03"/>
  </r>
  <r>
    <x v="90"/>
    <x v="7"/>
    <n v="103929.97"/>
  </r>
  <r>
    <x v="90"/>
    <x v="8"/>
    <n v="103587.01999999999"/>
  </r>
  <r>
    <x v="90"/>
    <x v="9"/>
    <n v="2696256.25"/>
  </r>
  <r>
    <x v="90"/>
    <x v="10"/>
    <n v="963843.15"/>
  </r>
  <r>
    <x v="90"/>
    <x v="11"/>
    <n v="1099944.8500000001"/>
  </r>
  <r>
    <x v="90"/>
    <x v="12"/>
    <n v="73933.19"/>
  </r>
  <r>
    <x v="90"/>
    <x v="13"/>
    <n v="40492.21"/>
  </r>
  <r>
    <x v="90"/>
    <x v="14"/>
    <n v="4693.03"/>
  </r>
  <r>
    <x v="90"/>
    <x v="15"/>
    <n v="9469.1500000000015"/>
  </r>
  <r>
    <x v="90"/>
    <x v="87"/>
    <n v="27.88"/>
  </r>
  <r>
    <x v="90"/>
    <x v="16"/>
    <n v="337214.52"/>
  </r>
  <r>
    <x v="90"/>
    <x v="17"/>
    <n v="1187451.05"/>
  </r>
  <r>
    <x v="90"/>
    <x v="18"/>
    <n v="238664.36"/>
  </r>
  <r>
    <x v="90"/>
    <x v="19"/>
    <n v="654757.49"/>
  </r>
  <r>
    <x v="90"/>
    <x v="82"/>
    <n v="27.88"/>
  </r>
  <r>
    <x v="90"/>
    <x v="21"/>
    <n v="338138.83"/>
  </r>
  <r>
    <x v="90"/>
    <x v="22"/>
    <n v="139046.74"/>
  </r>
  <r>
    <x v="90"/>
    <x v="23"/>
    <n v="220891.86"/>
  </r>
  <r>
    <x v="90"/>
    <x v="24"/>
    <n v="74246.37"/>
  </r>
  <r>
    <x v="90"/>
    <x v="25"/>
    <n v="882490.91"/>
  </r>
  <r>
    <x v="90"/>
    <x v="26"/>
    <n v="8041.71"/>
  </r>
  <r>
    <x v="90"/>
    <x v="27"/>
    <n v="393022.65"/>
  </r>
  <r>
    <x v="90"/>
    <x v="28"/>
    <n v="402485.15"/>
  </r>
  <r>
    <x v="90"/>
    <x v="29"/>
    <n v="21155.25"/>
  </r>
  <r>
    <x v="90"/>
    <x v="31"/>
    <n v="236852.44"/>
  </r>
  <r>
    <x v="90"/>
    <x v="32"/>
    <n v="1367.66"/>
  </r>
  <r>
    <x v="90"/>
    <x v="33"/>
    <n v="8741.92"/>
  </r>
  <r>
    <x v="90"/>
    <x v="34"/>
    <n v="119041.22"/>
  </r>
  <r>
    <x v="90"/>
    <x v="35"/>
    <n v="239225"/>
  </r>
  <r>
    <x v="90"/>
    <x v="69"/>
    <n v="256452.12"/>
  </r>
  <r>
    <x v="90"/>
    <x v="37"/>
    <n v="3035.7000000000003"/>
  </r>
  <r>
    <x v="90"/>
    <x v="38"/>
    <n v="22984.870000000003"/>
  </r>
  <r>
    <x v="90"/>
    <x v="39"/>
    <n v="59089.59"/>
  </r>
  <r>
    <x v="90"/>
    <x v="40"/>
    <n v="100043.53"/>
  </r>
  <r>
    <x v="90"/>
    <x v="41"/>
    <n v="54810.75"/>
  </r>
  <r>
    <x v="90"/>
    <x v="42"/>
    <n v="7401.65"/>
  </r>
  <r>
    <x v="90"/>
    <x v="43"/>
    <n v="19777.16"/>
  </r>
  <r>
    <x v="90"/>
    <x v="44"/>
    <n v="33994.080000000002"/>
  </r>
  <r>
    <x v="90"/>
    <x v="45"/>
    <n v="28812.5"/>
  </r>
  <r>
    <x v="90"/>
    <x v="46"/>
    <n v="1020109.1299999999"/>
  </r>
  <r>
    <x v="90"/>
    <x v="47"/>
    <n v="59696.32"/>
  </r>
  <r>
    <x v="90"/>
    <x v="48"/>
    <n v="3725"/>
  </r>
  <r>
    <x v="90"/>
    <x v="49"/>
    <n v="67847.320000000007"/>
  </r>
  <r>
    <x v="90"/>
    <x v="50"/>
    <n v="28989.870000000003"/>
  </r>
  <r>
    <x v="90"/>
    <x v="51"/>
    <n v="30815.29"/>
  </r>
  <r>
    <x v="90"/>
    <x v="52"/>
    <n v="581593.68999999994"/>
  </r>
  <r>
    <x v="91"/>
    <x v="0"/>
    <n v="6502419.2800000003"/>
  </r>
  <r>
    <x v="91"/>
    <x v="1"/>
    <n v="-6502419.2800000003"/>
  </r>
  <r>
    <x v="91"/>
    <x v="2"/>
    <n v="5416659"/>
  </r>
  <r>
    <x v="91"/>
    <x v="3"/>
    <n v="79829600.879999965"/>
  </r>
  <r>
    <x v="91"/>
    <x v="4"/>
    <n v="6075229.8099999987"/>
  </r>
  <r>
    <x v="91"/>
    <x v="5"/>
    <n v="13162809.639999997"/>
  </r>
  <r>
    <x v="91"/>
    <x v="6"/>
    <n v="360783787.17999983"/>
  </r>
  <r>
    <x v="91"/>
    <x v="59"/>
    <n v="506002.44000000006"/>
  </r>
  <r>
    <x v="91"/>
    <x v="7"/>
    <n v="12014841.769999998"/>
  </r>
  <r>
    <x v="91"/>
    <x v="8"/>
    <n v="11829843.85"/>
  </r>
  <r>
    <x v="91"/>
    <x v="9"/>
    <n v="166709046.09999999"/>
  </r>
  <r>
    <x v="91"/>
    <x v="67"/>
    <n v="3416648.6100000022"/>
  </r>
  <r>
    <x v="91"/>
    <x v="60"/>
    <n v="-3822557.3099999931"/>
  </r>
  <r>
    <x v="91"/>
    <x v="10"/>
    <n v="34571244.949999996"/>
  </r>
  <r>
    <x v="91"/>
    <x v="11"/>
    <n v="52321948.869999997"/>
  </r>
  <r>
    <x v="91"/>
    <x v="12"/>
    <n v="1687395.7300000004"/>
  </r>
  <r>
    <x v="91"/>
    <x v="13"/>
    <n v="3739256.1199999992"/>
  </r>
  <r>
    <x v="91"/>
    <x v="14"/>
    <n v="639289.45000000007"/>
  </r>
  <r>
    <x v="91"/>
    <x v="15"/>
    <n v="1470749.9899999991"/>
  </r>
  <r>
    <x v="91"/>
    <x v="90"/>
    <n v="51261.88"/>
  </r>
  <r>
    <x v="91"/>
    <x v="16"/>
    <n v="20542888.430000011"/>
  </r>
  <r>
    <x v="91"/>
    <x v="17"/>
    <n v="63954789.140000001"/>
  </r>
  <r>
    <x v="91"/>
    <x v="18"/>
    <n v="14162394.130000001"/>
  </r>
  <r>
    <x v="91"/>
    <x v="19"/>
    <n v="34423956.499999993"/>
  </r>
  <r>
    <x v="91"/>
    <x v="82"/>
    <n v="-1247.17"/>
  </r>
  <r>
    <x v="91"/>
    <x v="20"/>
    <n v="-36656.570000000014"/>
  </r>
  <r>
    <x v="91"/>
    <x v="21"/>
    <n v="7895062.1199999992"/>
  </r>
  <r>
    <x v="91"/>
    <x v="22"/>
    <n v="8369499.9100000001"/>
  </r>
  <r>
    <x v="91"/>
    <x v="23"/>
    <n v="9150871.0600000005"/>
  </r>
  <r>
    <x v="91"/>
    <x v="24"/>
    <n v="1239215.8699999999"/>
  </r>
  <r>
    <x v="91"/>
    <x v="25"/>
    <n v="15625735.369999994"/>
  </r>
  <r>
    <x v="91"/>
    <x v="72"/>
    <n v="2243.25"/>
  </r>
  <r>
    <x v="91"/>
    <x v="73"/>
    <n v="738974.87"/>
  </r>
  <r>
    <x v="91"/>
    <x v="77"/>
    <n v="2282292.7999999998"/>
  </r>
  <r>
    <x v="91"/>
    <x v="26"/>
    <n v="210227"/>
  </r>
  <r>
    <x v="91"/>
    <x v="79"/>
    <n v="4909.1000000000004"/>
  </r>
  <r>
    <x v="91"/>
    <x v="27"/>
    <n v="6123557.2400000002"/>
  </r>
  <r>
    <x v="91"/>
    <x v="61"/>
    <n v="2481338.91"/>
  </r>
  <r>
    <x v="91"/>
    <x v="29"/>
    <n v="1264930.5699999998"/>
  </r>
  <r>
    <x v="91"/>
    <x v="30"/>
    <n v="19678430.839999996"/>
  </r>
  <r>
    <x v="91"/>
    <x v="31"/>
    <n v="65131.07"/>
  </r>
  <r>
    <x v="91"/>
    <x v="32"/>
    <n v="30065.579999999998"/>
  </r>
  <r>
    <x v="91"/>
    <x v="33"/>
    <n v="19952.189999999999"/>
  </r>
  <r>
    <x v="91"/>
    <x v="34"/>
    <n v="937866.89"/>
  </r>
  <r>
    <x v="91"/>
    <x v="35"/>
    <n v="4608603.5"/>
  </r>
  <r>
    <x v="91"/>
    <x v="68"/>
    <n v="45157750.82"/>
  </r>
  <r>
    <x v="91"/>
    <x v="36"/>
    <n v="4875717.45"/>
  </r>
  <r>
    <x v="91"/>
    <x v="37"/>
    <n v="957967.55999999994"/>
  </r>
  <r>
    <x v="91"/>
    <x v="62"/>
    <n v="223499.27000000002"/>
  </r>
  <r>
    <x v="91"/>
    <x v="54"/>
    <n v="392852.58"/>
  </r>
  <r>
    <x v="91"/>
    <x v="38"/>
    <n v="857233.05"/>
  </r>
  <r>
    <x v="91"/>
    <x v="39"/>
    <n v="1353906.08"/>
  </r>
  <r>
    <x v="91"/>
    <x v="40"/>
    <n v="5149278.49"/>
  </r>
  <r>
    <x v="91"/>
    <x v="41"/>
    <n v="856060.7"/>
  </r>
  <r>
    <x v="91"/>
    <x v="42"/>
    <n v="6395"/>
  </r>
  <r>
    <x v="91"/>
    <x v="43"/>
    <n v="448562.11"/>
  </r>
  <r>
    <x v="91"/>
    <x v="55"/>
    <n v="1827008.49"/>
  </r>
  <r>
    <x v="91"/>
    <x v="44"/>
    <n v="301546.91000000003"/>
  </r>
  <r>
    <x v="91"/>
    <x v="45"/>
    <n v="39600"/>
  </r>
  <r>
    <x v="91"/>
    <x v="46"/>
    <n v="12736594.279999999"/>
  </r>
  <r>
    <x v="91"/>
    <x v="47"/>
    <n v="1941982.4999999998"/>
  </r>
  <r>
    <x v="91"/>
    <x v="63"/>
    <n v="6506153.9000000004"/>
  </r>
  <r>
    <x v="91"/>
    <x v="56"/>
    <n v="300080.98"/>
  </r>
  <r>
    <x v="91"/>
    <x v="48"/>
    <n v="2304896.3500000006"/>
  </r>
  <r>
    <x v="91"/>
    <x v="49"/>
    <n v="1129368.47"/>
  </r>
  <r>
    <x v="91"/>
    <x v="50"/>
    <n v="194789.73"/>
  </r>
  <r>
    <x v="91"/>
    <x v="51"/>
    <n v="367103.32000000007"/>
  </r>
  <r>
    <x v="91"/>
    <x v="52"/>
    <n v="235380.88"/>
  </r>
  <r>
    <x v="91"/>
    <x v="70"/>
    <n v="604210.82000000007"/>
  </r>
  <r>
    <x v="91"/>
    <x v="65"/>
    <n v="119320.69"/>
  </r>
  <r>
    <x v="91"/>
    <x v="66"/>
    <n v="54186.2"/>
  </r>
  <r>
    <x v="91"/>
    <x v="74"/>
    <n v="1211843.3999999999"/>
  </r>
  <r>
    <x v="92"/>
    <x v="0"/>
    <n v="471644.96999999991"/>
  </r>
  <r>
    <x v="92"/>
    <x v="1"/>
    <n v="-471644.97000000003"/>
  </r>
  <r>
    <x v="92"/>
    <x v="57"/>
    <n v="1339252.46"/>
  </r>
  <r>
    <x v="92"/>
    <x v="2"/>
    <n v="991051.47"/>
  </r>
  <r>
    <x v="92"/>
    <x v="3"/>
    <n v="22143917.960000001"/>
  </r>
  <r>
    <x v="92"/>
    <x v="4"/>
    <n v="4421081.1899999706"/>
  </r>
  <r>
    <x v="92"/>
    <x v="5"/>
    <n v="3212867.3600000003"/>
  </r>
  <r>
    <x v="92"/>
    <x v="6"/>
    <n v="126909470.15999998"/>
  </r>
  <r>
    <x v="92"/>
    <x v="58"/>
    <n v="2938053.85"/>
  </r>
  <r>
    <x v="92"/>
    <x v="59"/>
    <n v="2329213.8199999998"/>
  </r>
  <r>
    <x v="92"/>
    <x v="7"/>
    <n v="2883435.400000005"/>
  </r>
  <r>
    <x v="92"/>
    <x v="8"/>
    <n v="1645728.78"/>
  </r>
  <r>
    <x v="92"/>
    <x v="9"/>
    <n v="50371651.830000013"/>
  </r>
  <r>
    <x v="92"/>
    <x v="67"/>
    <n v="206875.6200000064"/>
  </r>
  <r>
    <x v="92"/>
    <x v="60"/>
    <n v="154021.26000000164"/>
  </r>
  <r>
    <x v="92"/>
    <x v="10"/>
    <n v="13636559.480000006"/>
  </r>
  <r>
    <x v="92"/>
    <x v="11"/>
    <n v="19073558.679999996"/>
  </r>
  <r>
    <x v="92"/>
    <x v="12"/>
    <n v="1208285.9899999998"/>
  </r>
  <r>
    <x v="92"/>
    <x v="13"/>
    <n v="638031.94000000018"/>
  </r>
  <r>
    <x v="92"/>
    <x v="14"/>
    <n v="29829.380000000005"/>
  </r>
  <r>
    <x v="92"/>
    <x v="15"/>
    <n v="79194.040000000008"/>
  </r>
  <r>
    <x v="92"/>
    <x v="16"/>
    <n v="6529890.3700000001"/>
  </r>
  <r>
    <x v="92"/>
    <x v="17"/>
    <n v="22087091.319999989"/>
  </r>
  <r>
    <x v="92"/>
    <x v="18"/>
    <n v="4441278.9299999978"/>
  </r>
  <r>
    <x v="92"/>
    <x v="19"/>
    <n v="11894991.060000008"/>
  </r>
  <r>
    <x v="92"/>
    <x v="82"/>
    <n v="85760.799999999945"/>
  </r>
  <r>
    <x v="92"/>
    <x v="20"/>
    <n v="119828.48999999992"/>
  </r>
  <r>
    <x v="92"/>
    <x v="21"/>
    <n v="1876229.1999999997"/>
  </r>
  <r>
    <x v="92"/>
    <x v="22"/>
    <n v="2409308.1799999997"/>
  </r>
  <r>
    <x v="92"/>
    <x v="23"/>
    <n v="3603867.61"/>
  </r>
  <r>
    <x v="92"/>
    <x v="24"/>
    <n v="2068454.31"/>
  </r>
  <r>
    <x v="92"/>
    <x v="25"/>
    <n v="9338039.8200000022"/>
  </r>
  <r>
    <x v="92"/>
    <x v="77"/>
    <n v="56491.01"/>
  </r>
  <r>
    <x v="92"/>
    <x v="26"/>
    <n v="627410.58000000007"/>
  </r>
  <r>
    <x v="92"/>
    <x v="27"/>
    <n v="2911151.5"/>
  </r>
  <r>
    <x v="92"/>
    <x v="61"/>
    <n v="744968.65000000026"/>
  </r>
  <r>
    <x v="92"/>
    <x v="29"/>
    <n v="995066.06"/>
  </r>
  <r>
    <x v="92"/>
    <x v="30"/>
    <n v="43107.67"/>
  </r>
  <r>
    <x v="92"/>
    <x v="31"/>
    <n v="4827197"/>
  </r>
  <r>
    <x v="92"/>
    <x v="32"/>
    <n v="898960.87999999989"/>
  </r>
  <r>
    <x v="92"/>
    <x v="33"/>
    <n v="102176.79999999999"/>
  </r>
  <r>
    <x v="92"/>
    <x v="34"/>
    <n v="315583.59999999998"/>
  </r>
  <r>
    <x v="92"/>
    <x v="35"/>
    <n v="3919171.01"/>
  </r>
  <r>
    <x v="92"/>
    <x v="68"/>
    <n v="2051520.02"/>
  </r>
  <r>
    <x v="92"/>
    <x v="69"/>
    <n v="178480.01"/>
  </r>
  <r>
    <x v="92"/>
    <x v="36"/>
    <n v="9370.81"/>
  </r>
  <r>
    <x v="92"/>
    <x v="37"/>
    <n v="210991.99"/>
  </r>
  <r>
    <x v="92"/>
    <x v="62"/>
    <n v="174591.99000000002"/>
  </r>
  <r>
    <x v="92"/>
    <x v="38"/>
    <n v="6095991.5899999999"/>
  </r>
  <r>
    <x v="92"/>
    <x v="39"/>
    <n v="859415.53"/>
  </r>
  <r>
    <x v="92"/>
    <x v="40"/>
    <n v="515188.49999999988"/>
  </r>
  <r>
    <x v="92"/>
    <x v="43"/>
    <n v="4808099.6400000006"/>
  </r>
  <r>
    <x v="92"/>
    <x v="55"/>
    <n v="837801.3"/>
  </r>
  <r>
    <x v="92"/>
    <x v="44"/>
    <n v="55107.85"/>
  </r>
  <r>
    <x v="92"/>
    <x v="46"/>
    <n v="12344936.149999999"/>
  </r>
  <r>
    <x v="92"/>
    <x v="63"/>
    <n v="1088147.17"/>
  </r>
  <r>
    <x v="92"/>
    <x v="56"/>
    <n v="588522"/>
  </r>
  <r>
    <x v="92"/>
    <x v="48"/>
    <n v="2139304.16"/>
  </r>
  <r>
    <x v="92"/>
    <x v="49"/>
    <n v="458639.4"/>
  </r>
  <r>
    <x v="92"/>
    <x v="51"/>
    <n v="246553.13"/>
  </r>
  <r>
    <x v="92"/>
    <x v="52"/>
    <n v="916259.16000000015"/>
  </r>
  <r>
    <x v="92"/>
    <x v="65"/>
    <n v="64955.7"/>
  </r>
  <r>
    <x v="93"/>
    <x v="0"/>
    <n v="104461.35"/>
  </r>
  <r>
    <x v="93"/>
    <x v="1"/>
    <n v="-104461.35"/>
  </r>
  <r>
    <x v="93"/>
    <x v="57"/>
    <n v="176855"/>
  </r>
  <r>
    <x v="93"/>
    <x v="2"/>
    <n v="563034.89000000013"/>
  </r>
  <r>
    <x v="93"/>
    <x v="3"/>
    <n v="1819249.15"/>
  </r>
  <r>
    <x v="93"/>
    <x v="4"/>
    <n v="279901.35000000003"/>
  </r>
  <r>
    <x v="93"/>
    <x v="5"/>
    <n v="659683.71"/>
  </r>
  <r>
    <x v="93"/>
    <x v="6"/>
    <n v="26046869.719999999"/>
  </r>
  <r>
    <x v="93"/>
    <x v="58"/>
    <n v="347951.45"/>
  </r>
  <r>
    <x v="93"/>
    <x v="59"/>
    <n v="566971.38"/>
  </r>
  <r>
    <x v="93"/>
    <x v="7"/>
    <n v="393823.02"/>
  </r>
  <r>
    <x v="93"/>
    <x v="8"/>
    <n v="584593.32000000007"/>
  </r>
  <r>
    <x v="93"/>
    <x v="9"/>
    <n v="10934152.020000005"/>
  </r>
  <r>
    <x v="93"/>
    <x v="67"/>
    <n v="19955.670000000006"/>
  </r>
  <r>
    <x v="93"/>
    <x v="60"/>
    <n v="45508.279999999984"/>
  </r>
  <r>
    <x v="93"/>
    <x v="10"/>
    <n v="3496911.59"/>
  </r>
  <r>
    <x v="93"/>
    <x v="11"/>
    <n v="3440711.87"/>
  </r>
  <r>
    <x v="93"/>
    <x v="12"/>
    <n v="307913.69"/>
  </r>
  <r>
    <x v="93"/>
    <x v="13"/>
    <n v="117848.46999999997"/>
  </r>
  <r>
    <x v="93"/>
    <x v="14"/>
    <n v="21359.869999999995"/>
  </r>
  <r>
    <x v="93"/>
    <x v="15"/>
    <n v="46676.770000000004"/>
  </r>
  <r>
    <x v="93"/>
    <x v="16"/>
    <n v="1392581.8899999997"/>
  </r>
  <r>
    <x v="93"/>
    <x v="17"/>
    <n v="4076556.8800000004"/>
  </r>
  <r>
    <x v="93"/>
    <x v="18"/>
    <n v="960925.94000000006"/>
  </r>
  <r>
    <x v="93"/>
    <x v="19"/>
    <n v="2177639.52"/>
  </r>
  <r>
    <x v="93"/>
    <x v="21"/>
    <n v="410809.82000000007"/>
  </r>
  <r>
    <x v="93"/>
    <x v="22"/>
    <n v="182682.49"/>
  </r>
  <r>
    <x v="93"/>
    <x v="23"/>
    <n v="925785.16"/>
  </r>
  <r>
    <x v="93"/>
    <x v="24"/>
    <n v="249038.81999999998"/>
  </r>
  <r>
    <x v="93"/>
    <x v="25"/>
    <n v="1643625.8300000003"/>
  </r>
  <r>
    <x v="93"/>
    <x v="26"/>
    <n v="55462.03"/>
  </r>
  <r>
    <x v="93"/>
    <x v="27"/>
    <n v="528461.09"/>
  </r>
  <r>
    <x v="93"/>
    <x v="61"/>
    <n v="175632.43"/>
  </r>
  <r>
    <x v="93"/>
    <x v="29"/>
    <n v="5075"/>
  </r>
  <r>
    <x v="93"/>
    <x v="30"/>
    <n v="1105351.3899999999"/>
  </r>
  <r>
    <x v="93"/>
    <x v="31"/>
    <n v="720886.1"/>
  </r>
  <r>
    <x v="93"/>
    <x v="32"/>
    <n v="14394.96"/>
  </r>
  <r>
    <x v="93"/>
    <x v="33"/>
    <n v="906.46"/>
  </r>
  <r>
    <x v="93"/>
    <x v="34"/>
    <n v="561974.4"/>
  </r>
  <r>
    <x v="93"/>
    <x v="35"/>
    <n v="342669.5"/>
  </r>
  <r>
    <x v="93"/>
    <x v="68"/>
    <n v="299673.69"/>
  </r>
  <r>
    <x v="93"/>
    <x v="36"/>
    <n v="-26312.51"/>
  </r>
  <r>
    <x v="93"/>
    <x v="37"/>
    <n v="19343.29"/>
  </r>
  <r>
    <x v="93"/>
    <x v="62"/>
    <n v="20771.989999999998"/>
  </r>
  <r>
    <x v="93"/>
    <x v="54"/>
    <n v="158582.9"/>
  </r>
  <r>
    <x v="93"/>
    <x v="38"/>
    <n v="291433.18"/>
  </r>
  <r>
    <x v="93"/>
    <x v="39"/>
    <n v="219183.22999999998"/>
  </r>
  <r>
    <x v="93"/>
    <x v="40"/>
    <n v="170938.58"/>
  </r>
  <r>
    <x v="93"/>
    <x v="41"/>
    <n v="20087.2"/>
  </r>
  <r>
    <x v="93"/>
    <x v="42"/>
    <n v="104778.22"/>
  </r>
  <r>
    <x v="93"/>
    <x v="43"/>
    <n v="22855.040000000001"/>
  </r>
  <r>
    <x v="93"/>
    <x v="55"/>
    <n v="48633.31"/>
  </r>
  <r>
    <x v="93"/>
    <x v="44"/>
    <n v="45018.9"/>
  </r>
  <r>
    <x v="93"/>
    <x v="45"/>
    <n v="69764.69"/>
  </r>
  <r>
    <x v="93"/>
    <x v="46"/>
    <n v="863231.76"/>
  </r>
  <r>
    <x v="93"/>
    <x v="47"/>
    <n v="329548.33"/>
  </r>
  <r>
    <x v="93"/>
    <x v="48"/>
    <n v="2375"/>
  </r>
  <r>
    <x v="93"/>
    <x v="49"/>
    <n v="23878.74"/>
  </r>
  <r>
    <x v="93"/>
    <x v="50"/>
    <n v="-1248.4300000000003"/>
  </r>
  <r>
    <x v="93"/>
    <x v="51"/>
    <n v="139986.06"/>
  </r>
  <r>
    <x v="93"/>
    <x v="52"/>
    <n v="155357.34999999998"/>
  </r>
  <r>
    <x v="93"/>
    <x v="70"/>
    <n v="175796.28"/>
  </r>
  <r>
    <x v="93"/>
    <x v="71"/>
    <n v="36106.26"/>
  </r>
  <r>
    <x v="93"/>
    <x v="64"/>
    <n v="200539.13"/>
  </r>
  <r>
    <x v="93"/>
    <x v="74"/>
    <n v="490603.32999999996"/>
  </r>
  <r>
    <x v="94"/>
    <x v="0"/>
    <n v="169367.97"/>
  </r>
  <r>
    <x v="94"/>
    <x v="1"/>
    <n v="-169367.97"/>
  </r>
  <r>
    <x v="94"/>
    <x v="57"/>
    <n v="237328"/>
  </r>
  <r>
    <x v="94"/>
    <x v="2"/>
    <n v="402729.64999999997"/>
  </r>
  <r>
    <x v="94"/>
    <x v="3"/>
    <n v="2566682.1399999997"/>
  </r>
  <r>
    <x v="94"/>
    <x v="4"/>
    <n v="573501.54999999993"/>
  </r>
  <r>
    <x v="94"/>
    <x v="5"/>
    <n v="567205.43000000005"/>
  </r>
  <r>
    <x v="94"/>
    <x v="6"/>
    <n v="27391139.140000001"/>
  </r>
  <r>
    <x v="94"/>
    <x v="58"/>
    <n v="170073.26"/>
  </r>
  <r>
    <x v="94"/>
    <x v="59"/>
    <n v="716301.71"/>
  </r>
  <r>
    <x v="94"/>
    <x v="7"/>
    <n v="576208.12"/>
  </r>
  <r>
    <x v="94"/>
    <x v="8"/>
    <n v="414775.9200000001"/>
  </r>
  <r>
    <x v="94"/>
    <x v="9"/>
    <n v="9947029.8100000042"/>
  </r>
  <r>
    <x v="94"/>
    <x v="60"/>
    <n v="1666.6599999999999"/>
  </r>
  <r>
    <x v="94"/>
    <x v="10"/>
    <n v="2418757.2000000002"/>
  </r>
  <r>
    <x v="94"/>
    <x v="11"/>
    <n v="3613295.6500000004"/>
  </r>
  <r>
    <x v="94"/>
    <x v="12"/>
    <n v="166591.19999999998"/>
  </r>
  <r>
    <x v="94"/>
    <x v="13"/>
    <n v="119975.97"/>
  </r>
  <r>
    <x v="94"/>
    <x v="14"/>
    <n v="46885.62"/>
  </r>
  <r>
    <x v="94"/>
    <x v="15"/>
    <n v="119498.25"/>
  </r>
  <r>
    <x v="94"/>
    <x v="16"/>
    <n v="1236633.78"/>
  </r>
  <r>
    <x v="94"/>
    <x v="17"/>
    <n v="4439367.8900000006"/>
  </r>
  <r>
    <x v="94"/>
    <x v="18"/>
    <n v="872338.14999999979"/>
  </r>
  <r>
    <x v="94"/>
    <x v="19"/>
    <n v="2351052.7800000003"/>
  </r>
  <r>
    <x v="94"/>
    <x v="21"/>
    <n v="73844.47"/>
  </r>
  <r>
    <x v="94"/>
    <x v="22"/>
    <n v="113962.26999999999"/>
  </r>
  <r>
    <x v="94"/>
    <x v="23"/>
    <n v="57384.160000000003"/>
  </r>
  <r>
    <x v="94"/>
    <x v="24"/>
    <n v="309983.45"/>
  </r>
  <r>
    <x v="94"/>
    <x v="25"/>
    <n v="1207526.29"/>
  </r>
  <r>
    <x v="94"/>
    <x v="72"/>
    <n v="1445.76"/>
  </r>
  <r>
    <x v="94"/>
    <x v="73"/>
    <n v="92749.140000000014"/>
  </r>
  <r>
    <x v="94"/>
    <x v="26"/>
    <n v="70185.02"/>
  </r>
  <r>
    <x v="94"/>
    <x v="81"/>
    <n v="16273"/>
  </r>
  <r>
    <x v="94"/>
    <x v="27"/>
    <n v="636601.55000000005"/>
  </r>
  <r>
    <x v="94"/>
    <x v="61"/>
    <n v="301981.5"/>
  </r>
  <r>
    <x v="94"/>
    <x v="84"/>
    <n v="451735.27"/>
  </r>
  <r>
    <x v="94"/>
    <x v="29"/>
    <n v="14296.68"/>
  </r>
  <r>
    <x v="94"/>
    <x v="53"/>
    <n v="1763239.89"/>
  </r>
  <r>
    <x v="94"/>
    <x v="30"/>
    <n v="83260.420000000013"/>
  </r>
  <r>
    <x v="94"/>
    <x v="31"/>
    <n v="3800"/>
  </r>
  <r>
    <x v="94"/>
    <x v="32"/>
    <n v="8447.2199999999993"/>
  </r>
  <r>
    <x v="94"/>
    <x v="33"/>
    <n v="19547.21"/>
  </r>
  <r>
    <x v="94"/>
    <x v="34"/>
    <n v="283801.27999999997"/>
  </r>
  <r>
    <x v="94"/>
    <x v="35"/>
    <n v="742240.92999999993"/>
  </r>
  <r>
    <x v="94"/>
    <x v="68"/>
    <n v="88353.14"/>
  </r>
  <r>
    <x v="94"/>
    <x v="37"/>
    <n v="130271"/>
  </r>
  <r>
    <x v="94"/>
    <x v="54"/>
    <n v="16149.01"/>
  </r>
  <r>
    <x v="94"/>
    <x v="38"/>
    <n v="298847.14"/>
  </r>
  <r>
    <x v="94"/>
    <x v="39"/>
    <n v="129075.13"/>
  </r>
  <r>
    <x v="94"/>
    <x v="40"/>
    <n v="292700.22000000003"/>
  </r>
  <r>
    <x v="94"/>
    <x v="42"/>
    <n v="132600.43"/>
  </r>
  <r>
    <x v="94"/>
    <x v="55"/>
    <n v="168740.34"/>
  </r>
  <r>
    <x v="94"/>
    <x v="44"/>
    <n v="29998.11"/>
  </r>
  <r>
    <x v="94"/>
    <x v="45"/>
    <n v="110629.33"/>
  </r>
  <r>
    <x v="94"/>
    <x v="46"/>
    <n v="2128700.27"/>
  </r>
  <r>
    <x v="94"/>
    <x v="47"/>
    <n v="206315.04000000004"/>
  </r>
  <r>
    <x v="94"/>
    <x v="63"/>
    <n v="25170"/>
  </r>
  <r>
    <x v="94"/>
    <x v="48"/>
    <n v="596448.39"/>
  </r>
  <r>
    <x v="94"/>
    <x v="49"/>
    <n v="49504.66"/>
  </r>
  <r>
    <x v="94"/>
    <x v="50"/>
    <n v="298869.21999999997"/>
  </r>
  <r>
    <x v="94"/>
    <x v="51"/>
    <n v="115909.40999999999"/>
  </r>
  <r>
    <x v="94"/>
    <x v="52"/>
    <n v="68644.709999999992"/>
  </r>
  <r>
    <x v="94"/>
    <x v="71"/>
    <n v="65907.23"/>
  </r>
  <r>
    <x v="94"/>
    <x v="66"/>
    <n v="4090.22"/>
  </r>
  <r>
    <x v="95"/>
    <x v="0"/>
    <n v="1538827.65"/>
  </r>
  <r>
    <x v="95"/>
    <x v="1"/>
    <n v="-1538827.65"/>
  </r>
  <r>
    <x v="95"/>
    <x v="2"/>
    <n v="81821.58"/>
  </r>
  <r>
    <x v="95"/>
    <x v="3"/>
    <n v="7474497.71"/>
  </r>
  <r>
    <x v="95"/>
    <x v="4"/>
    <n v="11455686.399999997"/>
  </r>
  <r>
    <x v="95"/>
    <x v="5"/>
    <n v="4132971.1900000004"/>
  </r>
  <r>
    <x v="95"/>
    <x v="6"/>
    <n v="126096125.25000001"/>
  </r>
  <r>
    <x v="95"/>
    <x v="58"/>
    <n v="1796952.3599999996"/>
  </r>
  <r>
    <x v="95"/>
    <x v="59"/>
    <n v="582044.16000000003"/>
  </r>
  <r>
    <x v="95"/>
    <x v="7"/>
    <n v="1257032.6000000001"/>
  </r>
  <r>
    <x v="95"/>
    <x v="8"/>
    <n v="2303342.6800000002"/>
  </r>
  <r>
    <x v="95"/>
    <x v="9"/>
    <n v="54239042.250000015"/>
  </r>
  <r>
    <x v="95"/>
    <x v="67"/>
    <n v="91745.319999999978"/>
  </r>
  <r>
    <x v="95"/>
    <x v="60"/>
    <n v="199135.86000000004"/>
  </r>
  <r>
    <x v="95"/>
    <x v="10"/>
    <n v="13586449.349999998"/>
  </r>
  <r>
    <x v="95"/>
    <x v="11"/>
    <n v="17757001.669999998"/>
  </r>
  <r>
    <x v="95"/>
    <x v="12"/>
    <n v="634419.98999999976"/>
  </r>
  <r>
    <x v="95"/>
    <x v="13"/>
    <n v="698019.71999999962"/>
  </r>
  <r>
    <x v="95"/>
    <x v="14"/>
    <n v="117570.60999999996"/>
  </r>
  <r>
    <x v="95"/>
    <x v="15"/>
    <n v="297378.43000000005"/>
  </r>
  <r>
    <x v="95"/>
    <x v="16"/>
    <n v="6419849.6900000013"/>
  </r>
  <r>
    <x v="95"/>
    <x v="17"/>
    <n v="21063790.429999996"/>
  </r>
  <r>
    <x v="95"/>
    <x v="18"/>
    <n v="4366729.5"/>
  </r>
  <r>
    <x v="95"/>
    <x v="19"/>
    <n v="11080471.469999995"/>
  </r>
  <r>
    <x v="95"/>
    <x v="21"/>
    <n v="2562448.0499999998"/>
  </r>
  <r>
    <x v="95"/>
    <x v="22"/>
    <n v="4808505.76"/>
  </r>
  <r>
    <x v="95"/>
    <x v="23"/>
    <n v="3212027.74"/>
  </r>
  <r>
    <x v="95"/>
    <x v="24"/>
    <n v="859281.08"/>
  </r>
  <r>
    <x v="95"/>
    <x v="25"/>
    <n v="23896252.470000003"/>
  </r>
  <r>
    <x v="95"/>
    <x v="83"/>
    <n v="11186.97"/>
  </r>
  <r>
    <x v="95"/>
    <x v="86"/>
    <n v="200"/>
  </r>
  <r>
    <x v="95"/>
    <x v="73"/>
    <n v="149613.03"/>
  </r>
  <r>
    <x v="95"/>
    <x v="77"/>
    <n v="15647.21"/>
  </r>
  <r>
    <x v="95"/>
    <x v="26"/>
    <n v="256980.44"/>
  </r>
  <r>
    <x v="95"/>
    <x v="79"/>
    <n v="328.15"/>
  </r>
  <r>
    <x v="95"/>
    <x v="27"/>
    <n v="2809360.5100000002"/>
  </r>
  <r>
    <x v="95"/>
    <x v="61"/>
    <n v="901789.91999999993"/>
  </r>
  <r>
    <x v="95"/>
    <x v="53"/>
    <n v="194532.79"/>
  </r>
  <r>
    <x v="95"/>
    <x v="32"/>
    <n v="597491.28"/>
  </r>
  <r>
    <x v="95"/>
    <x v="33"/>
    <n v="10970.65"/>
  </r>
  <r>
    <x v="95"/>
    <x v="34"/>
    <n v="1307546.3500000001"/>
  </r>
  <r>
    <x v="95"/>
    <x v="35"/>
    <n v="3785943"/>
  </r>
  <r>
    <x v="95"/>
    <x v="68"/>
    <n v="1516049.9"/>
  </r>
  <r>
    <x v="95"/>
    <x v="62"/>
    <n v="49152.06"/>
  </r>
  <r>
    <x v="95"/>
    <x v="54"/>
    <n v="154.08000000000001"/>
  </r>
  <r>
    <x v="95"/>
    <x v="38"/>
    <n v="133830.6"/>
  </r>
  <r>
    <x v="95"/>
    <x v="39"/>
    <n v="496294.97"/>
  </r>
  <r>
    <x v="95"/>
    <x v="40"/>
    <n v="885751.58"/>
  </r>
  <r>
    <x v="95"/>
    <x v="43"/>
    <n v="14643.31"/>
  </r>
  <r>
    <x v="95"/>
    <x v="55"/>
    <n v="294548.43"/>
  </r>
  <r>
    <x v="95"/>
    <x v="44"/>
    <n v="57878.5"/>
  </r>
  <r>
    <x v="95"/>
    <x v="46"/>
    <n v="19001382.719999999"/>
  </r>
  <r>
    <x v="95"/>
    <x v="47"/>
    <n v="630863.04"/>
  </r>
  <r>
    <x v="95"/>
    <x v="56"/>
    <n v="696172.3"/>
  </r>
  <r>
    <x v="95"/>
    <x v="49"/>
    <n v="76721.2"/>
  </r>
  <r>
    <x v="95"/>
    <x v="50"/>
    <n v="22073.32"/>
  </r>
  <r>
    <x v="95"/>
    <x v="51"/>
    <n v="253524.31999999998"/>
  </r>
  <r>
    <x v="95"/>
    <x v="52"/>
    <n v="299269.49"/>
  </r>
  <r>
    <x v="95"/>
    <x v="71"/>
    <n v="33514.14"/>
  </r>
  <r>
    <x v="95"/>
    <x v="65"/>
    <n v="15390.84"/>
  </r>
  <r>
    <x v="96"/>
    <x v="0"/>
    <n v="4969.38"/>
  </r>
  <r>
    <x v="96"/>
    <x v="1"/>
    <n v="-4969.38"/>
  </r>
  <r>
    <x v="96"/>
    <x v="2"/>
    <n v="63149.75"/>
  </r>
  <r>
    <x v="96"/>
    <x v="3"/>
    <n v="603638.96"/>
  </r>
  <r>
    <x v="96"/>
    <x v="4"/>
    <n v="38131.349999999991"/>
  </r>
  <r>
    <x v="96"/>
    <x v="5"/>
    <n v="139150.58000000002"/>
  </r>
  <r>
    <x v="96"/>
    <x v="6"/>
    <n v="9764001.5399999991"/>
  </r>
  <r>
    <x v="96"/>
    <x v="58"/>
    <n v="22431.05"/>
  </r>
  <r>
    <x v="96"/>
    <x v="59"/>
    <n v="38953.86"/>
  </r>
  <r>
    <x v="96"/>
    <x v="7"/>
    <n v="71578.86"/>
  </r>
  <r>
    <x v="96"/>
    <x v="8"/>
    <n v="89524.84"/>
  </r>
  <r>
    <x v="96"/>
    <x v="9"/>
    <n v="4227333.12"/>
  </r>
  <r>
    <x v="96"/>
    <x v="67"/>
    <n v="6941.14"/>
  </r>
  <r>
    <x v="96"/>
    <x v="60"/>
    <n v="16346.46"/>
  </r>
  <r>
    <x v="96"/>
    <x v="10"/>
    <n v="1040106.2200000001"/>
  </r>
  <r>
    <x v="96"/>
    <x v="11"/>
    <n v="1287980.9300000002"/>
  </r>
  <r>
    <x v="96"/>
    <x v="12"/>
    <n v="99074.900000000009"/>
  </r>
  <r>
    <x v="96"/>
    <x v="13"/>
    <n v="39646.19"/>
  </r>
  <r>
    <x v="96"/>
    <x v="16"/>
    <n v="487903.76"/>
  </r>
  <r>
    <x v="96"/>
    <x v="17"/>
    <n v="1479665.6799999997"/>
  </r>
  <r>
    <x v="96"/>
    <x v="18"/>
    <n v="330352.67"/>
  </r>
  <r>
    <x v="96"/>
    <x v="19"/>
    <n v="786701.76"/>
  </r>
  <r>
    <x v="96"/>
    <x v="21"/>
    <n v="276616.95"/>
  </r>
  <r>
    <x v="96"/>
    <x v="22"/>
    <n v="200383.71000000002"/>
  </r>
  <r>
    <x v="96"/>
    <x v="23"/>
    <n v="295305.53000000003"/>
  </r>
  <r>
    <x v="96"/>
    <x v="24"/>
    <n v="81634.47"/>
  </r>
  <r>
    <x v="96"/>
    <x v="25"/>
    <n v="489902.13999999996"/>
  </r>
  <r>
    <x v="96"/>
    <x v="26"/>
    <n v="23059.23"/>
  </r>
  <r>
    <x v="96"/>
    <x v="27"/>
    <n v="233146.77000000002"/>
  </r>
  <r>
    <x v="96"/>
    <x v="61"/>
    <n v="64642.6"/>
  </r>
  <r>
    <x v="96"/>
    <x v="28"/>
    <n v="68139.33"/>
  </r>
  <r>
    <x v="96"/>
    <x v="29"/>
    <n v="9142.9"/>
  </r>
  <r>
    <x v="96"/>
    <x v="31"/>
    <n v="237063.57"/>
  </r>
  <r>
    <x v="96"/>
    <x v="33"/>
    <n v="3396.87"/>
  </r>
  <r>
    <x v="96"/>
    <x v="34"/>
    <n v="205394.87"/>
  </r>
  <r>
    <x v="96"/>
    <x v="35"/>
    <n v="247132"/>
  </r>
  <r>
    <x v="96"/>
    <x v="68"/>
    <n v="1138451.1700000002"/>
  </r>
  <r>
    <x v="96"/>
    <x v="36"/>
    <n v="105353.45"/>
  </r>
  <r>
    <x v="96"/>
    <x v="37"/>
    <n v="54771.59"/>
  </r>
  <r>
    <x v="96"/>
    <x v="38"/>
    <n v="84147.6"/>
  </r>
  <r>
    <x v="96"/>
    <x v="39"/>
    <n v="60999.040000000001"/>
  </r>
  <r>
    <x v="96"/>
    <x v="40"/>
    <n v="57028.15"/>
  </r>
  <r>
    <x v="96"/>
    <x v="43"/>
    <n v="4369.34"/>
  </r>
  <r>
    <x v="96"/>
    <x v="44"/>
    <n v="26888.76"/>
  </r>
  <r>
    <x v="96"/>
    <x v="45"/>
    <n v="48321.5"/>
  </r>
  <r>
    <x v="96"/>
    <x v="46"/>
    <n v="952286.52"/>
  </r>
  <r>
    <x v="96"/>
    <x v="47"/>
    <n v="44149.21"/>
  </r>
  <r>
    <x v="96"/>
    <x v="48"/>
    <n v="70803.25"/>
  </r>
  <r>
    <x v="96"/>
    <x v="49"/>
    <n v="9700.2800000000007"/>
  </r>
  <r>
    <x v="96"/>
    <x v="50"/>
    <n v="26129.82"/>
  </r>
  <r>
    <x v="96"/>
    <x v="51"/>
    <n v="36166.83"/>
  </r>
  <r>
    <x v="96"/>
    <x v="66"/>
    <n v="13001.51"/>
  </r>
  <r>
    <x v="97"/>
    <x v="0"/>
    <n v="371780.51"/>
  </r>
  <r>
    <x v="97"/>
    <x v="1"/>
    <n v="-371780.50999999995"/>
  </r>
  <r>
    <x v="97"/>
    <x v="57"/>
    <n v="764391"/>
  </r>
  <r>
    <x v="97"/>
    <x v="2"/>
    <n v="1902247.92"/>
  </r>
  <r>
    <x v="97"/>
    <x v="3"/>
    <n v="10068317.260000002"/>
  </r>
  <r>
    <x v="97"/>
    <x v="4"/>
    <n v="2694475.5100000002"/>
  </r>
  <r>
    <x v="97"/>
    <x v="5"/>
    <n v="3578406.8400000003"/>
  </r>
  <r>
    <x v="97"/>
    <x v="6"/>
    <n v="101436391.98999999"/>
  </r>
  <r>
    <x v="97"/>
    <x v="58"/>
    <n v="2859050.7700000005"/>
  </r>
  <r>
    <x v="97"/>
    <x v="59"/>
    <n v="2135809.9799999995"/>
  </r>
  <r>
    <x v="97"/>
    <x v="7"/>
    <n v="3409079.830000001"/>
  </r>
  <r>
    <x v="97"/>
    <x v="8"/>
    <n v="871396.98"/>
  </r>
  <r>
    <x v="97"/>
    <x v="9"/>
    <n v="43288185.369999982"/>
  </r>
  <r>
    <x v="97"/>
    <x v="67"/>
    <n v="281376.68"/>
  </r>
  <r>
    <x v="97"/>
    <x v="60"/>
    <n v="635097.1"/>
  </r>
  <r>
    <x v="97"/>
    <x v="10"/>
    <n v="11055122.729999993"/>
  </r>
  <r>
    <x v="97"/>
    <x v="11"/>
    <n v="13484131.929999994"/>
  </r>
  <r>
    <x v="97"/>
    <x v="12"/>
    <n v="1058817.25"/>
  </r>
  <r>
    <x v="97"/>
    <x v="13"/>
    <n v="681616.08999999985"/>
  </r>
  <r>
    <x v="97"/>
    <x v="14"/>
    <n v="60418.86000000019"/>
  </r>
  <r>
    <x v="97"/>
    <x v="15"/>
    <n v="90101.980000000374"/>
  </r>
  <r>
    <x v="97"/>
    <x v="16"/>
    <n v="5716449.6799999997"/>
  </r>
  <r>
    <x v="97"/>
    <x v="17"/>
    <n v="16980873.969999995"/>
  </r>
  <r>
    <x v="97"/>
    <x v="18"/>
    <n v="3902107.1599999992"/>
  </r>
  <r>
    <x v="97"/>
    <x v="19"/>
    <n v="8950890.4799999949"/>
  </r>
  <r>
    <x v="97"/>
    <x v="21"/>
    <n v="322966.67000000004"/>
  </r>
  <r>
    <x v="97"/>
    <x v="22"/>
    <n v="2392677.98"/>
  </r>
  <r>
    <x v="97"/>
    <x v="23"/>
    <n v="2615855.33"/>
  </r>
  <r>
    <x v="97"/>
    <x v="24"/>
    <n v="761011.19000000006"/>
  </r>
  <r>
    <x v="97"/>
    <x v="25"/>
    <n v="4916974.4399999995"/>
  </r>
  <r>
    <x v="97"/>
    <x v="86"/>
    <n v="6002.56"/>
  </r>
  <r>
    <x v="97"/>
    <x v="26"/>
    <n v="211848.63999999998"/>
  </r>
  <r>
    <x v="97"/>
    <x v="27"/>
    <n v="2165023.1500000004"/>
  </r>
  <r>
    <x v="97"/>
    <x v="61"/>
    <n v="798164.97"/>
  </r>
  <r>
    <x v="97"/>
    <x v="29"/>
    <n v="534054.57999999996"/>
  </r>
  <r>
    <x v="97"/>
    <x v="31"/>
    <n v="26000.19"/>
  </r>
  <r>
    <x v="97"/>
    <x v="32"/>
    <n v="296.04000000000002"/>
  </r>
  <r>
    <x v="97"/>
    <x v="33"/>
    <n v="1538.6"/>
  </r>
  <r>
    <x v="97"/>
    <x v="34"/>
    <n v="348601.29"/>
  </r>
  <r>
    <x v="97"/>
    <x v="35"/>
    <n v="2226151.1"/>
  </r>
  <r>
    <x v="97"/>
    <x v="68"/>
    <n v="1825342.83"/>
  </r>
  <r>
    <x v="97"/>
    <x v="85"/>
    <n v="30575.18"/>
  </r>
  <r>
    <x v="97"/>
    <x v="36"/>
    <n v="61969.31"/>
  </r>
  <r>
    <x v="97"/>
    <x v="75"/>
    <n v="234580.49"/>
  </r>
  <r>
    <x v="97"/>
    <x v="37"/>
    <n v="73018.39"/>
  </r>
  <r>
    <x v="97"/>
    <x v="39"/>
    <n v="383679.57999999996"/>
  </r>
  <r>
    <x v="97"/>
    <x v="40"/>
    <n v="995537.33"/>
  </r>
  <r>
    <x v="97"/>
    <x v="41"/>
    <n v="969.51"/>
  </r>
  <r>
    <x v="97"/>
    <x v="42"/>
    <n v="267719"/>
  </r>
  <r>
    <x v="97"/>
    <x v="43"/>
    <n v="1882.5"/>
  </r>
  <r>
    <x v="97"/>
    <x v="55"/>
    <n v="22946"/>
  </r>
  <r>
    <x v="97"/>
    <x v="44"/>
    <n v="46045.82"/>
  </r>
  <r>
    <x v="97"/>
    <x v="45"/>
    <n v="115789.24"/>
  </r>
  <r>
    <x v="97"/>
    <x v="46"/>
    <n v="4946356.13"/>
  </r>
  <r>
    <x v="97"/>
    <x v="47"/>
    <n v="98637.96"/>
  </r>
  <r>
    <x v="97"/>
    <x v="48"/>
    <n v="10377201.939999999"/>
  </r>
  <r>
    <x v="97"/>
    <x v="49"/>
    <n v="78538.12"/>
  </r>
  <r>
    <x v="97"/>
    <x v="50"/>
    <n v="31758.25"/>
  </r>
  <r>
    <x v="97"/>
    <x v="51"/>
    <n v="525021.28"/>
  </r>
  <r>
    <x v="97"/>
    <x v="52"/>
    <n v="156140.93"/>
  </r>
  <r>
    <x v="97"/>
    <x v="64"/>
    <n v="9842.94"/>
  </r>
  <r>
    <x v="97"/>
    <x v="65"/>
    <n v="933890.8600000001"/>
  </r>
  <r>
    <x v="97"/>
    <x v="66"/>
    <n v="161919.73000000001"/>
  </r>
  <r>
    <x v="98"/>
    <x v="0"/>
    <n v="6227.03"/>
  </r>
  <r>
    <x v="98"/>
    <x v="1"/>
    <n v="-6227.03"/>
  </r>
  <r>
    <x v="98"/>
    <x v="3"/>
    <n v="48156.590000000004"/>
  </r>
  <r>
    <x v="98"/>
    <x v="4"/>
    <n v="20022.86"/>
  </r>
  <r>
    <x v="98"/>
    <x v="5"/>
    <n v="6666.14"/>
  </r>
  <r>
    <x v="98"/>
    <x v="6"/>
    <n v="1107959.18"/>
  </r>
  <r>
    <x v="98"/>
    <x v="59"/>
    <n v="7040"/>
  </r>
  <r>
    <x v="98"/>
    <x v="7"/>
    <n v="3431.83"/>
  </r>
  <r>
    <x v="98"/>
    <x v="8"/>
    <n v="378.38"/>
  </r>
  <r>
    <x v="98"/>
    <x v="9"/>
    <n v="326880.90000000002"/>
  </r>
  <r>
    <x v="98"/>
    <x v="10"/>
    <n v="86980"/>
  </r>
  <r>
    <x v="98"/>
    <x v="11"/>
    <n v="142386"/>
  </r>
  <r>
    <x v="98"/>
    <x v="12"/>
    <n v="9444.8100000000013"/>
  </r>
  <r>
    <x v="98"/>
    <x v="13"/>
    <n v="4489.8"/>
  </r>
  <r>
    <x v="98"/>
    <x v="14"/>
    <n v="4049.45"/>
  </r>
  <r>
    <x v="98"/>
    <x v="15"/>
    <n v="14143.26"/>
  </r>
  <r>
    <x v="98"/>
    <x v="16"/>
    <n v="30092.34"/>
  </r>
  <r>
    <x v="98"/>
    <x v="17"/>
    <n v="168173.7"/>
  </r>
  <r>
    <x v="98"/>
    <x v="18"/>
    <n v="25266.27"/>
  </r>
  <r>
    <x v="98"/>
    <x v="19"/>
    <n v="89774.22"/>
  </r>
  <r>
    <x v="98"/>
    <x v="21"/>
    <n v="2225.23"/>
  </r>
  <r>
    <x v="98"/>
    <x v="23"/>
    <n v="21126.05"/>
  </r>
  <r>
    <x v="98"/>
    <x v="25"/>
    <n v="72837.97"/>
  </r>
  <r>
    <x v="98"/>
    <x v="35"/>
    <n v="58635"/>
  </r>
  <r>
    <x v="98"/>
    <x v="54"/>
    <n v="41718.19"/>
  </r>
  <r>
    <x v="98"/>
    <x v="45"/>
    <n v="17600.57"/>
  </r>
  <r>
    <x v="98"/>
    <x v="46"/>
    <n v="286841.90999999997"/>
  </r>
  <r>
    <x v="98"/>
    <x v="51"/>
    <n v="6967.5"/>
  </r>
  <r>
    <x v="99"/>
    <x v="0"/>
    <n v="868825.08999999985"/>
  </r>
  <r>
    <x v="99"/>
    <x v="1"/>
    <n v="-868825.09"/>
  </r>
  <r>
    <x v="99"/>
    <x v="57"/>
    <n v="1830164"/>
  </r>
  <r>
    <x v="99"/>
    <x v="2"/>
    <n v="782035.77"/>
  </r>
  <r>
    <x v="99"/>
    <x v="3"/>
    <n v="16428069.319999993"/>
  </r>
  <r>
    <x v="99"/>
    <x v="4"/>
    <n v="5227865.5900000017"/>
  </r>
  <r>
    <x v="99"/>
    <x v="5"/>
    <n v="4334793.8000000007"/>
  </r>
  <r>
    <x v="99"/>
    <x v="6"/>
    <n v="134614398.17999998"/>
  </r>
  <r>
    <x v="99"/>
    <x v="58"/>
    <n v="675251.48000000021"/>
  </r>
  <r>
    <x v="99"/>
    <x v="59"/>
    <n v="3717567.5700000003"/>
  </r>
  <r>
    <x v="99"/>
    <x v="7"/>
    <n v="1193270.7000000002"/>
  </r>
  <r>
    <x v="99"/>
    <x v="8"/>
    <n v="1208428.6200000001"/>
  </r>
  <r>
    <x v="99"/>
    <x v="9"/>
    <n v="51618941.51000002"/>
  </r>
  <r>
    <x v="99"/>
    <x v="67"/>
    <n v="-177888.55999999994"/>
  </r>
  <r>
    <x v="99"/>
    <x v="60"/>
    <n v="15690.160000000033"/>
  </r>
  <r>
    <x v="99"/>
    <x v="10"/>
    <n v="13574249.480000002"/>
  </r>
  <r>
    <x v="99"/>
    <x v="11"/>
    <n v="18203623.129999992"/>
  </r>
  <r>
    <x v="99"/>
    <x v="12"/>
    <n v="1073800.9500000002"/>
  </r>
  <r>
    <x v="99"/>
    <x v="13"/>
    <n v="840156.44000000029"/>
  </r>
  <r>
    <x v="99"/>
    <x v="14"/>
    <n v="92021.080000000016"/>
  </r>
  <r>
    <x v="99"/>
    <x v="15"/>
    <n v="255983.31999999983"/>
  </r>
  <r>
    <x v="99"/>
    <x v="16"/>
    <n v="6317600.4199999981"/>
  </r>
  <r>
    <x v="99"/>
    <x v="17"/>
    <n v="23230019.109999999"/>
  </r>
  <r>
    <x v="99"/>
    <x v="18"/>
    <n v="4432534.870000001"/>
  </r>
  <r>
    <x v="99"/>
    <x v="19"/>
    <n v="12328800.129999999"/>
  </r>
  <r>
    <x v="99"/>
    <x v="82"/>
    <n v="-148.19"/>
  </r>
  <r>
    <x v="99"/>
    <x v="20"/>
    <n v="-2528.2599999999993"/>
  </r>
  <r>
    <x v="99"/>
    <x v="21"/>
    <n v="5603881.9300000006"/>
  </r>
  <r>
    <x v="99"/>
    <x v="22"/>
    <n v="792845.15000000014"/>
  </r>
  <r>
    <x v="99"/>
    <x v="23"/>
    <n v="2724130.91"/>
  </r>
  <r>
    <x v="99"/>
    <x v="24"/>
    <n v="732229.03999999992"/>
  </r>
  <r>
    <x v="99"/>
    <x v="25"/>
    <n v="6363767.8600000013"/>
  </r>
  <r>
    <x v="99"/>
    <x v="93"/>
    <n v="15.45"/>
  </r>
  <r>
    <x v="99"/>
    <x v="72"/>
    <n v="11836.540000000003"/>
  </r>
  <r>
    <x v="99"/>
    <x v="73"/>
    <n v="228950.50000000006"/>
  </r>
  <r>
    <x v="99"/>
    <x v="26"/>
    <n v="242407.68999999997"/>
  </r>
  <r>
    <x v="99"/>
    <x v="27"/>
    <n v="2990666.14"/>
  </r>
  <r>
    <x v="99"/>
    <x v="61"/>
    <n v="572858.6"/>
  </r>
  <r>
    <x v="99"/>
    <x v="29"/>
    <n v="71916.899999999994"/>
  </r>
  <r>
    <x v="99"/>
    <x v="53"/>
    <n v="41398.629999999997"/>
  </r>
  <r>
    <x v="99"/>
    <x v="30"/>
    <n v="6368439.8700000001"/>
  </r>
  <r>
    <x v="99"/>
    <x v="31"/>
    <n v="50621.25"/>
  </r>
  <r>
    <x v="99"/>
    <x v="32"/>
    <n v="45781.159999999996"/>
  </r>
  <r>
    <x v="99"/>
    <x v="33"/>
    <n v="20171.3"/>
  </r>
  <r>
    <x v="99"/>
    <x v="34"/>
    <n v="1269464.28"/>
  </r>
  <r>
    <x v="99"/>
    <x v="35"/>
    <n v="2045252.69"/>
  </r>
  <r>
    <x v="99"/>
    <x v="68"/>
    <n v="1111859.43"/>
  </r>
  <r>
    <x v="99"/>
    <x v="85"/>
    <n v="43825.89"/>
  </r>
  <r>
    <x v="99"/>
    <x v="75"/>
    <n v="60099.459999999992"/>
  </r>
  <r>
    <x v="99"/>
    <x v="37"/>
    <n v="158909.12000000002"/>
  </r>
  <r>
    <x v="99"/>
    <x v="62"/>
    <n v="39525.75"/>
  </r>
  <r>
    <x v="99"/>
    <x v="54"/>
    <n v="152902.46000000002"/>
  </r>
  <r>
    <x v="99"/>
    <x v="38"/>
    <n v="97454.21"/>
  </r>
  <r>
    <x v="99"/>
    <x v="39"/>
    <n v="456361.17000000004"/>
  </r>
  <r>
    <x v="99"/>
    <x v="40"/>
    <n v="2362719.14"/>
  </r>
  <r>
    <x v="99"/>
    <x v="42"/>
    <n v="224.94"/>
  </r>
  <r>
    <x v="99"/>
    <x v="43"/>
    <n v="1342948.65"/>
  </r>
  <r>
    <x v="99"/>
    <x v="55"/>
    <n v="78398.75"/>
  </r>
  <r>
    <x v="99"/>
    <x v="44"/>
    <n v="63219.48"/>
  </r>
  <r>
    <x v="99"/>
    <x v="45"/>
    <n v="216887.26"/>
  </r>
  <r>
    <x v="99"/>
    <x v="46"/>
    <n v="1658758.85"/>
  </r>
  <r>
    <x v="99"/>
    <x v="47"/>
    <n v="994660.48999999976"/>
  </r>
  <r>
    <x v="99"/>
    <x v="63"/>
    <n v="5426333.54"/>
  </r>
  <r>
    <x v="99"/>
    <x v="56"/>
    <n v="44793.5"/>
  </r>
  <r>
    <x v="99"/>
    <x v="48"/>
    <n v="5081601.75"/>
  </r>
  <r>
    <x v="99"/>
    <x v="49"/>
    <n v="250718.62"/>
  </r>
  <r>
    <x v="99"/>
    <x v="50"/>
    <n v="378461.30000000005"/>
  </r>
  <r>
    <x v="99"/>
    <x v="51"/>
    <n v="399546.75000000006"/>
  </r>
  <r>
    <x v="99"/>
    <x v="52"/>
    <n v="543197.46000000008"/>
  </r>
  <r>
    <x v="99"/>
    <x v="64"/>
    <n v="7353.58"/>
  </r>
  <r>
    <x v="100"/>
    <x v="0"/>
    <n v="242635.50999999998"/>
  </r>
  <r>
    <x v="100"/>
    <x v="1"/>
    <n v="-242635.51"/>
  </r>
  <r>
    <x v="100"/>
    <x v="57"/>
    <n v="458470.18000000005"/>
  </r>
  <r>
    <x v="100"/>
    <x v="2"/>
    <n v="164226.87"/>
  </r>
  <r>
    <x v="100"/>
    <x v="3"/>
    <n v="941298.85"/>
  </r>
  <r>
    <x v="100"/>
    <x v="4"/>
    <n v="809822.61"/>
  </r>
  <r>
    <x v="100"/>
    <x v="5"/>
    <n v="773993.03"/>
  </r>
  <r>
    <x v="100"/>
    <x v="6"/>
    <n v="19350324.539999999"/>
  </r>
  <r>
    <x v="100"/>
    <x v="58"/>
    <n v="217613.32"/>
  </r>
  <r>
    <x v="100"/>
    <x v="59"/>
    <n v="345322.41000000003"/>
  </r>
  <r>
    <x v="100"/>
    <x v="7"/>
    <n v="411458.93"/>
  </r>
  <r>
    <x v="100"/>
    <x v="8"/>
    <n v="132036.56"/>
  </r>
  <r>
    <x v="100"/>
    <x v="9"/>
    <n v="8644874.040000001"/>
  </r>
  <r>
    <x v="100"/>
    <x v="67"/>
    <n v="15141.58"/>
  </r>
  <r>
    <x v="100"/>
    <x v="60"/>
    <n v="34456.539999999994"/>
  </r>
  <r>
    <x v="100"/>
    <x v="10"/>
    <n v="2051715.98"/>
  </r>
  <r>
    <x v="100"/>
    <x v="11"/>
    <n v="2260149.1"/>
  </r>
  <r>
    <x v="100"/>
    <x v="12"/>
    <n v="215312.79999999996"/>
  </r>
  <r>
    <x v="100"/>
    <x v="13"/>
    <n v="104677.40000000001"/>
  </r>
  <r>
    <x v="100"/>
    <x v="14"/>
    <n v="23114.26"/>
  </r>
  <r>
    <x v="100"/>
    <x v="15"/>
    <n v="52853.75"/>
  </r>
  <r>
    <x v="100"/>
    <x v="16"/>
    <n v="1079797.9200000002"/>
  </r>
  <r>
    <x v="100"/>
    <x v="17"/>
    <n v="3094147.4399999995"/>
  </r>
  <r>
    <x v="100"/>
    <x v="18"/>
    <n v="727203.75000000012"/>
  </r>
  <r>
    <x v="100"/>
    <x v="19"/>
    <n v="1677462.0799999998"/>
  </r>
  <r>
    <x v="100"/>
    <x v="21"/>
    <n v="236092.17"/>
  </r>
  <r>
    <x v="100"/>
    <x v="22"/>
    <n v="113993.66"/>
  </r>
  <r>
    <x v="100"/>
    <x v="23"/>
    <n v="149882.62"/>
  </r>
  <r>
    <x v="100"/>
    <x v="24"/>
    <n v="60214.47"/>
  </r>
  <r>
    <x v="100"/>
    <x v="25"/>
    <n v="1589091.33"/>
  </r>
  <r>
    <x v="100"/>
    <x v="77"/>
    <n v="200000"/>
  </r>
  <r>
    <x v="100"/>
    <x v="26"/>
    <n v="77394.97"/>
  </r>
  <r>
    <x v="100"/>
    <x v="27"/>
    <n v="464240.79"/>
  </r>
  <r>
    <x v="100"/>
    <x v="61"/>
    <n v="125981.29999999999"/>
  </r>
  <r>
    <x v="100"/>
    <x v="28"/>
    <n v="2376.79"/>
  </r>
  <r>
    <x v="100"/>
    <x v="29"/>
    <n v="8847.75"/>
  </r>
  <r>
    <x v="100"/>
    <x v="53"/>
    <n v="695879.44"/>
  </r>
  <r>
    <x v="100"/>
    <x v="30"/>
    <n v="528174.42999999993"/>
  </r>
  <r>
    <x v="100"/>
    <x v="31"/>
    <n v="441664.63"/>
  </r>
  <r>
    <x v="100"/>
    <x v="33"/>
    <n v="865"/>
  </r>
  <r>
    <x v="100"/>
    <x v="34"/>
    <n v="438275.23"/>
  </r>
  <r>
    <x v="100"/>
    <x v="35"/>
    <n v="491513"/>
  </r>
  <r>
    <x v="100"/>
    <x v="68"/>
    <n v="45276.369999999995"/>
  </r>
  <r>
    <x v="100"/>
    <x v="37"/>
    <n v="2273.14"/>
  </r>
  <r>
    <x v="100"/>
    <x v="54"/>
    <n v="46332.349999999991"/>
  </r>
  <r>
    <x v="100"/>
    <x v="38"/>
    <n v="1346844.56"/>
  </r>
  <r>
    <x v="100"/>
    <x v="39"/>
    <n v="105940.49"/>
  </r>
  <r>
    <x v="100"/>
    <x v="40"/>
    <n v="103818.9"/>
  </r>
  <r>
    <x v="100"/>
    <x v="41"/>
    <n v="7605.95"/>
  </r>
  <r>
    <x v="100"/>
    <x v="42"/>
    <n v="110952.51000000001"/>
  </r>
  <r>
    <x v="100"/>
    <x v="55"/>
    <n v="39116.04"/>
  </r>
  <r>
    <x v="100"/>
    <x v="44"/>
    <n v="58327.89"/>
  </r>
  <r>
    <x v="100"/>
    <x v="45"/>
    <n v="14236.54"/>
  </r>
  <r>
    <x v="100"/>
    <x v="46"/>
    <n v="2343327.21"/>
  </r>
  <r>
    <x v="100"/>
    <x v="47"/>
    <n v="645516.85"/>
  </r>
  <r>
    <x v="100"/>
    <x v="63"/>
    <n v="1118380.3599999999"/>
  </r>
  <r>
    <x v="100"/>
    <x v="56"/>
    <n v="702325"/>
  </r>
  <r>
    <x v="100"/>
    <x v="48"/>
    <n v="583064.07999999996"/>
  </r>
  <r>
    <x v="100"/>
    <x v="49"/>
    <n v="10103.57"/>
  </r>
  <r>
    <x v="100"/>
    <x v="50"/>
    <n v="1359.55"/>
  </r>
  <r>
    <x v="100"/>
    <x v="51"/>
    <n v="49394.44"/>
  </r>
  <r>
    <x v="100"/>
    <x v="52"/>
    <n v="201415.84"/>
  </r>
  <r>
    <x v="100"/>
    <x v="65"/>
    <n v="60350.37"/>
  </r>
  <r>
    <x v="100"/>
    <x v="66"/>
    <n v="98224.61"/>
  </r>
  <r>
    <x v="101"/>
    <x v="57"/>
    <n v="114706.87"/>
  </r>
  <r>
    <x v="101"/>
    <x v="2"/>
    <n v="458432.16"/>
  </r>
  <r>
    <x v="101"/>
    <x v="3"/>
    <n v="2570272.75"/>
  </r>
  <r>
    <x v="101"/>
    <x v="4"/>
    <n v="233415.5"/>
  </r>
  <r>
    <x v="101"/>
    <x v="5"/>
    <n v="416357.14"/>
  </r>
  <r>
    <x v="101"/>
    <x v="6"/>
    <n v="19964937.699999999"/>
  </r>
  <r>
    <x v="101"/>
    <x v="58"/>
    <n v="70384.3"/>
  </r>
  <r>
    <x v="101"/>
    <x v="59"/>
    <n v="291968.52"/>
  </r>
  <r>
    <x v="101"/>
    <x v="7"/>
    <n v="235064.21000000002"/>
  </r>
  <r>
    <x v="101"/>
    <x v="8"/>
    <n v="330087.26"/>
  </r>
  <r>
    <x v="101"/>
    <x v="9"/>
    <n v="6478780.3500000006"/>
  </r>
  <r>
    <x v="101"/>
    <x v="67"/>
    <n v="11452.659999999996"/>
  </r>
  <r>
    <x v="101"/>
    <x v="60"/>
    <n v="36407.57"/>
  </r>
  <r>
    <x v="101"/>
    <x v="10"/>
    <n v="1869811.1099999999"/>
  </r>
  <r>
    <x v="101"/>
    <x v="11"/>
    <n v="2705095.3800000004"/>
  </r>
  <r>
    <x v="101"/>
    <x v="12"/>
    <n v="158668.25"/>
  </r>
  <r>
    <x v="101"/>
    <x v="13"/>
    <n v="80370.570000000007"/>
  </r>
  <r>
    <x v="101"/>
    <x v="16"/>
    <n v="819423.2"/>
  </r>
  <r>
    <x v="101"/>
    <x v="17"/>
    <n v="3321953.5700000003"/>
  </r>
  <r>
    <x v="101"/>
    <x v="18"/>
    <n v="545514.52"/>
  </r>
  <r>
    <x v="101"/>
    <x v="19"/>
    <n v="1731277.6300000004"/>
  </r>
  <r>
    <x v="101"/>
    <x v="21"/>
    <n v="132472.43"/>
  </r>
  <r>
    <x v="101"/>
    <x v="22"/>
    <n v="152928.58000000002"/>
  </r>
  <r>
    <x v="101"/>
    <x v="23"/>
    <n v="542628.34"/>
  </r>
  <r>
    <x v="101"/>
    <x v="24"/>
    <n v="257649.99"/>
  </r>
  <r>
    <x v="101"/>
    <x v="25"/>
    <n v="1893691.3199999998"/>
  </r>
  <r>
    <x v="101"/>
    <x v="26"/>
    <n v="137960.59"/>
  </r>
  <r>
    <x v="101"/>
    <x v="78"/>
    <n v="8162.63"/>
  </r>
  <r>
    <x v="101"/>
    <x v="27"/>
    <n v="697267.09000000008"/>
  </r>
  <r>
    <x v="101"/>
    <x v="28"/>
    <n v="7890"/>
  </r>
  <r>
    <x v="101"/>
    <x v="29"/>
    <n v="120268.56"/>
  </r>
  <r>
    <x v="101"/>
    <x v="30"/>
    <n v="457045.43000000005"/>
  </r>
  <r>
    <x v="101"/>
    <x v="31"/>
    <n v="737498.21"/>
  </r>
  <r>
    <x v="101"/>
    <x v="32"/>
    <n v="57743.95"/>
  </r>
  <r>
    <x v="101"/>
    <x v="33"/>
    <n v="276"/>
  </r>
  <r>
    <x v="101"/>
    <x v="34"/>
    <n v="130290.77"/>
  </r>
  <r>
    <x v="101"/>
    <x v="35"/>
    <n v="525428"/>
  </r>
  <r>
    <x v="101"/>
    <x v="68"/>
    <n v="31145.65"/>
  </r>
  <r>
    <x v="101"/>
    <x v="85"/>
    <n v="18437.759999999998"/>
  </r>
  <r>
    <x v="101"/>
    <x v="36"/>
    <n v="15198.3"/>
  </r>
  <r>
    <x v="101"/>
    <x v="37"/>
    <n v="41947.83"/>
  </r>
  <r>
    <x v="101"/>
    <x v="38"/>
    <n v="244911.91999999998"/>
  </r>
  <r>
    <x v="101"/>
    <x v="39"/>
    <n v="151308.18000000002"/>
  </r>
  <r>
    <x v="101"/>
    <x v="40"/>
    <n v="205199.68"/>
  </r>
  <r>
    <x v="101"/>
    <x v="42"/>
    <n v="136019.56"/>
  </r>
  <r>
    <x v="101"/>
    <x v="44"/>
    <n v="33629.01"/>
  </r>
  <r>
    <x v="101"/>
    <x v="45"/>
    <n v="89563.58"/>
  </r>
  <r>
    <x v="101"/>
    <x v="46"/>
    <n v="1348788.12"/>
  </r>
  <r>
    <x v="101"/>
    <x v="47"/>
    <n v="156962.84"/>
  </r>
  <r>
    <x v="101"/>
    <x v="48"/>
    <n v="128065.22"/>
  </r>
  <r>
    <x v="101"/>
    <x v="49"/>
    <n v="42023.69"/>
  </r>
  <r>
    <x v="101"/>
    <x v="50"/>
    <n v="40000"/>
  </r>
  <r>
    <x v="101"/>
    <x v="51"/>
    <n v="234364.25"/>
  </r>
  <r>
    <x v="101"/>
    <x v="52"/>
    <n v="13586.05"/>
  </r>
  <r>
    <x v="102"/>
    <x v="0"/>
    <n v="482564.06"/>
  </r>
  <r>
    <x v="102"/>
    <x v="1"/>
    <n v="-482564.06000000006"/>
  </r>
  <r>
    <x v="102"/>
    <x v="2"/>
    <n v="2046218.8300000003"/>
  </r>
  <r>
    <x v="102"/>
    <x v="3"/>
    <n v="15989292.790000001"/>
  </r>
  <r>
    <x v="102"/>
    <x v="4"/>
    <n v="4952449.7499999991"/>
  </r>
  <r>
    <x v="102"/>
    <x v="5"/>
    <n v="4589835.9799999995"/>
  </r>
  <r>
    <x v="102"/>
    <x v="6"/>
    <n v="111387376.04999998"/>
  </r>
  <r>
    <x v="102"/>
    <x v="58"/>
    <n v="323880.24"/>
  </r>
  <r>
    <x v="102"/>
    <x v="59"/>
    <n v="2325489.9799999995"/>
  </r>
  <r>
    <x v="102"/>
    <x v="7"/>
    <n v="2841997.33"/>
  </r>
  <r>
    <x v="102"/>
    <x v="8"/>
    <n v="627547.57000000018"/>
  </r>
  <r>
    <x v="102"/>
    <x v="9"/>
    <n v="44461312.440000005"/>
  </r>
  <r>
    <x v="102"/>
    <x v="67"/>
    <n v="120"/>
  </r>
  <r>
    <x v="102"/>
    <x v="60"/>
    <n v="-73.53"/>
  </r>
  <r>
    <x v="102"/>
    <x v="10"/>
    <n v="11842487.499999996"/>
  </r>
  <r>
    <x v="102"/>
    <x v="11"/>
    <n v="15498716.119999997"/>
  </r>
  <r>
    <x v="102"/>
    <x v="12"/>
    <n v="1354860.9900000002"/>
  </r>
  <r>
    <x v="102"/>
    <x v="13"/>
    <n v="495102.7300000001"/>
  </r>
  <r>
    <x v="102"/>
    <x v="14"/>
    <n v="107900.12000000002"/>
  </r>
  <r>
    <x v="102"/>
    <x v="15"/>
    <n v="228566.09"/>
  </r>
  <r>
    <x v="102"/>
    <x v="94"/>
    <n v="28180.82"/>
  </r>
  <r>
    <x v="102"/>
    <x v="76"/>
    <n v="124850.8"/>
  </r>
  <r>
    <x v="102"/>
    <x v="90"/>
    <n v="28961.68"/>
  </r>
  <r>
    <x v="102"/>
    <x v="87"/>
    <n v="107124.72"/>
  </r>
  <r>
    <x v="102"/>
    <x v="16"/>
    <n v="5540830.009999997"/>
  </r>
  <r>
    <x v="102"/>
    <x v="17"/>
    <n v="19123396.48"/>
  </r>
  <r>
    <x v="102"/>
    <x v="18"/>
    <n v="3727552.0500000012"/>
  </r>
  <r>
    <x v="102"/>
    <x v="19"/>
    <n v="10294501.080000002"/>
  </r>
  <r>
    <x v="102"/>
    <x v="21"/>
    <n v="1001896.5999999999"/>
  </r>
  <r>
    <x v="102"/>
    <x v="22"/>
    <n v="1742228.8299999998"/>
  </r>
  <r>
    <x v="102"/>
    <x v="23"/>
    <n v="3871173.5400000005"/>
  </r>
  <r>
    <x v="102"/>
    <x v="24"/>
    <n v="939407.48"/>
  </r>
  <r>
    <x v="102"/>
    <x v="25"/>
    <n v="8720701.9700000025"/>
  </r>
  <r>
    <x v="102"/>
    <x v="77"/>
    <n v="10000"/>
  </r>
  <r>
    <x v="102"/>
    <x v="26"/>
    <n v="330667.85000000003"/>
  </r>
  <r>
    <x v="102"/>
    <x v="27"/>
    <n v="1898985.18"/>
  </r>
  <r>
    <x v="102"/>
    <x v="61"/>
    <n v="449511.48"/>
  </r>
  <r>
    <x v="102"/>
    <x v="29"/>
    <n v="785035.84000000008"/>
  </r>
  <r>
    <x v="102"/>
    <x v="30"/>
    <n v="50953"/>
  </r>
  <r>
    <x v="102"/>
    <x v="31"/>
    <n v="3754804.92"/>
  </r>
  <r>
    <x v="102"/>
    <x v="32"/>
    <n v="20940.059999999998"/>
  </r>
  <r>
    <x v="102"/>
    <x v="33"/>
    <n v="30092.1"/>
  </r>
  <r>
    <x v="102"/>
    <x v="34"/>
    <n v="2009016.1600000001"/>
  </r>
  <r>
    <x v="102"/>
    <x v="35"/>
    <n v="2356707.0500000003"/>
  </r>
  <r>
    <x v="102"/>
    <x v="68"/>
    <n v="25876.560000000001"/>
  </r>
  <r>
    <x v="102"/>
    <x v="69"/>
    <n v="273470.28000000003"/>
  </r>
  <r>
    <x v="102"/>
    <x v="85"/>
    <n v="4733.4799999999996"/>
  </r>
  <r>
    <x v="102"/>
    <x v="36"/>
    <n v="66063.510000000009"/>
  </r>
  <r>
    <x v="102"/>
    <x v="37"/>
    <n v="23828.249999999996"/>
  </r>
  <r>
    <x v="102"/>
    <x v="62"/>
    <n v="151098.06"/>
  </r>
  <r>
    <x v="102"/>
    <x v="54"/>
    <n v="893000.16999999981"/>
  </r>
  <r>
    <x v="102"/>
    <x v="38"/>
    <n v="2812165.7099999995"/>
  </r>
  <r>
    <x v="102"/>
    <x v="39"/>
    <n v="144821.15"/>
  </r>
  <r>
    <x v="102"/>
    <x v="40"/>
    <n v="1110402.17"/>
  </r>
  <r>
    <x v="102"/>
    <x v="41"/>
    <n v="132907.24"/>
  </r>
  <r>
    <x v="102"/>
    <x v="42"/>
    <n v="391135.93000000005"/>
  </r>
  <r>
    <x v="102"/>
    <x v="55"/>
    <n v="157318.46"/>
  </r>
  <r>
    <x v="102"/>
    <x v="44"/>
    <n v="43257.760000000002"/>
  </r>
  <r>
    <x v="102"/>
    <x v="46"/>
    <n v="2902515.84"/>
  </r>
  <r>
    <x v="102"/>
    <x v="47"/>
    <n v="429038.67999999993"/>
  </r>
  <r>
    <x v="102"/>
    <x v="48"/>
    <n v="2404932.77"/>
  </r>
  <r>
    <x v="102"/>
    <x v="49"/>
    <n v="55095.6"/>
  </r>
  <r>
    <x v="102"/>
    <x v="50"/>
    <n v="12750"/>
  </r>
  <r>
    <x v="102"/>
    <x v="51"/>
    <n v="709935.6"/>
  </r>
  <r>
    <x v="102"/>
    <x v="52"/>
    <n v="134521.28"/>
  </r>
  <r>
    <x v="102"/>
    <x v="64"/>
    <n v="113979.62999999999"/>
  </r>
  <r>
    <x v="102"/>
    <x v="65"/>
    <n v="125669.2"/>
  </r>
  <r>
    <x v="102"/>
    <x v="66"/>
    <n v="3962129.0199999996"/>
  </r>
  <r>
    <x v="103"/>
    <x v="0"/>
    <n v="74787.259999999995"/>
  </r>
  <r>
    <x v="103"/>
    <x v="1"/>
    <n v="-74787.259999999995"/>
  </r>
  <r>
    <x v="103"/>
    <x v="57"/>
    <n v="495194"/>
  </r>
  <r>
    <x v="103"/>
    <x v="2"/>
    <n v="504076.92"/>
  </r>
  <r>
    <x v="103"/>
    <x v="3"/>
    <n v="9044400.379999999"/>
  </r>
  <r>
    <x v="103"/>
    <x v="4"/>
    <n v="1162576.54"/>
  </r>
  <r>
    <x v="103"/>
    <x v="5"/>
    <n v="1283490.7100000002"/>
  </r>
  <r>
    <x v="103"/>
    <x v="6"/>
    <n v="51442786"/>
  </r>
  <r>
    <x v="103"/>
    <x v="58"/>
    <n v="836972.08"/>
  </r>
  <r>
    <x v="103"/>
    <x v="59"/>
    <n v="832188.99"/>
  </r>
  <r>
    <x v="103"/>
    <x v="7"/>
    <n v="1957484.2999999998"/>
  </r>
  <r>
    <x v="103"/>
    <x v="8"/>
    <n v="973951.85000000009"/>
  </r>
  <r>
    <x v="103"/>
    <x v="9"/>
    <n v="20177957.989999998"/>
  </r>
  <r>
    <x v="103"/>
    <x v="67"/>
    <n v="38376.379999999997"/>
  </r>
  <r>
    <x v="103"/>
    <x v="60"/>
    <n v="97548.430000000008"/>
  </r>
  <r>
    <x v="103"/>
    <x v="10"/>
    <n v="6199551.2599999979"/>
  </r>
  <r>
    <x v="103"/>
    <x v="11"/>
    <n v="7006466.290000001"/>
  </r>
  <r>
    <x v="103"/>
    <x v="12"/>
    <n v="460898.53"/>
  </r>
  <r>
    <x v="103"/>
    <x v="13"/>
    <n v="240081.75"/>
  </r>
  <r>
    <x v="103"/>
    <x v="14"/>
    <n v="32810.93"/>
  </r>
  <r>
    <x v="103"/>
    <x v="15"/>
    <n v="49219.87"/>
  </r>
  <r>
    <x v="103"/>
    <x v="16"/>
    <n v="2574743.81"/>
  </r>
  <r>
    <x v="103"/>
    <x v="17"/>
    <n v="8919166.2500000019"/>
  </r>
  <r>
    <x v="103"/>
    <x v="18"/>
    <n v="1839839.4500000002"/>
  </r>
  <r>
    <x v="103"/>
    <x v="19"/>
    <n v="4741091.0299999993"/>
  </r>
  <r>
    <x v="103"/>
    <x v="21"/>
    <n v="293895.05999999994"/>
  </r>
  <r>
    <x v="103"/>
    <x v="22"/>
    <n v="407429.56999999995"/>
  </r>
  <r>
    <x v="103"/>
    <x v="23"/>
    <n v="910219.37"/>
  </r>
  <r>
    <x v="103"/>
    <x v="24"/>
    <n v="488656.16000000003"/>
  </r>
  <r>
    <x v="103"/>
    <x v="25"/>
    <n v="3236066.43"/>
  </r>
  <r>
    <x v="103"/>
    <x v="77"/>
    <n v="56017.31"/>
  </r>
  <r>
    <x v="103"/>
    <x v="26"/>
    <n v="70833.58"/>
  </r>
  <r>
    <x v="103"/>
    <x v="78"/>
    <n v="47066.83"/>
  </r>
  <r>
    <x v="103"/>
    <x v="27"/>
    <n v="1178609.6299999999"/>
  </r>
  <r>
    <x v="103"/>
    <x v="61"/>
    <n v="238850.82"/>
  </r>
  <r>
    <x v="103"/>
    <x v="28"/>
    <n v="9638.52"/>
  </r>
  <r>
    <x v="103"/>
    <x v="29"/>
    <n v="41626.89"/>
  </r>
  <r>
    <x v="103"/>
    <x v="30"/>
    <n v="1302145.47"/>
  </r>
  <r>
    <x v="103"/>
    <x v="31"/>
    <n v="1880425.19"/>
  </r>
  <r>
    <x v="103"/>
    <x v="32"/>
    <n v="25326.280000000002"/>
  </r>
  <r>
    <x v="103"/>
    <x v="33"/>
    <n v="15095.12"/>
  </r>
  <r>
    <x v="103"/>
    <x v="34"/>
    <n v="1438629.9300000002"/>
  </r>
  <r>
    <x v="103"/>
    <x v="35"/>
    <n v="1301727"/>
  </r>
  <r>
    <x v="103"/>
    <x v="68"/>
    <n v="485307.74"/>
  </r>
  <r>
    <x v="103"/>
    <x v="69"/>
    <n v="29163.37"/>
  </r>
  <r>
    <x v="103"/>
    <x v="36"/>
    <n v="38562.959999999999"/>
  </r>
  <r>
    <x v="103"/>
    <x v="75"/>
    <n v="92316.15"/>
  </r>
  <r>
    <x v="103"/>
    <x v="37"/>
    <n v="32056.920000000002"/>
  </r>
  <r>
    <x v="103"/>
    <x v="62"/>
    <n v="28270.959999999999"/>
  </r>
  <r>
    <x v="103"/>
    <x v="54"/>
    <n v="246002.25999999995"/>
  </r>
  <r>
    <x v="103"/>
    <x v="38"/>
    <n v="1236350.8500000001"/>
  </r>
  <r>
    <x v="103"/>
    <x v="39"/>
    <n v="309958.76999999996"/>
  </r>
  <r>
    <x v="103"/>
    <x v="40"/>
    <n v="213715.15"/>
  </r>
  <r>
    <x v="103"/>
    <x v="41"/>
    <n v="13957.6"/>
  </r>
  <r>
    <x v="103"/>
    <x v="42"/>
    <n v="24674.15"/>
  </r>
  <r>
    <x v="103"/>
    <x v="43"/>
    <n v="132665.97999999998"/>
  </r>
  <r>
    <x v="103"/>
    <x v="55"/>
    <n v="10233.75"/>
  </r>
  <r>
    <x v="103"/>
    <x v="45"/>
    <n v="31817.75"/>
  </r>
  <r>
    <x v="103"/>
    <x v="46"/>
    <n v="3847866.3900000006"/>
  </r>
  <r>
    <x v="103"/>
    <x v="47"/>
    <n v="335221.82999999996"/>
  </r>
  <r>
    <x v="103"/>
    <x v="48"/>
    <n v="39639.78"/>
  </r>
  <r>
    <x v="103"/>
    <x v="49"/>
    <n v="71824.22"/>
  </r>
  <r>
    <x v="103"/>
    <x v="50"/>
    <n v="460391.56"/>
  </r>
  <r>
    <x v="103"/>
    <x v="51"/>
    <n v="62435.820000000007"/>
  </r>
  <r>
    <x v="103"/>
    <x v="52"/>
    <n v="66136.59"/>
  </r>
  <r>
    <x v="103"/>
    <x v="64"/>
    <n v="224114.71"/>
  </r>
  <r>
    <x v="103"/>
    <x v="65"/>
    <n v="66287.100000000006"/>
  </r>
  <r>
    <x v="103"/>
    <x v="66"/>
    <n v="100731.98"/>
  </r>
  <r>
    <x v="104"/>
    <x v="0"/>
    <n v="343142.20999999996"/>
  </r>
  <r>
    <x v="104"/>
    <x v="1"/>
    <n v="-343142.21"/>
  </r>
  <r>
    <x v="104"/>
    <x v="57"/>
    <n v="274057.01"/>
  </r>
  <r>
    <x v="104"/>
    <x v="2"/>
    <n v="371051.11000000004"/>
  </r>
  <r>
    <x v="104"/>
    <x v="3"/>
    <n v="5450690.3899999997"/>
  </r>
  <r>
    <x v="104"/>
    <x v="4"/>
    <n v="1569097.6200000006"/>
  </r>
  <r>
    <x v="104"/>
    <x v="5"/>
    <n v="1068834.2200000002"/>
  </r>
  <r>
    <x v="104"/>
    <x v="6"/>
    <n v="43406613.359999999"/>
  </r>
  <r>
    <x v="104"/>
    <x v="58"/>
    <n v="144731.97999999998"/>
  </r>
  <r>
    <x v="104"/>
    <x v="59"/>
    <n v="681710.09"/>
  </r>
  <r>
    <x v="104"/>
    <x v="7"/>
    <n v="806305.75000000012"/>
  </r>
  <r>
    <x v="104"/>
    <x v="8"/>
    <n v="477716.33999999991"/>
  </r>
  <r>
    <x v="104"/>
    <x v="9"/>
    <n v="12515473.460000001"/>
  </r>
  <r>
    <x v="104"/>
    <x v="10"/>
    <n v="3933603.9800000004"/>
  </r>
  <r>
    <x v="104"/>
    <x v="11"/>
    <n v="6264873.2599999998"/>
  </r>
  <r>
    <x v="104"/>
    <x v="12"/>
    <n v="226259.66999999998"/>
  </r>
  <r>
    <x v="104"/>
    <x v="13"/>
    <n v="154338.92000000001"/>
  </r>
  <r>
    <x v="104"/>
    <x v="16"/>
    <n v="1570291.38"/>
  </r>
  <r>
    <x v="104"/>
    <x v="17"/>
    <n v="7331256.5199999996"/>
  </r>
  <r>
    <x v="104"/>
    <x v="18"/>
    <n v="1075676.92"/>
  </r>
  <r>
    <x v="104"/>
    <x v="19"/>
    <n v="3861860.98"/>
  </r>
  <r>
    <x v="104"/>
    <x v="21"/>
    <n v="587691.35"/>
  </r>
  <r>
    <x v="104"/>
    <x v="22"/>
    <n v="490974.87"/>
  </r>
  <r>
    <x v="104"/>
    <x v="23"/>
    <n v="109651.82"/>
  </r>
  <r>
    <x v="104"/>
    <x v="24"/>
    <n v="531198.02"/>
  </r>
  <r>
    <x v="104"/>
    <x v="25"/>
    <n v="2286955.66"/>
  </r>
  <r>
    <x v="104"/>
    <x v="86"/>
    <n v="2450"/>
  </r>
  <r>
    <x v="104"/>
    <x v="26"/>
    <n v="158249.88999999998"/>
  </r>
  <r>
    <x v="104"/>
    <x v="27"/>
    <n v="1130431.56"/>
  </r>
  <r>
    <x v="104"/>
    <x v="61"/>
    <n v="372477.57"/>
  </r>
  <r>
    <x v="104"/>
    <x v="28"/>
    <n v="328028.06"/>
  </r>
  <r>
    <x v="104"/>
    <x v="29"/>
    <n v="58570.53"/>
  </r>
  <r>
    <x v="104"/>
    <x v="53"/>
    <n v="1151362.9099999999"/>
  </r>
  <r>
    <x v="104"/>
    <x v="30"/>
    <n v="1630429.02"/>
  </r>
  <r>
    <x v="104"/>
    <x v="31"/>
    <n v="1701217.19"/>
  </r>
  <r>
    <x v="104"/>
    <x v="32"/>
    <n v="13898.18"/>
  </r>
  <r>
    <x v="104"/>
    <x v="33"/>
    <n v="33590.479999999996"/>
  </r>
  <r>
    <x v="104"/>
    <x v="34"/>
    <n v="1413577.8699999996"/>
  </r>
  <r>
    <x v="104"/>
    <x v="35"/>
    <n v="1128058.7100000002"/>
  </r>
  <r>
    <x v="104"/>
    <x v="68"/>
    <n v="544323.87"/>
  </r>
  <r>
    <x v="104"/>
    <x v="36"/>
    <n v="366630.41000000003"/>
  </r>
  <r>
    <x v="104"/>
    <x v="37"/>
    <n v="8524.73"/>
  </r>
  <r>
    <x v="104"/>
    <x v="62"/>
    <n v="40533.47"/>
  </r>
  <r>
    <x v="104"/>
    <x v="54"/>
    <n v="371621.74999999994"/>
  </r>
  <r>
    <x v="104"/>
    <x v="38"/>
    <n v="2489480.31"/>
  </r>
  <r>
    <x v="104"/>
    <x v="39"/>
    <n v="254458.3"/>
  </r>
  <r>
    <x v="104"/>
    <x v="40"/>
    <n v="434569.03"/>
  </r>
  <r>
    <x v="104"/>
    <x v="41"/>
    <n v="900"/>
  </r>
  <r>
    <x v="104"/>
    <x v="42"/>
    <n v="189291.46"/>
  </r>
  <r>
    <x v="104"/>
    <x v="55"/>
    <n v="6830.5"/>
  </r>
  <r>
    <x v="104"/>
    <x v="44"/>
    <n v="51527.82"/>
  </r>
  <r>
    <x v="104"/>
    <x v="45"/>
    <n v="236116.08"/>
  </r>
  <r>
    <x v="104"/>
    <x v="46"/>
    <n v="591257.62"/>
  </r>
  <r>
    <x v="104"/>
    <x v="47"/>
    <n v="430299.11"/>
  </r>
  <r>
    <x v="104"/>
    <x v="48"/>
    <n v="2473161.9299999997"/>
  </r>
  <r>
    <x v="104"/>
    <x v="49"/>
    <n v="56739.33"/>
  </r>
  <r>
    <x v="104"/>
    <x v="50"/>
    <n v="129033.01"/>
  </r>
  <r>
    <x v="104"/>
    <x v="51"/>
    <n v="134677.15000000002"/>
  </r>
  <r>
    <x v="104"/>
    <x v="52"/>
    <n v="138978.49"/>
  </r>
  <r>
    <x v="104"/>
    <x v="71"/>
    <n v="23735.1"/>
  </r>
  <r>
    <x v="104"/>
    <x v="65"/>
    <n v="120439.98"/>
  </r>
  <r>
    <x v="104"/>
    <x v="66"/>
    <n v="220390.39"/>
  </r>
  <r>
    <x v="104"/>
    <x v="74"/>
    <n v="354454.87"/>
  </r>
  <r>
    <x v="105"/>
    <x v="0"/>
    <n v="609205.73"/>
  </r>
  <r>
    <x v="105"/>
    <x v="1"/>
    <n v="-609205.73"/>
  </r>
  <r>
    <x v="105"/>
    <x v="2"/>
    <n v="908056.5"/>
  </r>
  <r>
    <x v="105"/>
    <x v="3"/>
    <n v="12772189"/>
  </r>
  <r>
    <x v="105"/>
    <x v="4"/>
    <n v="5515639.9299999997"/>
  </r>
  <r>
    <x v="105"/>
    <x v="5"/>
    <n v="5677710.0899999999"/>
  </r>
  <r>
    <x v="105"/>
    <x v="6"/>
    <n v="129849754.34"/>
  </r>
  <r>
    <x v="105"/>
    <x v="58"/>
    <n v="504913.79"/>
  </r>
  <r>
    <x v="105"/>
    <x v="59"/>
    <n v="1116183.6499999999"/>
  </r>
  <r>
    <x v="105"/>
    <x v="7"/>
    <n v="2642352.02"/>
  </r>
  <r>
    <x v="105"/>
    <x v="8"/>
    <n v="969421.61999999988"/>
  </r>
  <r>
    <x v="105"/>
    <x v="9"/>
    <n v="47387885.530000001"/>
  </r>
  <r>
    <x v="105"/>
    <x v="10"/>
    <n v="12151110.449999999"/>
  </r>
  <r>
    <x v="105"/>
    <x v="11"/>
    <n v="16549558.359999999"/>
  </r>
  <r>
    <x v="105"/>
    <x v="14"/>
    <n v="107739.26"/>
  </r>
  <r>
    <x v="105"/>
    <x v="15"/>
    <n v="316652.5"/>
  </r>
  <r>
    <x v="105"/>
    <x v="16"/>
    <n v="5733998.2599999998"/>
  </r>
  <r>
    <x v="105"/>
    <x v="17"/>
    <n v="21482478.880000003"/>
  </r>
  <r>
    <x v="105"/>
    <x v="18"/>
    <n v="3901380.4600000004"/>
  </r>
  <r>
    <x v="105"/>
    <x v="19"/>
    <n v="11490324.91"/>
  </r>
  <r>
    <x v="105"/>
    <x v="82"/>
    <n v="844899.75999999989"/>
  </r>
  <r>
    <x v="105"/>
    <x v="20"/>
    <n v="513600.94000000006"/>
  </r>
  <r>
    <x v="105"/>
    <x v="21"/>
    <n v="76741.8"/>
  </r>
  <r>
    <x v="105"/>
    <x v="22"/>
    <n v="1574802.0099999998"/>
  </r>
  <r>
    <x v="105"/>
    <x v="23"/>
    <n v="2636490.2799999998"/>
  </r>
  <r>
    <x v="105"/>
    <x v="24"/>
    <n v="934183.64"/>
  </r>
  <r>
    <x v="105"/>
    <x v="25"/>
    <n v="6516340.8499999996"/>
  </r>
  <r>
    <x v="105"/>
    <x v="72"/>
    <n v="2014.83"/>
  </r>
  <r>
    <x v="105"/>
    <x v="73"/>
    <n v="278830.44"/>
  </r>
  <r>
    <x v="105"/>
    <x v="27"/>
    <n v="3586797.81"/>
  </r>
  <r>
    <x v="105"/>
    <x v="61"/>
    <n v="765075.1399999999"/>
  </r>
  <r>
    <x v="105"/>
    <x v="53"/>
    <n v="11473.97"/>
  </r>
  <r>
    <x v="105"/>
    <x v="31"/>
    <n v="4874897.9800000004"/>
  </r>
  <r>
    <x v="105"/>
    <x v="32"/>
    <n v="5931.2800000000007"/>
  </r>
  <r>
    <x v="105"/>
    <x v="34"/>
    <n v="1230858.7"/>
  </r>
  <r>
    <x v="105"/>
    <x v="35"/>
    <n v="3440277.02"/>
  </r>
  <r>
    <x v="105"/>
    <x v="68"/>
    <n v="1124989.75"/>
  </r>
  <r>
    <x v="105"/>
    <x v="38"/>
    <n v="1127986.28"/>
  </r>
  <r>
    <x v="105"/>
    <x v="39"/>
    <n v="669917.23"/>
  </r>
  <r>
    <x v="105"/>
    <x v="40"/>
    <n v="870857.79999999993"/>
  </r>
  <r>
    <x v="105"/>
    <x v="43"/>
    <n v="2880469.88"/>
  </r>
  <r>
    <x v="105"/>
    <x v="44"/>
    <n v="47623.08"/>
  </r>
  <r>
    <x v="105"/>
    <x v="46"/>
    <n v="14075951.359999999"/>
  </r>
  <r>
    <x v="105"/>
    <x v="47"/>
    <n v="345570.53"/>
  </r>
  <r>
    <x v="105"/>
    <x v="48"/>
    <n v="355144.01"/>
  </r>
  <r>
    <x v="105"/>
    <x v="49"/>
    <n v="73653.039999999994"/>
  </r>
  <r>
    <x v="105"/>
    <x v="50"/>
    <n v="463449.52999999997"/>
  </r>
  <r>
    <x v="105"/>
    <x v="51"/>
    <n v="210426.09"/>
  </r>
  <r>
    <x v="105"/>
    <x v="52"/>
    <n v="1649150.5"/>
  </r>
  <r>
    <x v="106"/>
    <x v="0"/>
    <n v="264236.76999999996"/>
  </r>
  <r>
    <x v="106"/>
    <x v="1"/>
    <n v="-264236.77"/>
  </r>
  <r>
    <x v="106"/>
    <x v="57"/>
    <n v="506604.01"/>
  </r>
  <r>
    <x v="106"/>
    <x v="2"/>
    <n v="1184088.8199999998"/>
  </r>
  <r>
    <x v="106"/>
    <x v="3"/>
    <n v="14011124.380000001"/>
  </r>
  <r>
    <x v="106"/>
    <x v="4"/>
    <n v="846434.78"/>
  </r>
  <r>
    <x v="106"/>
    <x v="5"/>
    <n v="1385057.32"/>
  </r>
  <r>
    <x v="106"/>
    <x v="6"/>
    <n v="59290394.509999998"/>
  </r>
  <r>
    <x v="106"/>
    <x v="58"/>
    <n v="541139.57999999996"/>
  </r>
  <r>
    <x v="106"/>
    <x v="59"/>
    <n v="1053279.18"/>
  </r>
  <r>
    <x v="106"/>
    <x v="7"/>
    <n v="1445323.35"/>
  </r>
  <r>
    <x v="106"/>
    <x v="8"/>
    <n v="546660.10999999987"/>
  </r>
  <r>
    <x v="106"/>
    <x v="9"/>
    <n v="25908838.750000015"/>
  </r>
  <r>
    <x v="106"/>
    <x v="60"/>
    <n v="1239"/>
  </r>
  <r>
    <x v="106"/>
    <x v="10"/>
    <n v="6378642.7600000007"/>
  </r>
  <r>
    <x v="106"/>
    <x v="11"/>
    <n v="8026358.9400000013"/>
  </r>
  <r>
    <x v="106"/>
    <x v="12"/>
    <n v="675421.94"/>
  </r>
  <r>
    <x v="106"/>
    <x v="13"/>
    <n v="315596.42"/>
  </r>
  <r>
    <x v="106"/>
    <x v="14"/>
    <n v="45967.970000000008"/>
  </r>
  <r>
    <x v="106"/>
    <x v="15"/>
    <n v="120067.31999999999"/>
  </r>
  <r>
    <x v="106"/>
    <x v="94"/>
    <n v="2638.43"/>
  </r>
  <r>
    <x v="106"/>
    <x v="76"/>
    <n v="6307.07"/>
  </r>
  <r>
    <x v="106"/>
    <x v="16"/>
    <n v="3144672.0899999994"/>
  </r>
  <r>
    <x v="106"/>
    <x v="17"/>
    <n v="10810582.169999998"/>
  </r>
  <r>
    <x v="106"/>
    <x v="18"/>
    <n v="2188999.5799999996"/>
  </r>
  <r>
    <x v="106"/>
    <x v="19"/>
    <n v="5722505.3600000013"/>
  </r>
  <r>
    <x v="106"/>
    <x v="21"/>
    <n v="828708.37"/>
  </r>
  <r>
    <x v="106"/>
    <x v="22"/>
    <n v="468039.45999999996"/>
  </r>
  <r>
    <x v="106"/>
    <x v="23"/>
    <n v="1243432.3799999999"/>
  </r>
  <r>
    <x v="106"/>
    <x v="24"/>
    <n v="225282.46"/>
  </r>
  <r>
    <x v="106"/>
    <x v="25"/>
    <n v="3337415.1000000006"/>
  </r>
  <r>
    <x v="106"/>
    <x v="72"/>
    <n v="753.48"/>
  </r>
  <r>
    <x v="106"/>
    <x v="73"/>
    <n v="12446.52"/>
  </r>
  <r>
    <x v="106"/>
    <x v="77"/>
    <n v="12500"/>
  </r>
  <r>
    <x v="106"/>
    <x v="26"/>
    <n v="155814.62"/>
  </r>
  <r>
    <x v="106"/>
    <x v="27"/>
    <n v="1502114.5099999998"/>
  </r>
  <r>
    <x v="106"/>
    <x v="61"/>
    <n v="542870.77"/>
  </r>
  <r>
    <x v="106"/>
    <x v="28"/>
    <n v="17962"/>
  </r>
  <r>
    <x v="106"/>
    <x v="29"/>
    <n v="196074.85"/>
  </r>
  <r>
    <x v="106"/>
    <x v="30"/>
    <n v="1012410.89"/>
  </r>
  <r>
    <x v="106"/>
    <x v="31"/>
    <n v="1562412.37"/>
  </r>
  <r>
    <x v="106"/>
    <x v="32"/>
    <n v="73853.349999999991"/>
  </r>
  <r>
    <x v="106"/>
    <x v="33"/>
    <n v="7720.53"/>
  </r>
  <r>
    <x v="106"/>
    <x v="34"/>
    <n v="132039.16"/>
  </r>
  <r>
    <x v="106"/>
    <x v="35"/>
    <n v="1702116"/>
  </r>
  <r>
    <x v="106"/>
    <x v="68"/>
    <n v="495970.6"/>
  </r>
  <r>
    <x v="106"/>
    <x v="69"/>
    <n v="400"/>
  </r>
  <r>
    <x v="106"/>
    <x v="37"/>
    <n v="68839.88"/>
  </r>
  <r>
    <x v="106"/>
    <x v="62"/>
    <n v="13727.439999999999"/>
  </r>
  <r>
    <x v="106"/>
    <x v="54"/>
    <n v="117248.66"/>
  </r>
  <r>
    <x v="106"/>
    <x v="38"/>
    <n v="413686.51"/>
  </r>
  <r>
    <x v="106"/>
    <x v="39"/>
    <n v="239375.86000000002"/>
  </r>
  <r>
    <x v="106"/>
    <x v="40"/>
    <n v="401427.39"/>
  </r>
  <r>
    <x v="106"/>
    <x v="41"/>
    <n v="80253.39"/>
  </r>
  <r>
    <x v="106"/>
    <x v="42"/>
    <n v="407078.48"/>
  </r>
  <r>
    <x v="106"/>
    <x v="43"/>
    <n v="578953.65999999992"/>
  </r>
  <r>
    <x v="106"/>
    <x v="55"/>
    <n v="171161.1"/>
  </r>
  <r>
    <x v="106"/>
    <x v="44"/>
    <n v="51705.96"/>
  </r>
  <r>
    <x v="106"/>
    <x v="45"/>
    <n v="4351.05"/>
  </r>
  <r>
    <x v="106"/>
    <x v="46"/>
    <n v="1044294.91"/>
  </r>
  <r>
    <x v="106"/>
    <x v="47"/>
    <n v="66665.94"/>
  </r>
  <r>
    <x v="106"/>
    <x v="48"/>
    <n v="832262.64999999991"/>
  </r>
  <r>
    <x v="106"/>
    <x v="49"/>
    <n v="215241.68"/>
  </r>
  <r>
    <x v="106"/>
    <x v="50"/>
    <n v="900"/>
  </r>
  <r>
    <x v="106"/>
    <x v="51"/>
    <n v="150992.44"/>
  </r>
  <r>
    <x v="106"/>
    <x v="52"/>
    <n v="31651.700000000004"/>
  </r>
  <r>
    <x v="106"/>
    <x v="66"/>
    <n v="126099.37000000001"/>
  </r>
  <r>
    <x v="107"/>
    <x v="0"/>
    <n v="1075579.3800000001"/>
  </r>
  <r>
    <x v="107"/>
    <x v="1"/>
    <n v="-1075579.3800000001"/>
  </r>
  <r>
    <x v="107"/>
    <x v="57"/>
    <n v="1291612"/>
  </r>
  <r>
    <x v="107"/>
    <x v="2"/>
    <n v="2773224.32"/>
  </r>
  <r>
    <x v="107"/>
    <x v="3"/>
    <n v="40099171.769999988"/>
  </r>
  <r>
    <x v="107"/>
    <x v="4"/>
    <n v="4438611.9099999992"/>
  </r>
  <r>
    <x v="107"/>
    <x v="5"/>
    <n v="5049148.3999999911"/>
  </r>
  <r>
    <x v="107"/>
    <x v="6"/>
    <n v="193794261.70999995"/>
  </r>
  <r>
    <x v="107"/>
    <x v="58"/>
    <n v="480175.19"/>
  </r>
  <r>
    <x v="107"/>
    <x v="59"/>
    <n v="1364251.7000000002"/>
  </r>
  <r>
    <x v="107"/>
    <x v="7"/>
    <n v="3320746.4799999991"/>
  </r>
  <r>
    <x v="107"/>
    <x v="8"/>
    <n v="645607.78999999992"/>
  </r>
  <r>
    <x v="107"/>
    <x v="9"/>
    <n v="63618329.419999994"/>
  </r>
  <r>
    <x v="107"/>
    <x v="67"/>
    <n v="135273.77999999997"/>
  </r>
  <r>
    <x v="107"/>
    <x v="60"/>
    <n v="487218.62"/>
  </r>
  <r>
    <x v="107"/>
    <x v="10"/>
    <n v="16269157.240000006"/>
  </r>
  <r>
    <x v="107"/>
    <x v="11"/>
    <n v="26969937.169999998"/>
  </r>
  <r>
    <x v="107"/>
    <x v="12"/>
    <n v="303316.84000000008"/>
  </r>
  <r>
    <x v="107"/>
    <x v="13"/>
    <n v="461950.18000000017"/>
  </r>
  <r>
    <x v="107"/>
    <x v="14"/>
    <n v="19982.539999999997"/>
  </r>
  <r>
    <x v="107"/>
    <x v="15"/>
    <n v="64283.22"/>
  </r>
  <r>
    <x v="107"/>
    <x v="16"/>
    <n v="7704058.7200000025"/>
  </r>
  <r>
    <x v="107"/>
    <x v="17"/>
    <n v="34494063.210000001"/>
  </r>
  <r>
    <x v="107"/>
    <x v="18"/>
    <n v="5105938.8000000007"/>
  </r>
  <r>
    <x v="107"/>
    <x v="19"/>
    <n v="18278988.66"/>
  </r>
  <r>
    <x v="107"/>
    <x v="20"/>
    <n v="18482.009999999998"/>
  </r>
  <r>
    <x v="107"/>
    <x v="21"/>
    <n v="5261405.96"/>
  </r>
  <r>
    <x v="107"/>
    <x v="22"/>
    <n v="1567165.77"/>
  </r>
  <r>
    <x v="107"/>
    <x v="23"/>
    <n v="4352426.28"/>
  </r>
  <r>
    <x v="107"/>
    <x v="24"/>
    <n v="828820.73"/>
  </r>
  <r>
    <x v="107"/>
    <x v="25"/>
    <n v="7509122.1900000013"/>
  </r>
  <r>
    <x v="107"/>
    <x v="72"/>
    <n v="2541.38"/>
  </r>
  <r>
    <x v="107"/>
    <x v="73"/>
    <n v="462524.18"/>
  </r>
  <r>
    <x v="107"/>
    <x v="77"/>
    <n v="70000"/>
  </r>
  <r>
    <x v="107"/>
    <x v="26"/>
    <n v="927337.45"/>
  </r>
  <r>
    <x v="107"/>
    <x v="81"/>
    <n v="996329.8899999999"/>
  </r>
  <r>
    <x v="107"/>
    <x v="27"/>
    <n v="4336997.3000000007"/>
  </r>
  <r>
    <x v="107"/>
    <x v="61"/>
    <n v="1331068.75"/>
  </r>
  <r>
    <x v="107"/>
    <x v="29"/>
    <n v="973718.31"/>
  </r>
  <r>
    <x v="107"/>
    <x v="53"/>
    <n v="3857626.98"/>
  </r>
  <r>
    <x v="107"/>
    <x v="30"/>
    <n v="1865816"/>
  </r>
  <r>
    <x v="107"/>
    <x v="31"/>
    <n v="4437198.34"/>
  </r>
  <r>
    <x v="107"/>
    <x v="32"/>
    <n v="-256345.94999999998"/>
  </r>
  <r>
    <x v="107"/>
    <x v="33"/>
    <n v="14593.119999999999"/>
  </r>
  <r>
    <x v="107"/>
    <x v="34"/>
    <n v="6402691.54"/>
  </r>
  <r>
    <x v="107"/>
    <x v="35"/>
    <n v="4642388.83"/>
  </r>
  <r>
    <x v="107"/>
    <x v="68"/>
    <n v="2009100.58"/>
  </r>
  <r>
    <x v="107"/>
    <x v="85"/>
    <n v="22366.54"/>
  </r>
  <r>
    <x v="107"/>
    <x v="37"/>
    <n v="920715.59000000008"/>
  </r>
  <r>
    <x v="107"/>
    <x v="62"/>
    <n v="364220.84"/>
  </r>
  <r>
    <x v="107"/>
    <x v="54"/>
    <n v="159961.38"/>
  </r>
  <r>
    <x v="107"/>
    <x v="38"/>
    <n v="1993361.87"/>
  </r>
  <r>
    <x v="107"/>
    <x v="39"/>
    <n v="822290.89000000013"/>
  </r>
  <r>
    <x v="107"/>
    <x v="40"/>
    <n v="821701.45999999985"/>
  </r>
  <r>
    <x v="107"/>
    <x v="41"/>
    <n v="48844.639999999999"/>
  </r>
  <r>
    <x v="107"/>
    <x v="44"/>
    <n v="96472.78"/>
  </r>
  <r>
    <x v="107"/>
    <x v="45"/>
    <n v="773737.7"/>
  </r>
  <r>
    <x v="107"/>
    <x v="46"/>
    <n v="1742905.04"/>
  </r>
  <r>
    <x v="107"/>
    <x v="47"/>
    <n v="781244.95"/>
  </r>
  <r>
    <x v="107"/>
    <x v="48"/>
    <n v="13854842.449999999"/>
  </r>
  <r>
    <x v="107"/>
    <x v="49"/>
    <n v="279438.40999999997"/>
  </r>
  <r>
    <x v="107"/>
    <x v="50"/>
    <n v="443528.75"/>
  </r>
  <r>
    <x v="107"/>
    <x v="51"/>
    <n v="416748.17000000004"/>
  </r>
  <r>
    <x v="107"/>
    <x v="52"/>
    <n v="32162.11"/>
  </r>
  <r>
    <x v="107"/>
    <x v="70"/>
    <n v="9688.7999999999993"/>
  </r>
  <r>
    <x v="107"/>
    <x v="71"/>
    <n v="32167.510000000002"/>
  </r>
  <r>
    <x v="107"/>
    <x v="64"/>
    <n v="846361.94000000006"/>
  </r>
  <r>
    <x v="107"/>
    <x v="65"/>
    <n v="11853.37"/>
  </r>
  <r>
    <x v="107"/>
    <x v="66"/>
    <n v="606483.35"/>
  </r>
  <r>
    <x v="107"/>
    <x v="74"/>
    <n v="70691.55"/>
  </r>
  <r>
    <x v="108"/>
    <x v="0"/>
    <n v="1706877.57"/>
  </r>
  <r>
    <x v="108"/>
    <x v="1"/>
    <n v="-1706877.5699999998"/>
  </r>
  <r>
    <x v="108"/>
    <x v="57"/>
    <n v="1182613.3500000001"/>
  </r>
  <r>
    <x v="108"/>
    <x v="2"/>
    <n v="4396229.7"/>
  </r>
  <r>
    <x v="108"/>
    <x v="3"/>
    <n v="14696881.300000001"/>
  </r>
  <r>
    <x v="108"/>
    <x v="4"/>
    <n v="3133832.25"/>
  </r>
  <r>
    <x v="108"/>
    <x v="5"/>
    <n v="5819799.9199999999"/>
  </r>
  <r>
    <x v="108"/>
    <x v="6"/>
    <n v="173093663.72999999"/>
  </r>
  <r>
    <x v="108"/>
    <x v="58"/>
    <n v="355267.06"/>
  </r>
  <r>
    <x v="108"/>
    <x v="59"/>
    <n v="966695.58000000007"/>
  </r>
  <r>
    <x v="108"/>
    <x v="7"/>
    <n v="2278223.02"/>
  </r>
  <r>
    <x v="108"/>
    <x v="8"/>
    <n v="1545819.34"/>
  </r>
  <r>
    <x v="108"/>
    <x v="9"/>
    <n v="61812908.719999999"/>
  </r>
  <r>
    <x v="108"/>
    <x v="67"/>
    <n v="843607.57000000007"/>
  </r>
  <r>
    <x v="108"/>
    <x v="60"/>
    <n v="2638927.58"/>
  </r>
  <r>
    <x v="108"/>
    <x v="10"/>
    <n v="16684422.57"/>
  </r>
  <r>
    <x v="108"/>
    <x v="11"/>
    <n v="23373543.780000001"/>
  </r>
  <r>
    <x v="108"/>
    <x v="12"/>
    <n v="598718.07999999984"/>
  </r>
  <r>
    <x v="108"/>
    <x v="13"/>
    <n v="1028404.9099999999"/>
  </r>
  <r>
    <x v="108"/>
    <x v="14"/>
    <n v="64055.149999999994"/>
  </r>
  <r>
    <x v="108"/>
    <x v="15"/>
    <n v="193701.52000000002"/>
  </r>
  <r>
    <x v="108"/>
    <x v="16"/>
    <n v="7512095.25"/>
  </r>
  <r>
    <x v="108"/>
    <x v="17"/>
    <n v="28625578.289999999"/>
  </r>
  <r>
    <x v="108"/>
    <x v="18"/>
    <n v="4981330.24"/>
  </r>
  <r>
    <x v="108"/>
    <x v="19"/>
    <n v="15112975.269999998"/>
  </r>
  <r>
    <x v="108"/>
    <x v="21"/>
    <n v="2230840.4"/>
  </r>
  <r>
    <x v="108"/>
    <x v="22"/>
    <n v="2620553.9899999998"/>
  </r>
  <r>
    <x v="108"/>
    <x v="23"/>
    <n v="4325510.45"/>
  </r>
  <r>
    <x v="108"/>
    <x v="25"/>
    <n v="9937736.0500000007"/>
  </r>
  <r>
    <x v="108"/>
    <x v="86"/>
    <n v="2250"/>
  </r>
  <r>
    <x v="108"/>
    <x v="72"/>
    <n v="55026.799999999996"/>
  </r>
  <r>
    <x v="108"/>
    <x v="73"/>
    <n v="545280.6"/>
  </r>
  <r>
    <x v="108"/>
    <x v="27"/>
    <n v="3954487.62"/>
  </r>
  <r>
    <x v="108"/>
    <x v="61"/>
    <n v="846288.02"/>
  </r>
  <r>
    <x v="108"/>
    <x v="29"/>
    <n v="816261.53999999992"/>
  </r>
  <r>
    <x v="108"/>
    <x v="33"/>
    <n v="2203.37"/>
  </r>
  <r>
    <x v="108"/>
    <x v="34"/>
    <n v="998503.73"/>
  </r>
  <r>
    <x v="108"/>
    <x v="35"/>
    <n v="3197371.0300000003"/>
  </r>
  <r>
    <x v="108"/>
    <x v="68"/>
    <n v="1361298.52"/>
  </r>
  <r>
    <x v="108"/>
    <x v="36"/>
    <n v="54466.19"/>
  </r>
  <r>
    <x v="108"/>
    <x v="37"/>
    <n v="782.88"/>
  </r>
  <r>
    <x v="108"/>
    <x v="38"/>
    <n v="31693.73"/>
  </r>
  <r>
    <x v="108"/>
    <x v="39"/>
    <n v="667935.28000000014"/>
  </r>
  <r>
    <x v="108"/>
    <x v="40"/>
    <n v="1526390.09"/>
  </r>
  <r>
    <x v="108"/>
    <x v="43"/>
    <n v="24207.7"/>
  </r>
  <r>
    <x v="108"/>
    <x v="55"/>
    <n v="204756.76"/>
  </r>
  <r>
    <x v="108"/>
    <x v="46"/>
    <n v="35049385.370000005"/>
  </r>
  <r>
    <x v="108"/>
    <x v="47"/>
    <n v="40004.01"/>
  </r>
  <r>
    <x v="108"/>
    <x v="56"/>
    <n v="1205188.73"/>
  </r>
  <r>
    <x v="108"/>
    <x v="50"/>
    <n v="34620.92"/>
  </r>
  <r>
    <x v="108"/>
    <x v="51"/>
    <n v="425587.89000000007"/>
  </r>
  <r>
    <x v="108"/>
    <x v="52"/>
    <n v="460259.0400000001"/>
  </r>
  <r>
    <x v="108"/>
    <x v="71"/>
    <n v="684154.5"/>
  </r>
  <r>
    <x v="108"/>
    <x v="64"/>
    <n v="62610.91"/>
  </r>
  <r>
    <x v="108"/>
    <x v="66"/>
    <n v="816971.47000000009"/>
  </r>
  <r>
    <x v="109"/>
    <x v="0"/>
    <n v="1361643.52"/>
  </r>
  <r>
    <x v="109"/>
    <x v="1"/>
    <n v="-1361643.52"/>
  </r>
  <r>
    <x v="109"/>
    <x v="2"/>
    <n v="961643.0199999999"/>
  </r>
  <r>
    <x v="109"/>
    <x v="3"/>
    <n v="38551687.230000004"/>
  </r>
  <r>
    <x v="109"/>
    <x v="5"/>
    <n v="4710589.38"/>
  </r>
  <r>
    <x v="109"/>
    <x v="6"/>
    <n v="139996056.97"/>
  </r>
  <r>
    <x v="109"/>
    <x v="58"/>
    <n v="515214.89"/>
  </r>
  <r>
    <x v="109"/>
    <x v="59"/>
    <n v="1860805.6700000004"/>
  </r>
  <r>
    <x v="109"/>
    <x v="7"/>
    <n v="1871006.2600000002"/>
  </r>
  <r>
    <x v="109"/>
    <x v="8"/>
    <n v="6513043.3299999991"/>
  </r>
  <r>
    <x v="109"/>
    <x v="9"/>
    <n v="58177679.660000041"/>
  </r>
  <r>
    <x v="109"/>
    <x v="67"/>
    <n v="105458.84"/>
  </r>
  <r>
    <x v="109"/>
    <x v="60"/>
    <n v="282538.38000000006"/>
  </r>
  <r>
    <x v="109"/>
    <x v="10"/>
    <n v="14073617.91"/>
  </r>
  <r>
    <x v="109"/>
    <x v="11"/>
    <n v="19679900.240000006"/>
  </r>
  <r>
    <x v="109"/>
    <x v="12"/>
    <n v="781192.77999999991"/>
  </r>
  <r>
    <x v="109"/>
    <x v="13"/>
    <n v="653858.59"/>
  </r>
  <r>
    <x v="109"/>
    <x v="14"/>
    <n v="32607.280000000002"/>
  </r>
  <r>
    <x v="109"/>
    <x v="15"/>
    <n v="88610.43"/>
  </r>
  <r>
    <x v="109"/>
    <x v="16"/>
    <n v="7314514.7299999986"/>
  </r>
  <r>
    <x v="109"/>
    <x v="17"/>
    <n v="25665640.499999993"/>
  </r>
  <r>
    <x v="109"/>
    <x v="18"/>
    <n v="5073171.6899999995"/>
  </r>
  <r>
    <x v="109"/>
    <x v="19"/>
    <n v="13659341.330000002"/>
  </r>
  <r>
    <x v="109"/>
    <x v="21"/>
    <n v="292096.77"/>
  </r>
  <r>
    <x v="109"/>
    <x v="23"/>
    <n v="3288278.4299999997"/>
  </r>
  <r>
    <x v="109"/>
    <x v="24"/>
    <n v="1390336.04"/>
  </r>
  <r>
    <x v="109"/>
    <x v="25"/>
    <n v="8785503.410000002"/>
  </r>
  <r>
    <x v="109"/>
    <x v="83"/>
    <n v="5223.0299999999988"/>
  </r>
  <r>
    <x v="109"/>
    <x v="73"/>
    <n v="207318.7"/>
  </r>
  <r>
    <x v="109"/>
    <x v="77"/>
    <n v="5038.3500000000004"/>
  </r>
  <r>
    <x v="109"/>
    <x v="27"/>
    <n v="3686762.28"/>
  </r>
  <r>
    <x v="109"/>
    <x v="61"/>
    <n v="891109.2"/>
  </r>
  <r>
    <x v="109"/>
    <x v="29"/>
    <n v="290472.39"/>
  </r>
  <r>
    <x v="109"/>
    <x v="31"/>
    <n v="3209499.0700000003"/>
  </r>
  <r>
    <x v="109"/>
    <x v="33"/>
    <n v="6860.9699999999993"/>
  </r>
  <r>
    <x v="109"/>
    <x v="34"/>
    <n v="181020.51"/>
  </r>
  <r>
    <x v="109"/>
    <x v="35"/>
    <n v="3580838.48"/>
  </r>
  <r>
    <x v="109"/>
    <x v="68"/>
    <n v="389779.03"/>
  </r>
  <r>
    <x v="109"/>
    <x v="37"/>
    <n v="10690.48"/>
  </r>
  <r>
    <x v="109"/>
    <x v="54"/>
    <n v="4731823.8199999994"/>
  </r>
  <r>
    <x v="109"/>
    <x v="39"/>
    <n v="179101.38"/>
  </r>
  <r>
    <x v="109"/>
    <x v="40"/>
    <n v="734803.9800000001"/>
  </r>
  <r>
    <x v="109"/>
    <x v="44"/>
    <n v="38697.599999999999"/>
  </r>
  <r>
    <x v="109"/>
    <x v="46"/>
    <n v="17464630.219999999"/>
  </r>
  <r>
    <x v="109"/>
    <x v="47"/>
    <n v="108603.48999999999"/>
  </r>
  <r>
    <x v="109"/>
    <x v="49"/>
    <n v="330594.52"/>
  </r>
  <r>
    <x v="109"/>
    <x v="50"/>
    <n v="106105.26000000001"/>
  </r>
  <r>
    <x v="109"/>
    <x v="51"/>
    <n v="205865.46000000002"/>
  </r>
  <r>
    <x v="109"/>
    <x v="52"/>
    <n v="614794.37"/>
  </r>
  <r>
    <x v="109"/>
    <x v="71"/>
    <n v="550836.52"/>
  </r>
  <r>
    <x v="109"/>
    <x v="74"/>
    <n v="61400.08"/>
  </r>
  <r>
    <x v="110"/>
    <x v="6"/>
    <n v="1998637.78"/>
  </r>
  <r>
    <x v="110"/>
    <x v="8"/>
    <n v="40064.6"/>
  </r>
  <r>
    <x v="110"/>
    <x v="9"/>
    <n v="306061.48"/>
  </r>
  <r>
    <x v="110"/>
    <x v="10"/>
    <n v="968"/>
  </r>
  <r>
    <x v="110"/>
    <x v="11"/>
    <n v="342352.97"/>
  </r>
  <r>
    <x v="110"/>
    <x v="12"/>
    <n v="313.69"/>
  </r>
  <r>
    <x v="110"/>
    <x v="13"/>
    <n v="21775.31"/>
  </r>
  <r>
    <x v="110"/>
    <x v="15"/>
    <n v="25102.12"/>
  </r>
  <r>
    <x v="110"/>
    <x v="16"/>
    <n v="30672.720000000001"/>
  </r>
  <r>
    <x v="110"/>
    <x v="17"/>
    <n v="292809.79000000004"/>
  </r>
  <r>
    <x v="110"/>
    <x v="18"/>
    <n v="1373.75"/>
  </r>
  <r>
    <x v="110"/>
    <x v="19"/>
    <n v="174635.90000000002"/>
  </r>
  <r>
    <x v="110"/>
    <x v="21"/>
    <n v="18915.54"/>
  </r>
  <r>
    <x v="110"/>
    <x v="23"/>
    <n v="30809.61"/>
  </r>
  <r>
    <x v="110"/>
    <x v="25"/>
    <n v="38646.449999999997"/>
  </r>
  <r>
    <x v="110"/>
    <x v="26"/>
    <n v="1570"/>
  </r>
  <r>
    <x v="110"/>
    <x v="53"/>
    <n v="5570.65"/>
  </r>
  <r>
    <x v="110"/>
    <x v="31"/>
    <n v="34932.44"/>
  </r>
  <r>
    <x v="110"/>
    <x v="33"/>
    <n v="16397.900000000001"/>
  </r>
  <r>
    <x v="110"/>
    <x v="35"/>
    <n v="34838.19"/>
  </r>
  <r>
    <x v="110"/>
    <x v="68"/>
    <n v="131363.37"/>
  </r>
  <r>
    <x v="110"/>
    <x v="36"/>
    <n v="110812.95"/>
  </r>
  <r>
    <x v="110"/>
    <x v="37"/>
    <n v="6024.43"/>
  </r>
  <r>
    <x v="110"/>
    <x v="62"/>
    <n v="267745.36"/>
  </r>
  <r>
    <x v="110"/>
    <x v="39"/>
    <n v="54702"/>
  </r>
  <r>
    <x v="110"/>
    <x v="40"/>
    <n v="65463.85"/>
  </r>
  <r>
    <x v="110"/>
    <x v="55"/>
    <n v="6187.35"/>
  </r>
  <r>
    <x v="110"/>
    <x v="44"/>
    <n v="5950"/>
  </r>
  <r>
    <x v="110"/>
    <x v="46"/>
    <n v="696137.74"/>
  </r>
  <r>
    <x v="110"/>
    <x v="47"/>
    <n v="10242.33"/>
  </r>
  <r>
    <x v="110"/>
    <x v="63"/>
    <n v="30983.3"/>
  </r>
  <r>
    <x v="110"/>
    <x v="48"/>
    <n v="307249.17000000004"/>
  </r>
  <r>
    <x v="110"/>
    <x v="70"/>
    <n v="49216.47"/>
  </r>
  <r>
    <x v="110"/>
    <x v="71"/>
    <n v="93126.01"/>
  </r>
  <r>
    <x v="110"/>
    <x v="64"/>
    <n v="28870.63"/>
  </r>
  <r>
    <x v="111"/>
    <x v="57"/>
    <n v="23632.75"/>
  </r>
  <r>
    <x v="111"/>
    <x v="5"/>
    <n v="481620"/>
  </r>
  <r>
    <x v="111"/>
    <x v="6"/>
    <n v="5647308.79"/>
  </r>
  <r>
    <x v="111"/>
    <x v="9"/>
    <n v="135795.52000000002"/>
  </r>
  <r>
    <x v="111"/>
    <x v="67"/>
    <n v="10671.74"/>
  </r>
  <r>
    <x v="111"/>
    <x v="60"/>
    <n v="489480.21"/>
  </r>
  <r>
    <x v="111"/>
    <x v="16"/>
    <n v="6789.8099999999995"/>
  </r>
  <r>
    <x v="111"/>
    <x v="17"/>
    <n v="247544.77000000002"/>
  </r>
  <r>
    <x v="111"/>
    <x v="82"/>
    <n v="17022.8"/>
  </r>
  <r>
    <x v="111"/>
    <x v="20"/>
    <n v="636518.91"/>
  </r>
  <r>
    <x v="111"/>
    <x v="23"/>
    <n v="59539.1"/>
  </r>
  <r>
    <x v="111"/>
    <x v="25"/>
    <n v="12999.51"/>
  </r>
  <r>
    <x v="111"/>
    <x v="26"/>
    <n v="1206"/>
  </r>
  <r>
    <x v="111"/>
    <x v="29"/>
    <n v="750"/>
  </r>
  <r>
    <x v="111"/>
    <x v="31"/>
    <n v="22951.22"/>
  </r>
  <r>
    <x v="111"/>
    <x v="37"/>
    <n v="413778.88"/>
  </r>
  <r>
    <x v="111"/>
    <x v="46"/>
    <n v="37483.58"/>
  </r>
  <r>
    <x v="112"/>
    <x v="6"/>
    <n v="3132174.87"/>
  </r>
  <r>
    <x v="112"/>
    <x v="8"/>
    <n v="83156.89"/>
  </r>
  <r>
    <x v="112"/>
    <x v="9"/>
    <n v="713991.21"/>
  </r>
  <r>
    <x v="112"/>
    <x v="10"/>
    <n v="11616"/>
  </r>
  <r>
    <x v="112"/>
    <x v="11"/>
    <n v="503088.86"/>
  </r>
  <r>
    <x v="112"/>
    <x v="12"/>
    <n v="7361.2000000000007"/>
  </r>
  <r>
    <x v="112"/>
    <x v="13"/>
    <n v="22499.22"/>
  </r>
  <r>
    <x v="112"/>
    <x v="15"/>
    <n v="39899.360000000001"/>
  </r>
  <r>
    <x v="112"/>
    <x v="16"/>
    <n v="74399.62"/>
  </r>
  <r>
    <x v="112"/>
    <x v="17"/>
    <n v="471095.9"/>
  </r>
  <r>
    <x v="112"/>
    <x v="18"/>
    <n v="70273.260000000009"/>
  </r>
  <r>
    <x v="112"/>
    <x v="19"/>
    <n v="226296.87"/>
  </r>
  <r>
    <x v="112"/>
    <x v="21"/>
    <n v="11419.5"/>
  </r>
  <r>
    <x v="112"/>
    <x v="23"/>
    <n v="76630.48"/>
  </r>
  <r>
    <x v="112"/>
    <x v="25"/>
    <n v="65488.460000000006"/>
  </r>
  <r>
    <x v="112"/>
    <x v="26"/>
    <n v="2340"/>
  </r>
  <r>
    <x v="112"/>
    <x v="53"/>
    <n v="11668.61"/>
  </r>
  <r>
    <x v="112"/>
    <x v="31"/>
    <n v="49472.26"/>
  </r>
  <r>
    <x v="112"/>
    <x v="33"/>
    <n v="15893.19"/>
  </r>
  <r>
    <x v="112"/>
    <x v="35"/>
    <n v="50152.67"/>
  </r>
  <r>
    <x v="112"/>
    <x v="68"/>
    <n v="338194.17"/>
  </r>
  <r>
    <x v="112"/>
    <x v="36"/>
    <n v="99121.43"/>
  </r>
  <r>
    <x v="112"/>
    <x v="37"/>
    <n v="8181.57"/>
  </r>
  <r>
    <x v="112"/>
    <x v="62"/>
    <n v="482741.53"/>
  </r>
  <r>
    <x v="112"/>
    <x v="39"/>
    <n v="71837"/>
  </r>
  <r>
    <x v="112"/>
    <x v="40"/>
    <n v="76355.69"/>
  </r>
  <r>
    <x v="112"/>
    <x v="55"/>
    <n v="3078.83"/>
  </r>
  <r>
    <x v="112"/>
    <x v="44"/>
    <n v="5950"/>
  </r>
  <r>
    <x v="112"/>
    <x v="46"/>
    <n v="1059117.82"/>
  </r>
  <r>
    <x v="112"/>
    <x v="47"/>
    <n v="22571.739999999998"/>
  </r>
  <r>
    <x v="112"/>
    <x v="63"/>
    <n v="14305.58"/>
  </r>
  <r>
    <x v="112"/>
    <x v="48"/>
    <n v="534864.96000000008"/>
  </r>
  <r>
    <x v="112"/>
    <x v="70"/>
    <n v="67080.08"/>
  </r>
  <r>
    <x v="112"/>
    <x v="71"/>
    <n v="98230.3"/>
  </r>
  <r>
    <x v="112"/>
    <x v="64"/>
    <n v="61822.49"/>
  </r>
  <r>
    <x v="113"/>
    <x v="6"/>
    <n v="2190759.14"/>
  </r>
  <r>
    <x v="113"/>
    <x v="9"/>
    <n v="643944.85"/>
  </r>
  <r>
    <x v="113"/>
    <x v="60"/>
    <n v="516.66999999999996"/>
  </r>
  <r>
    <x v="113"/>
    <x v="12"/>
    <n v="3256.77"/>
  </r>
  <r>
    <x v="113"/>
    <x v="13"/>
    <n v="11079.83"/>
  </r>
  <r>
    <x v="113"/>
    <x v="14"/>
    <n v="1934.4099999999999"/>
  </r>
  <r>
    <x v="113"/>
    <x v="15"/>
    <n v="6581.06"/>
  </r>
  <r>
    <x v="113"/>
    <x v="16"/>
    <n v="77991.290000000008"/>
  </r>
  <r>
    <x v="113"/>
    <x v="17"/>
    <n v="294334.88"/>
  </r>
  <r>
    <x v="113"/>
    <x v="18"/>
    <n v="38435.86"/>
  </r>
  <r>
    <x v="113"/>
    <x v="19"/>
    <n v="130762.29999999999"/>
  </r>
  <r>
    <x v="113"/>
    <x v="82"/>
    <n v="121824"/>
  </r>
  <r>
    <x v="113"/>
    <x v="20"/>
    <n v="273878.07999999996"/>
  </r>
  <r>
    <x v="113"/>
    <x v="21"/>
    <n v="67916.83"/>
  </r>
  <r>
    <x v="113"/>
    <x v="25"/>
    <n v="126793.06999999999"/>
  </r>
  <r>
    <x v="113"/>
    <x v="26"/>
    <n v="166557.87"/>
  </r>
  <r>
    <x v="113"/>
    <x v="27"/>
    <n v="30745.21"/>
  </r>
  <r>
    <x v="113"/>
    <x v="53"/>
    <n v="203174.33"/>
  </r>
  <r>
    <x v="113"/>
    <x v="34"/>
    <n v="56455.1"/>
  </r>
  <r>
    <x v="113"/>
    <x v="35"/>
    <n v="20385.89"/>
  </r>
  <r>
    <x v="113"/>
    <x v="68"/>
    <n v="340408.9"/>
  </r>
  <r>
    <x v="113"/>
    <x v="62"/>
    <n v="160538.32999999999"/>
  </r>
  <r>
    <x v="113"/>
    <x v="54"/>
    <n v="5704.07"/>
  </r>
  <r>
    <x v="113"/>
    <x v="38"/>
    <n v="69251.03"/>
  </r>
  <r>
    <x v="113"/>
    <x v="39"/>
    <n v="47770"/>
  </r>
  <r>
    <x v="113"/>
    <x v="42"/>
    <n v="29755.09"/>
  </r>
  <r>
    <x v="113"/>
    <x v="44"/>
    <n v="30643.9"/>
  </r>
  <r>
    <x v="113"/>
    <x v="46"/>
    <n v="303422.32999999996"/>
  </r>
  <r>
    <x v="113"/>
    <x v="47"/>
    <n v="25040.46"/>
  </r>
  <r>
    <x v="113"/>
    <x v="48"/>
    <n v="16064.18"/>
  </r>
  <r>
    <x v="113"/>
    <x v="50"/>
    <n v="63639.479999999996"/>
  </r>
  <r>
    <x v="113"/>
    <x v="51"/>
    <n v="844.24"/>
  </r>
  <r>
    <x v="114"/>
    <x v="2"/>
    <n v="-653.47"/>
  </r>
  <r>
    <x v="114"/>
    <x v="3"/>
    <n v="5344"/>
  </r>
  <r>
    <x v="114"/>
    <x v="4"/>
    <n v="1552"/>
  </r>
  <r>
    <x v="114"/>
    <x v="5"/>
    <n v="62973.33"/>
  </r>
  <r>
    <x v="114"/>
    <x v="6"/>
    <n v="1373888.61"/>
  </r>
  <r>
    <x v="114"/>
    <x v="58"/>
    <n v="698.46999999999957"/>
  </r>
  <r>
    <x v="114"/>
    <x v="7"/>
    <n v="1353.73"/>
  </r>
  <r>
    <x v="114"/>
    <x v="8"/>
    <n v="24827.65"/>
  </r>
  <r>
    <x v="114"/>
    <x v="9"/>
    <n v="739908.26"/>
  </r>
  <r>
    <x v="114"/>
    <x v="10"/>
    <n v="133723.18"/>
  </r>
  <r>
    <x v="114"/>
    <x v="11"/>
    <n v="227022.85"/>
  </r>
  <r>
    <x v="114"/>
    <x v="12"/>
    <n v="4656.9699999999993"/>
  </r>
  <r>
    <x v="114"/>
    <x v="13"/>
    <n v="6748.72"/>
  </r>
  <r>
    <x v="114"/>
    <x v="14"/>
    <n v="9506.7200000000012"/>
  </r>
  <r>
    <x v="114"/>
    <x v="15"/>
    <n v="17111.54"/>
  </r>
  <r>
    <x v="114"/>
    <x v="16"/>
    <n v="86777.04"/>
  </r>
  <r>
    <x v="114"/>
    <x v="17"/>
    <n v="204005.69"/>
  </r>
  <r>
    <x v="114"/>
    <x v="18"/>
    <n v="11654.419999999998"/>
  </r>
  <r>
    <x v="114"/>
    <x v="19"/>
    <n v="93955.139999999985"/>
  </r>
  <r>
    <x v="114"/>
    <x v="21"/>
    <n v="96682.06"/>
  </r>
  <r>
    <x v="114"/>
    <x v="22"/>
    <n v="9503.4"/>
  </r>
  <r>
    <x v="114"/>
    <x v="25"/>
    <n v="97378.479999999981"/>
  </r>
  <r>
    <x v="114"/>
    <x v="83"/>
    <n v="442340.37"/>
  </r>
  <r>
    <x v="114"/>
    <x v="73"/>
    <n v="90707.07"/>
  </r>
  <r>
    <x v="114"/>
    <x v="77"/>
    <n v="2500"/>
  </r>
  <r>
    <x v="114"/>
    <x v="26"/>
    <n v="30372.370000000003"/>
  </r>
  <r>
    <x v="114"/>
    <x v="27"/>
    <n v="32856.959999999999"/>
  </r>
  <r>
    <x v="114"/>
    <x v="28"/>
    <n v="205188.62"/>
  </r>
  <r>
    <x v="114"/>
    <x v="29"/>
    <n v="1582.5"/>
  </r>
  <r>
    <x v="114"/>
    <x v="53"/>
    <n v="51158.51"/>
  </r>
  <r>
    <x v="114"/>
    <x v="32"/>
    <n v="5155.3599999999997"/>
  </r>
  <r>
    <x v="114"/>
    <x v="33"/>
    <n v="14254.849999999999"/>
  </r>
  <r>
    <x v="114"/>
    <x v="34"/>
    <n v="111891.54000000001"/>
  </r>
  <r>
    <x v="114"/>
    <x v="35"/>
    <n v="50893.13"/>
  </r>
  <r>
    <x v="114"/>
    <x v="68"/>
    <n v="50919.69"/>
  </r>
  <r>
    <x v="114"/>
    <x v="37"/>
    <n v="3260.0699999999997"/>
  </r>
  <r>
    <x v="114"/>
    <x v="62"/>
    <n v="9832.9599999999991"/>
  </r>
  <r>
    <x v="114"/>
    <x v="54"/>
    <n v="1605.34"/>
  </r>
  <r>
    <x v="114"/>
    <x v="38"/>
    <n v="21910.73"/>
  </r>
  <r>
    <x v="114"/>
    <x v="39"/>
    <n v="78677.460000000006"/>
  </r>
  <r>
    <x v="114"/>
    <x v="40"/>
    <n v="4542.76"/>
  </r>
  <r>
    <x v="114"/>
    <x v="43"/>
    <n v="9674.44"/>
  </r>
  <r>
    <x v="114"/>
    <x v="55"/>
    <n v="12522"/>
  </r>
  <r>
    <x v="114"/>
    <x v="44"/>
    <n v="37187.339999999997"/>
  </r>
  <r>
    <x v="114"/>
    <x v="46"/>
    <n v="102241.47"/>
  </r>
  <r>
    <x v="114"/>
    <x v="47"/>
    <n v="105455.09"/>
  </r>
  <r>
    <x v="114"/>
    <x v="63"/>
    <n v="289189.58999999997"/>
  </r>
  <r>
    <x v="114"/>
    <x v="50"/>
    <n v="42452.6"/>
  </r>
  <r>
    <x v="114"/>
    <x v="51"/>
    <n v="34496.39"/>
  </r>
  <r>
    <x v="114"/>
    <x v="71"/>
    <n v="69834.570000000007"/>
  </r>
  <r>
    <x v="115"/>
    <x v="6"/>
    <n v="2650093.69"/>
  </r>
  <r>
    <x v="115"/>
    <x v="9"/>
    <n v="535056.90999999992"/>
  </r>
  <r>
    <x v="115"/>
    <x v="12"/>
    <n v="3137.2299999999996"/>
  </r>
  <r>
    <x v="115"/>
    <x v="13"/>
    <n v="14723"/>
  </r>
  <r>
    <x v="115"/>
    <x v="14"/>
    <n v="2313.0600000000004"/>
  </r>
  <r>
    <x v="115"/>
    <x v="15"/>
    <n v="11423.64"/>
  </r>
  <r>
    <x v="115"/>
    <x v="16"/>
    <n v="54497.81"/>
  </r>
  <r>
    <x v="115"/>
    <x v="17"/>
    <n v="391629.06000000006"/>
  </r>
  <r>
    <x v="115"/>
    <x v="18"/>
    <n v="35459.300000000003"/>
  </r>
  <r>
    <x v="115"/>
    <x v="19"/>
    <n v="210801.13999999998"/>
  </r>
  <r>
    <x v="115"/>
    <x v="82"/>
    <n v="103893.78"/>
  </r>
  <r>
    <x v="115"/>
    <x v="20"/>
    <n v="475794.15"/>
  </r>
  <r>
    <x v="115"/>
    <x v="21"/>
    <n v="259205.75"/>
  </r>
  <r>
    <x v="115"/>
    <x v="22"/>
    <n v="155092.54999999999"/>
  </r>
  <r>
    <x v="115"/>
    <x v="25"/>
    <n v="300602.92"/>
  </r>
  <r>
    <x v="115"/>
    <x v="26"/>
    <n v="1707583.08"/>
  </r>
  <r>
    <x v="115"/>
    <x v="53"/>
    <n v="457667.58"/>
  </r>
  <r>
    <x v="115"/>
    <x v="34"/>
    <n v="24364.12"/>
  </r>
  <r>
    <x v="115"/>
    <x v="35"/>
    <n v="26581.8"/>
  </r>
  <r>
    <x v="115"/>
    <x v="68"/>
    <n v="152903.72"/>
  </r>
  <r>
    <x v="115"/>
    <x v="62"/>
    <n v="612917.76000000001"/>
  </r>
  <r>
    <x v="115"/>
    <x v="38"/>
    <n v="192410.82"/>
  </r>
  <r>
    <x v="115"/>
    <x v="39"/>
    <n v="97892.2"/>
  </r>
  <r>
    <x v="115"/>
    <x v="40"/>
    <n v="81945.740000000005"/>
  </r>
  <r>
    <x v="115"/>
    <x v="43"/>
    <n v="11867.66"/>
  </r>
  <r>
    <x v="115"/>
    <x v="55"/>
    <n v="13918"/>
  </r>
  <r>
    <x v="115"/>
    <x v="46"/>
    <n v="58962.89"/>
  </r>
  <r>
    <x v="115"/>
    <x v="47"/>
    <n v="58670.2"/>
  </r>
  <r>
    <x v="115"/>
    <x v="48"/>
    <n v="258638.34000000003"/>
  </r>
  <r>
    <x v="115"/>
    <x v="51"/>
    <n v="9509.84"/>
  </r>
  <r>
    <x v="116"/>
    <x v="6"/>
    <n v="1230854.1599999999"/>
  </r>
  <r>
    <x v="116"/>
    <x v="9"/>
    <n v="215232.16999999998"/>
  </r>
  <r>
    <x v="116"/>
    <x v="12"/>
    <n v="1216.04"/>
  </r>
  <r>
    <x v="116"/>
    <x v="13"/>
    <n v="7419.41"/>
  </r>
  <r>
    <x v="116"/>
    <x v="14"/>
    <n v="649.38"/>
  </r>
  <r>
    <x v="116"/>
    <x v="15"/>
    <n v="5722.08"/>
  </r>
  <r>
    <x v="116"/>
    <x v="16"/>
    <n v="25181.739999999998"/>
  </r>
  <r>
    <x v="116"/>
    <x v="17"/>
    <n v="174757.1"/>
  </r>
  <r>
    <x v="116"/>
    <x v="18"/>
    <n v="16288.38"/>
  </r>
  <r>
    <x v="116"/>
    <x v="19"/>
    <n v="94367.51999999999"/>
  </r>
  <r>
    <x v="116"/>
    <x v="82"/>
    <n v="54040.049999999996"/>
  </r>
  <r>
    <x v="116"/>
    <x v="20"/>
    <n v="237499.77"/>
  </r>
  <r>
    <x v="116"/>
    <x v="21"/>
    <n v="101202.27"/>
  </r>
  <r>
    <x v="116"/>
    <x v="22"/>
    <n v="123934.14"/>
  </r>
  <r>
    <x v="116"/>
    <x v="25"/>
    <n v="197567.84"/>
  </r>
  <r>
    <x v="116"/>
    <x v="26"/>
    <n v="726608.43"/>
  </r>
  <r>
    <x v="116"/>
    <x v="53"/>
    <n v="230756.06"/>
  </r>
  <r>
    <x v="116"/>
    <x v="33"/>
    <n v="43739.93"/>
  </r>
  <r>
    <x v="116"/>
    <x v="34"/>
    <n v="11807.72"/>
  </r>
  <r>
    <x v="116"/>
    <x v="35"/>
    <n v="13119.88"/>
  </r>
  <r>
    <x v="116"/>
    <x v="68"/>
    <n v="103258.91"/>
  </r>
  <r>
    <x v="116"/>
    <x v="62"/>
    <n v="337416.7"/>
  </r>
  <r>
    <x v="116"/>
    <x v="38"/>
    <n v="22665.69"/>
  </r>
  <r>
    <x v="116"/>
    <x v="39"/>
    <n v="51042.400000000001"/>
  </r>
  <r>
    <x v="116"/>
    <x v="40"/>
    <n v="69170.070000000007"/>
  </r>
  <r>
    <x v="116"/>
    <x v="43"/>
    <n v="6730.75"/>
  </r>
  <r>
    <x v="116"/>
    <x v="55"/>
    <n v="53166"/>
  </r>
  <r>
    <x v="116"/>
    <x v="46"/>
    <n v="54430.22"/>
  </r>
  <r>
    <x v="116"/>
    <x v="47"/>
    <n v="47880.44"/>
  </r>
  <r>
    <x v="116"/>
    <x v="48"/>
    <n v="118214.13"/>
  </r>
  <r>
    <x v="116"/>
    <x v="51"/>
    <n v="8159.5"/>
  </r>
  <r>
    <x v="117"/>
    <x v="3"/>
    <n v="23978.32"/>
  </r>
  <r>
    <x v="117"/>
    <x v="6"/>
    <n v="889833.70000000007"/>
  </r>
  <r>
    <x v="117"/>
    <x v="59"/>
    <n v="2840.29"/>
  </r>
  <r>
    <x v="117"/>
    <x v="9"/>
    <n v="188626.25"/>
  </r>
  <r>
    <x v="117"/>
    <x v="67"/>
    <n v="937.31999999999994"/>
  </r>
  <r>
    <x v="117"/>
    <x v="60"/>
    <n v="4096.42"/>
  </r>
  <r>
    <x v="117"/>
    <x v="10"/>
    <n v="38720"/>
  </r>
  <r>
    <x v="117"/>
    <x v="11"/>
    <n v="117359"/>
  </r>
  <r>
    <x v="117"/>
    <x v="12"/>
    <n v="1206.7"/>
  </r>
  <r>
    <x v="117"/>
    <x v="13"/>
    <n v="3545.59"/>
  </r>
  <r>
    <x v="117"/>
    <x v="16"/>
    <n v="20065.03"/>
  </r>
  <r>
    <x v="117"/>
    <x v="17"/>
    <n v="128449.91"/>
  </r>
  <r>
    <x v="117"/>
    <x v="18"/>
    <n v="3763.09"/>
  </r>
  <r>
    <x v="117"/>
    <x v="19"/>
    <n v="67090.040000000008"/>
  </r>
  <r>
    <x v="117"/>
    <x v="23"/>
    <n v="52651.76"/>
  </r>
  <r>
    <x v="117"/>
    <x v="25"/>
    <n v="320512.46999999997"/>
  </r>
  <r>
    <x v="117"/>
    <x v="72"/>
    <n v="36204.239999999998"/>
  </r>
  <r>
    <x v="117"/>
    <x v="73"/>
    <n v="215015.03"/>
  </r>
  <r>
    <x v="117"/>
    <x v="27"/>
    <n v="51813.71"/>
  </r>
  <r>
    <x v="117"/>
    <x v="35"/>
    <n v="24928.29"/>
  </r>
  <r>
    <x v="117"/>
    <x v="68"/>
    <n v="49195.5"/>
  </r>
  <r>
    <x v="117"/>
    <x v="36"/>
    <n v="486799.88"/>
  </r>
  <r>
    <x v="117"/>
    <x v="62"/>
    <n v="170920.86"/>
  </r>
  <r>
    <x v="117"/>
    <x v="54"/>
    <n v="42800"/>
  </r>
  <r>
    <x v="117"/>
    <x v="38"/>
    <n v="34066.639999999999"/>
  </r>
  <r>
    <x v="117"/>
    <x v="39"/>
    <n v="30486.34"/>
  </r>
  <r>
    <x v="117"/>
    <x v="46"/>
    <n v="308434.11"/>
  </r>
  <r>
    <x v="117"/>
    <x v="63"/>
    <n v="103962.63"/>
  </r>
  <r>
    <x v="117"/>
    <x v="56"/>
    <n v="48630"/>
  </r>
  <r>
    <x v="117"/>
    <x v="71"/>
    <n v="111748.97"/>
  </r>
  <r>
    <x v="117"/>
    <x v="64"/>
    <n v="13155.63"/>
  </r>
  <r>
    <x v="117"/>
    <x v="65"/>
    <n v="41840.910000000003"/>
  </r>
  <r>
    <x v="118"/>
    <x v="0"/>
    <n v="228408.84000000003"/>
  </r>
  <r>
    <x v="118"/>
    <x v="1"/>
    <n v="-228408.84000000003"/>
  </r>
  <r>
    <x v="118"/>
    <x v="57"/>
    <n v="445840"/>
  </r>
  <r>
    <x v="118"/>
    <x v="2"/>
    <n v="383818.02"/>
  </r>
  <r>
    <x v="118"/>
    <x v="3"/>
    <n v="588922.91999999993"/>
  </r>
  <r>
    <x v="118"/>
    <x v="4"/>
    <n v="899021.38000000012"/>
  </r>
  <r>
    <x v="118"/>
    <x v="5"/>
    <n v="686398.89999999991"/>
  </r>
  <r>
    <x v="118"/>
    <x v="6"/>
    <n v="36323986.590000011"/>
  </r>
  <r>
    <x v="118"/>
    <x v="58"/>
    <n v="128167.12"/>
  </r>
  <r>
    <x v="118"/>
    <x v="59"/>
    <n v="372370.31"/>
  </r>
  <r>
    <x v="118"/>
    <x v="7"/>
    <n v="511211.45"/>
  </r>
  <r>
    <x v="118"/>
    <x v="8"/>
    <n v="318878.57999999996"/>
  </r>
  <r>
    <x v="118"/>
    <x v="9"/>
    <n v="13304521.450000001"/>
  </r>
  <r>
    <x v="118"/>
    <x v="67"/>
    <n v="26632.109999999993"/>
  </r>
  <r>
    <x v="118"/>
    <x v="60"/>
    <n v="72309.99000000002"/>
  </r>
  <r>
    <x v="118"/>
    <x v="10"/>
    <n v="3683626.3800000013"/>
  </r>
  <r>
    <x v="118"/>
    <x v="11"/>
    <n v="4608434.2600000016"/>
  </r>
  <r>
    <x v="118"/>
    <x v="12"/>
    <n v="362811.80999999994"/>
  </r>
  <r>
    <x v="118"/>
    <x v="13"/>
    <n v="245503.34999999998"/>
  </r>
  <r>
    <x v="118"/>
    <x v="14"/>
    <n v="12770.910000000002"/>
  </r>
  <r>
    <x v="118"/>
    <x v="15"/>
    <n v="24853.77"/>
  </r>
  <r>
    <x v="118"/>
    <x v="16"/>
    <n v="1622196.6899999997"/>
  </r>
  <r>
    <x v="118"/>
    <x v="17"/>
    <n v="5500574.5599999987"/>
  </r>
  <r>
    <x v="118"/>
    <x v="18"/>
    <n v="1082470.9699999997"/>
  </r>
  <r>
    <x v="118"/>
    <x v="19"/>
    <n v="2924540.2100000009"/>
  </r>
  <r>
    <x v="118"/>
    <x v="82"/>
    <n v="1980"/>
  </r>
  <r>
    <x v="118"/>
    <x v="20"/>
    <n v="2904"/>
  </r>
  <r>
    <x v="118"/>
    <x v="21"/>
    <n v="1327500.1800000002"/>
  </r>
  <r>
    <x v="118"/>
    <x v="22"/>
    <n v="243625.37999999998"/>
  </r>
  <r>
    <x v="118"/>
    <x v="23"/>
    <n v="1308549.1200000001"/>
  </r>
  <r>
    <x v="118"/>
    <x v="24"/>
    <n v="212097.68"/>
  </r>
  <r>
    <x v="118"/>
    <x v="25"/>
    <n v="2601179.1"/>
  </r>
  <r>
    <x v="118"/>
    <x v="83"/>
    <n v="13.01"/>
  </r>
  <r>
    <x v="118"/>
    <x v="73"/>
    <n v="5464.91"/>
  </r>
  <r>
    <x v="118"/>
    <x v="26"/>
    <n v="175375.84000000003"/>
  </r>
  <r>
    <x v="118"/>
    <x v="27"/>
    <n v="828214.87"/>
  </r>
  <r>
    <x v="118"/>
    <x v="61"/>
    <n v="209284.68"/>
  </r>
  <r>
    <x v="118"/>
    <x v="28"/>
    <n v="469720.91000000003"/>
  </r>
  <r>
    <x v="118"/>
    <x v="29"/>
    <n v="293456.55000000005"/>
  </r>
  <r>
    <x v="118"/>
    <x v="31"/>
    <n v="325104.81"/>
  </r>
  <r>
    <x v="118"/>
    <x v="32"/>
    <n v="186354.33000000002"/>
  </r>
  <r>
    <x v="118"/>
    <x v="33"/>
    <n v="300"/>
  </r>
  <r>
    <x v="118"/>
    <x v="34"/>
    <n v="227801.84999999998"/>
  </r>
  <r>
    <x v="118"/>
    <x v="35"/>
    <n v="1045828.0499999999"/>
  </r>
  <r>
    <x v="118"/>
    <x v="68"/>
    <n v="59928.820000000007"/>
  </r>
  <r>
    <x v="118"/>
    <x v="69"/>
    <n v="123510.73999999999"/>
  </r>
  <r>
    <x v="118"/>
    <x v="36"/>
    <n v="12928.54"/>
  </r>
  <r>
    <x v="118"/>
    <x v="37"/>
    <n v="1080.22"/>
  </r>
  <r>
    <x v="118"/>
    <x v="62"/>
    <n v="32890.32"/>
  </r>
  <r>
    <x v="118"/>
    <x v="54"/>
    <n v="392613.16000000003"/>
  </r>
  <r>
    <x v="118"/>
    <x v="38"/>
    <n v="420386.32"/>
  </r>
  <r>
    <x v="118"/>
    <x v="39"/>
    <n v="185142.1"/>
  </r>
  <r>
    <x v="118"/>
    <x v="40"/>
    <n v="187110.12"/>
  </r>
  <r>
    <x v="118"/>
    <x v="41"/>
    <n v="172126.47"/>
  </r>
  <r>
    <x v="118"/>
    <x v="42"/>
    <n v="20686.91"/>
  </r>
  <r>
    <x v="118"/>
    <x v="43"/>
    <n v="269310.19"/>
  </r>
  <r>
    <x v="118"/>
    <x v="55"/>
    <n v="105000"/>
  </r>
  <r>
    <x v="118"/>
    <x v="44"/>
    <n v="38139.910000000003"/>
  </r>
  <r>
    <x v="118"/>
    <x v="45"/>
    <n v="74952.5"/>
  </r>
  <r>
    <x v="118"/>
    <x v="46"/>
    <n v="1289649.3"/>
  </r>
  <r>
    <x v="118"/>
    <x v="47"/>
    <n v="367996.23"/>
  </r>
  <r>
    <x v="118"/>
    <x v="63"/>
    <n v="400989.03"/>
  </r>
  <r>
    <x v="118"/>
    <x v="56"/>
    <n v="113130.6"/>
  </r>
  <r>
    <x v="118"/>
    <x v="48"/>
    <n v="618911.37"/>
  </r>
  <r>
    <x v="118"/>
    <x v="49"/>
    <n v="121291.5"/>
  </r>
  <r>
    <x v="118"/>
    <x v="50"/>
    <n v="4325.46"/>
  </r>
  <r>
    <x v="118"/>
    <x v="51"/>
    <n v="320089.42"/>
  </r>
  <r>
    <x v="118"/>
    <x v="52"/>
    <n v="247752.37999999998"/>
  </r>
  <r>
    <x v="118"/>
    <x v="65"/>
    <n v="86003.8"/>
  </r>
  <r>
    <x v="118"/>
    <x v="66"/>
    <n v="16132.62"/>
  </r>
  <r>
    <x v="119"/>
    <x v="0"/>
    <n v="87984.139999999985"/>
  </r>
  <r>
    <x v="119"/>
    <x v="1"/>
    <n v="-87984.14"/>
  </r>
  <r>
    <x v="119"/>
    <x v="57"/>
    <n v="227882.81"/>
  </r>
  <r>
    <x v="119"/>
    <x v="2"/>
    <n v="174454.13"/>
  </r>
  <r>
    <x v="119"/>
    <x v="3"/>
    <n v="345331.76000000007"/>
  </r>
  <r>
    <x v="119"/>
    <x v="4"/>
    <n v="1592941.7200000002"/>
  </r>
  <r>
    <x v="119"/>
    <x v="5"/>
    <n v="516620.50000000006"/>
  </r>
  <r>
    <x v="119"/>
    <x v="6"/>
    <n v="24201648.309999995"/>
  </r>
  <r>
    <x v="119"/>
    <x v="58"/>
    <n v="54504.729999999996"/>
  </r>
  <r>
    <x v="119"/>
    <x v="7"/>
    <n v="636348.06999999995"/>
  </r>
  <r>
    <x v="119"/>
    <x v="8"/>
    <n v="512904.8"/>
  </r>
  <r>
    <x v="119"/>
    <x v="9"/>
    <n v="9449705.4200000037"/>
  </r>
  <r>
    <x v="119"/>
    <x v="10"/>
    <n v="2450501.4799999995"/>
  </r>
  <r>
    <x v="119"/>
    <x v="11"/>
    <n v="3171686.1600000015"/>
  </r>
  <r>
    <x v="119"/>
    <x v="12"/>
    <n v="171951.18999999994"/>
  </r>
  <r>
    <x v="119"/>
    <x v="13"/>
    <n v="106270.20000000001"/>
  </r>
  <r>
    <x v="119"/>
    <x v="14"/>
    <n v="5565.4"/>
  </r>
  <r>
    <x v="119"/>
    <x v="15"/>
    <n v="9974.1300000000065"/>
  </r>
  <r>
    <x v="119"/>
    <x v="16"/>
    <n v="1072315.1299999999"/>
  </r>
  <r>
    <x v="119"/>
    <x v="17"/>
    <n v="3802713.2399999979"/>
  </r>
  <r>
    <x v="119"/>
    <x v="18"/>
    <n v="804668.89000000025"/>
  </r>
  <r>
    <x v="119"/>
    <x v="19"/>
    <n v="2043548.5699999989"/>
  </r>
  <r>
    <x v="119"/>
    <x v="21"/>
    <n v="36262.730000000003"/>
  </r>
  <r>
    <x v="119"/>
    <x v="22"/>
    <n v="349981.66000000003"/>
  </r>
  <r>
    <x v="119"/>
    <x v="23"/>
    <n v="436818.43"/>
  </r>
  <r>
    <x v="119"/>
    <x v="24"/>
    <n v="131556.83000000002"/>
  </r>
  <r>
    <x v="119"/>
    <x v="25"/>
    <n v="1079372.9100000001"/>
  </r>
  <r>
    <x v="119"/>
    <x v="83"/>
    <n v="348.95"/>
  </r>
  <r>
    <x v="119"/>
    <x v="72"/>
    <n v="3683.26"/>
  </r>
  <r>
    <x v="119"/>
    <x v="73"/>
    <n v="37062.47"/>
  </r>
  <r>
    <x v="119"/>
    <x v="26"/>
    <n v="156889.44"/>
  </r>
  <r>
    <x v="119"/>
    <x v="78"/>
    <n v="343707.05"/>
  </r>
  <r>
    <x v="119"/>
    <x v="27"/>
    <n v="779314.09"/>
  </r>
  <r>
    <x v="119"/>
    <x v="28"/>
    <n v="267266.05"/>
  </r>
  <r>
    <x v="119"/>
    <x v="29"/>
    <n v="70151.37"/>
  </r>
  <r>
    <x v="119"/>
    <x v="30"/>
    <n v="372036.97"/>
  </r>
  <r>
    <x v="119"/>
    <x v="31"/>
    <n v="502500.75"/>
  </r>
  <r>
    <x v="119"/>
    <x v="32"/>
    <n v="1727.7600000000002"/>
  </r>
  <r>
    <x v="119"/>
    <x v="33"/>
    <n v="5300.62"/>
  </r>
  <r>
    <x v="119"/>
    <x v="34"/>
    <n v="794723.78"/>
  </r>
  <r>
    <x v="119"/>
    <x v="35"/>
    <n v="661211"/>
  </r>
  <r>
    <x v="119"/>
    <x v="68"/>
    <n v="71242.39"/>
  </r>
  <r>
    <x v="119"/>
    <x v="37"/>
    <n v="165645.94"/>
  </r>
  <r>
    <x v="119"/>
    <x v="62"/>
    <n v="22737.260000000002"/>
  </r>
  <r>
    <x v="119"/>
    <x v="54"/>
    <n v="18057.12"/>
  </r>
  <r>
    <x v="119"/>
    <x v="38"/>
    <n v="237685.82"/>
  </r>
  <r>
    <x v="119"/>
    <x v="39"/>
    <n v="93102.93"/>
  </r>
  <r>
    <x v="119"/>
    <x v="40"/>
    <n v="226462.31"/>
  </r>
  <r>
    <x v="119"/>
    <x v="41"/>
    <n v="9541.08"/>
  </r>
  <r>
    <x v="119"/>
    <x v="43"/>
    <n v="21214.340000000004"/>
  </r>
  <r>
    <x v="119"/>
    <x v="44"/>
    <n v="36549.18"/>
  </r>
  <r>
    <x v="119"/>
    <x v="45"/>
    <n v="89314.32"/>
  </r>
  <r>
    <x v="119"/>
    <x v="46"/>
    <n v="192255.37000000002"/>
  </r>
  <r>
    <x v="119"/>
    <x v="47"/>
    <n v="58457.630000000005"/>
  </r>
  <r>
    <x v="119"/>
    <x v="48"/>
    <n v="12750.69"/>
  </r>
  <r>
    <x v="119"/>
    <x v="49"/>
    <n v="18250.53"/>
  </r>
  <r>
    <x v="119"/>
    <x v="50"/>
    <n v="31727.840000000004"/>
  </r>
  <r>
    <x v="119"/>
    <x v="51"/>
    <n v="40980.300000000003"/>
  </r>
  <r>
    <x v="119"/>
    <x v="52"/>
    <n v="77632.240000000005"/>
  </r>
  <r>
    <x v="119"/>
    <x v="71"/>
    <n v="14420.7"/>
  </r>
  <r>
    <x v="119"/>
    <x v="65"/>
    <n v="32544"/>
  </r>
  <r>
    <x v="119"/>
    <x v="66"/>
    <n v="15059.400000000001"/>
  </r>
  <r>
    <x v="120"/>
    <x v="0"/>
    <n v="262123.11"/>
  </r>
  <r>
    <x v="120"/>
    <x v="1"/>
    <n v="-262123.11000000002"/>
  </r>
  <r>
    <x v="120"/>
    <x v="57"/>
    <n v="172868"/>
  </r>
  <r>
    <x v="120"/>
    <x v="2"/>
    <n v="472619.02999999997"/>
  </r>
  <r>
    <x v="120"/>
    <x v="3"/>
    <n v="4532674.7699999996"/>
  </r>
  <r>
    <x v="120"/>
    <x v="4"/>
    <n v="789711.51"/>
  </r>
  <r>
    <x v="120"/>
    <x v="5"/>
    <n v="551572.69000000006"/>
  </r>
  <r>
    <x v="120"/>
    <x v="6"/>
    <n v="34239812.200000003"/>
  </r>
  <r>
    <x v="120"/>
    <x v="58"/>
    <n v="148347.82"/>
  </r>
  <r>
    <x v="120"/>
    <x v="59"/>
    <n v="778043.57"/>
  </r>
  <r>
    <x v="120"/>
    <x v="7"/>
    <n v="671586.64999999991"/>
  </r>
  <r>
    <x v="120"/>
    <x v="8"/>
    <n v="605024.38000000012"/>
  </r>
  <r>
    <x v="120"/>
    <x v="9"/>
    <n v="15887913.699999999"/>
  </r>
  <r>
    <x v="120"/>
    <x v="10"/>
    <n v="4457929.6900000004"/>
  </r>
  <r>
    <x v="120"/>
    <x v="11"/>
    <n v="4743030.1500000013"/>
  </r>
  <r>
    <x v="120"/>
    <x v="12"/>
    <n v="370553.3"/>
  </r>
  <r>
    <x v="120"/>
    <x v="13"/>
    <n v="170218.19000000003"/>
  </r>
  <r>
    <x v="120"/>
    <x v="14"/>
    <n v="51689.289999999994"/>
  </r>
  <r>
    <x v="120"/>
    <x v="15"/>
    <n v="99403.35"/>
  </r>
  <r>
    <x v="120"/>
    <x v="16"/>
    <n v="1938993.7600000002"/>
  </r>
  <r>
    <x v="120"/>
    <x v="17"/>
    <n v="5655413.9199999981"/>
  </r>
  <r>
    <x v="120"/>
    <x v="18"/>
    <n v="1351525.8200000003"/>
  </r>
  <r>
    <x v="120"/>
    <x v="19"/>
    <n v="3012196.82"/>
  </r>
  <r>
    <x v="120"/>
    <x v="21"/>
    <n v="2222866.73"/>
  </r>
  <r>
    <x v="120"/>
    <x v="22"/>
    <n v="241734.52"/>
  </r>
  <r>
    <x v="120"/>
    <x v="23"/>
    <n v="731620.59"/>
  </r>
  <r>
    <x v="120"/>
    <x v="24"/>
    <n v="402694.8"/>
  </r>
  <r>
    <x v="120"/>
    <x v="25"/>
    <n v="1971819.5799999998"/>
  </r>
  <r>
    <x v="120"/>
    <x v="72"/>
    <n v="1209.55"/>
  </r>
  <r>
    <x v="120"/>
    <x v="73"/>
    <n v="74911.73"/>
  </r>
  <r>
    <x v="120"/>
    <x v="26"/>
    <n v="77760.389999999985"/>
  </r>
  <r>
    <x v="120"/>
    <x v="27"/>
    <n v="1235910.44"/>
  </r>
  <r>
    <x v="120"/>
    <x v="61"/>
    <n v="469106.53"/>
  </r>
  <r>
    <x v="120"/>
    <x v="28"/>
    <n v="84016.639999999999"/>
  </r>
  <r>
    <x v="120"/>
    <x v="29"/>
    <n v="3205.79"/>
  </r>
  <r>
    <x v="120"/>
    <x v="30"/>
    <n v="183155.93"/>
  </r>
  <r>
    <x v="120"/>
    <x v="31"/>
    <n v="1534838.95"/>
  </r>
  <r>
    <x v="120"/>
    <x v="32"/>
    <n v="4505.5999999999995"/>
  </r>
  <r>
    <x v="120"/>
    <x v="33"/>
    <n v="21938.160000000003"/>
  </r>
  <r>
    <x v="120"/>
    <x v="34"/>
    <n v="349419.79000000004"/>
  </r>
  <r>
    <x v="120"/>
    <x v="35"/>
    <n v="1094046"/>
  </r>
  <r>
    <x v="120"/>
    <x v="68"/>
    <n v="233496.72"/>
  </r>
  <r>
    <x v="120"/>
    <x v="69"/>
    <n v="11256.75"/>
  </r>
  <r>
    <x v="120"/>
    <x v="36"/>
    <n v="410496.08"/>
  </r>
  <r>
    <x v="120"/>
    <x v="37"/>
    <n v="62862.06"/>
  </r>
  <r>
    <x v="120"/>
    <x v="62"/>
    <n v="410.75"/>
  </r>
  <r>
    <x v="120"/>
    <x v="38"/>
    <n v="579240.15"/>
  </r>
  <r>
    <x v="120"/>
    <x v="39"/>
    <n v="81325.02"/>
  </r>
  <r>
    <x v="120"/>
    <x v="40"/>
    <n v="471420.02"/>
  </r>
  <r>
    <x v="120"/>
    <x v="41"/>
    <n v="11947.85"/>
  </r>
  <r>
    <x v="120"/>
    <x v="42"/>
    <n v="249323.28"/>
  </r>
  <r>
    <x v="120"/>
    <x v="43"/>
    <n v="113121.87999999999"/>
  </r>
  <r>
    <x v="120"/>
    <x v="44"/>
    <n v="35648.51"/>
  </r>
  <r>
    <x v="120"/>
    <x v="45"/>
    <n v="144333.75"/>
  </r>
  <r>
    <x v="120"/>
    <x v="46"/>
    <n v="665421.35"/>
  </r>
  <r>
    <x v="120"/>
    <x v="47"/>
    <n v="319676"/>
  </r>
  <r>
    <x v="120"/>
    <x v="63"/>
    <n v="518701.88"/>
  </r>
  <r>
    <x v="120"/>
    <x v="48"/>
    <n v="1087607.3800000001"/>
  </r>
  <r>
    <x v="120"/>
    <x v="49"/>
    <n v="184310.36"/>
  </r>
  <r>
    <x v="120"/>
    <x v="50"/>
    <n v="523663.79000000004"/>
  </r>
  <r>
    <x v="120"/>
    <x v="51"/>
    <n v="44273.33"/>
  </r>
  <r>
    <x v="120"/>
    <x v="65"/>
    <n v="96782.68"/>
  </r>
  <r>
    <x v="120"/>
    <x v="66"/>
    <n v="72798.039999999994"/>
  </r>
  <r>
    <x v="121"/>
    <x v="0"/>
    <n v="1014582.93"/>
  </r>
  <r>
    <x v="121"/>
    <x v="1"/>
    <n v="-1014582.9299999999"/>
  </r>
  <r>
    <x v="121"/>
    <x v="57"/>
    <n v="465528"/>
  </r>
  <r>
    <x v="121"/>
    <x v="2"/>
    <n v="989664.31000000017"/>
  </r>
  <r>
    <x v="121"/>
    <x v="3"/>
    <n v="2325534.87"/>
  </r>
  <r>
    <x v="121"/>
    <x v="4"/>
    <n v="1615782.37"/>
  </r>
  <r>
    <x v="121"/>
    <x v="5"/>
    <n v="1978755.0099999998"/>
  </r>
  <r>
    <x v="121"/>
    <x v="6"/>
    <n v="74850672.690000027"/>
  </r>
  <r>
    <x v="121"/>
    <x v="58"/>
    <n v="385649.57"/>
  </r>
  <r>
    <x v="121"/>
    <x v="59"/>
    <n v="1502453.71"/>
  </r>
  <r>
    <x v="121"/>
    <x v="7"/>
    <n v="924326.98"/>
  </r>
  <r>
    <x v="121"/>
    <x v="8"/>
    <n v="1192500.72"/>
  </r>
  <r>
    <x v="121"/>
    <x v="9"/>
    <n v="28368874.029999994"/>
  </r>
  <r>
    <x v="121"/>
    <x v="10"/>
    <n v="8195970.1000000043"/>
  </r>
  <r>
    <x v="121"/>
    <x v="11"/>
    <n v="9139669.0599999987"/>
  </r>
  <r>
    <x v="121"/>
    <x v="12"/>
    <n v="486839.3600000001"/>
  </r>
  <r>
    <x v="121"/>
    <x v="13"/>
    <n v="255665.31"/>
  </r>
  <r>
    <x v="121"/>
    <x v="14"/>
    <n v="76018.63"/>
  </r>
  <r>
    <x v="121"/>
    <x v="15"/>
    <n v="173058.11999999994"/>
  </r>
  <r>
    <x v="121"/>
    <x v="16"/>
    <n v="3521916.9600000004"/>
  </r>
  <r>
    <x v="121"/>
    <x v="17"/>
    <n v="11492983.919999998"/>
  </r>
  <r>
    <x v="121"/>
    <x v="18"/>
    <n v="2381444.1800000002"/>
  </r>
  <r>
    <x v="121"/>
    <x v="19"/>
    <n v="6087448.7400000012"/>
  </r>
  <r>
    <x v="121"/>
    <x v="82"/>
    <n v="1936"/>
  </r>
  <r>
    <x v="121"/>
    <x v="20"/>
    <n v="39"/>
  </r>
  <r>
    <x v="121"/>
    <x v="21"/>
    <n v="1239696.73"/>
  </r>
  <r>
    <x v="121"/>
    <x v="22"/>
    <n v="716605.16"/>
  </r>
  <r>
    <x v="121"/>
    <x v="23"/>
    <n v="1656430.27"/>
  </r>
  <r>
    <x v="121"/>
    <x v="24"/>
    <n v="713826.84"/>
  </r>
  <r>
    <x v="121"/>
    <x v="25"/>
    <n v="3794674.67"/>
  </r>
  <r>
    <x v="121"/>
    <x v="72"/>
    <n v="3998.88"/>
  </r>
  <r>
    <x v="121"/>
    <x v="73"/>
    <n v="120777.71"/>
  </r>
  <r>
    <x v="121"/>
    <x v="26"/>
    <n v="303901.24"/>
  </r>
  <r>
    <x v="121"/>
    <x v="27"/>
    <n v="1779689.6"/>
  </r>
  <r>
    <x v="121"/>
    <x v="61"/>
    <n v="320030.03999999998"/>
  </r>
  <r>
    <x v="121"/>
    <x v="28"/>
    <n v="298835.32"/>
  </r>
  <r>
    <x v="121"/>
    <x v="29"/>
    <n v="74217.73000000001"/>
  </r>
  <r>
    <x v="121"/>
    <x v="30"/>
    <n v="206900.09"/>
  </r>
  <r>
    <x v="121"/>
    <x v="31"/>
    <n v="2328128.42"/>
  </r>
  <r>
    <x v="121"/>
    <x v="32"/>
    <n v="36740.31"/>
  </r>
  <r>
    <x v="121"/>
    <x v="33"/>
    <n v="8793.2000000000007"/>
  </r>
  <r>
    <x v="121"/>
    <x v="34"/>
    <n v="1699265.23"/>
  </r>
  <r>
    <x v="121"/>
    <x v="35"/>
    <n v="2222910.5"/>
  </r>
  <r>
    <x v="121"/>
    <x v="68"/>
    <n v="316113.21999999997"/>
  </r>
  <r>
    <x v="121"/>
    <x v="69"/>
    <n v="7626.83"/>
  </r>
  <r>
    <x v="121"/>
    <x v="36"/>
    <n v="45666.09"/>
  </r>
  <r>
    <x v="121"/>
    <x v="37"/>
    <n v="98269.56"/>
  </r>
  <r>
    <x v="121"/>
    <x v="62"/>
    <n v="52047.56"/>
  </r>
  <r>
    <x v="121"/>
    <x v="54"/>
    <n v="112090.78"/>
  </r>
  <r>
    <x v="121"/>
    <x v="38"/>
    <n v="638506.82999999996"/>
  </r>
  <r>
    <x v="121"/>
    <x v="39"/>
    <n v="202898.2"/>
  </r>
  <r>
    <x v="121"/>
    <x v="40"/>
    <n v="522924.15"/>
  </r>
  <r>
    <x v="121"/>
    <x v="41"/>
    <n v="81417.72"/>
  </r>
  <r>
    <x v="121"/>
    <x v="42"/>
    <n v="401126.36"/>
  </r>
  <r>
    <x v="121"/>
    <x v="43"/>
    <n v="54924.700000000004"/>
  </r>
  <r>
    <x v="121"/>
    <x v="55"/>
    <n v="40097.519999999997"/>
  </r>
  <r>
    <x v="121"/>
    <x v="44"/>
    <n v="66265.3"/>
  </r>
  <r>
    <x v="121"/>
    <x v="45"/>
    <n v="131929.5"/>
  </r>
  <r>
    <x v="121"/>
    <x v="46"/>
    <n v="4247195.38"/>
  </r>
  <r>
    <x v="121"/>
    <x v="47"/>
    <n v="351809.04000000004"/>
  </r>
  <r>
    <x v="121"/>
    <x v="63"/>
    <n v="471150.3"/>
  </r>
  <r>
    <x v="121"/>
    <x v="48"/>
    <n v="667733.43999999994"/>
  </r>
  <r>
    <x v="121"/>
    <x v="49"/>
    <n v="287089.95"/>
  </r>
  <r>
    <x v="121"/>
    <x v="51"/>
    <n v="396078.49"/>
  </r>
  <r>
    <x v="121"/>
    <x v="52"/>
    <n v="21536.31"/>
  </r>
  <r>
    <x v="121"/>
    <x v="65"/>
    <n v="239670.22000000003"/>
  </r>
  <r>
    <x v="121"/>
    <x v="66"/>
    <n v="98368.4"/>
  </r>
  <r>
    <x v="121"/>
    <x v="74"/>
    <n v="851766.96"/>
  </r>
  <r>
    <x v="122"/>
    <x v="0"/>
    <n v="616028.34"/>
  </r>
  <r>
    <x v="122"/>
    <x v="1"/>
    <n v="-616028.34"/>
  </r>
  <r>
    <x v="122"/>
    <x v="2"/>
    <n v="1075672.7500000002"/>
  </r>
  <r>
    <x v="122"/>
    <x v="3"/>
    <n v="1289447.0800000003"/>
  </r>
  <r>
    <x v="122"/>
    <x v="4"/>
    <n v="1556351.1099999999"/>
  </r>
  <r>
    <x v="122"/>
    <x v="5"/>
    <n v="2543704.8200000003"/>
  </r>
  <r>
    <x v="122"/>
    <x v="6"/>
    <n v="65354423.600000009"/>
  </r>
  <r>
    <x v="122"/>
    <x v="58"/>
    <n v="218272.31"/>
  </r>
  <r>
    <x v="122"/>
    <x v="59"/>
    <n v="772603.08000000007"/>
  </r>
  <r>
    <x v="122"/>
    <x v="7"/>
    <n v="819901.62999999989"/>
  </r>
  <r>
    <x v="122"/>
    <x v="8"/>
    <n v="1432727.61"/>
  </r>
  <r>
    <x v="122"/>
    <x v="9"/>
    <n v="24427010.739999998"/>
  </r>
  <r>
    <x v="122"/>
    <x v="67"/>
    <n v="25125.66"/>
  </r>
  <r>
    <x v="122"/>
    <x v="10"/>
    <n v="7145639.1400000015"/>
  </r>
  <r>
    <x v="122"/>
    <x v="11"/>
    <n v="8715490.8600000013"/>
  </r>
  <r>
    <x v="122"/>
    <x v="12"/>
    <n v="560948.62"/>
  </r>
  <r>
    <x v="122"/>
    <x v="13"/>
    <n v="312185.90999999997"/>
  </r>
  <r>
    <x v="122"/>
    <x v="14"/>
    <n v="64105.47"/>
  </r>
  <r>
    <x v="122"/>
    <x v="15"/>
    <n v="109211.60000000002"/>
  </r>
  <r>
    <x v="122"/>
    <x v="16"/>
    <n v="3004308.1899999995"/>
  </r>
  <r>
    <x v="122"/>
    <x v="17"/>
    <n v="9925733.1399999969"/>
  </r>
  <r>
    <x v="122"/>
    <x v="18"/>
    <n v="2068925.6400000001"/>
  </r>
  <r>
    <x v="122"/>
    <x v="19"/>
    <n v="5306449.6300000008"/>
  </r>
  <r>
    <x v="122"/>
    <x v="21"/>
    <n v="1616754.3399999999"/>
  </r>
  <r>
    <x v="122"/>
    <x v="22"/>
    <n v="1142771.0099999998"/>
  </r>
  <r>
    <x v="122"/>
    <x v="23"/>
    <n v="1886390.94"/>
  </r>
  <r>
    <x v="122"/>
    <x v="24"/>
    <n v="838348.41"/>
  </r>
  <r>
    <x v="122"/>
    <x v="25"/>
    <n v="5152401.0699999984"/>
  </r>
  <r>
    <x v="122"/>
    <x v="83"/>
    <n v="6233.98"/>
  </r>
  <r>
    <x v="122"/>
    <x v="73"/>
    <n v="126991.11"/>
  </r>
  <r>
    <x v="122"/>
    <x v="26"/>
    <n v="161348.68"/>
  </r>
  <r>
    <x v="122"/>
    <x v="81"/>
    <n v="681.05"/>
  </r>
  <r>
    <x v="122"/>
    <x v="79"/>
    <n v="78373.850000000006"/>
  </r>
  <r>
    <x v="122"/>
    <x v="27"/>
    <n v="1838146.9000000004"/>
  </r>
  <r>
    <x v="122"/>
    <x v="61"/>
    <n v="132181.26"/>
  </r>
  <r>
    <x v="122"/>
    <x v="28"/>
    <n v="774457.12"/>
  </r>
  <r>
    <x v="122"/>
    <x v="29"/>
    <n v="372498.58"/>
  </r>
  <r>
    <x v="122"/>
    <x v="53"/>
    <n v="1668.47"/>
  </r>
  <r>
    <x v="122"/>
    <x v="31"/>
    <n v="1816655.51"/>
  </r>
  <r>
    <x v="122"/>
    <x v="32"/>
    <n v="67505.34"/>
  </r>
  <r>
    <x v="122"/>
    <x v="33"/>
    <n v="10238.67"/>
  </r>
  <r>
    <x v="122"/>
    <x v="34"/>
    <n v="440899.63"/>
  </r>
  <r>
    <x v="122"/>
    <x v="35"/>
    <n v="1614340.46"/>
  </r>
  <r>
    <x v="122"/>
    <x v="68"/>
    <n v="41987.51"/>
  </r>
  <r>
    <x v="122"/>
    <x v="95"/>
    <n v="1870.48"/>
  </r>
  <r>
    <x v="122"/>
    <x v="69"/>
    <n v="16466.810000000001"/>
  </r>
  <r>
    <x v="122"/>
    <x v="85"/>
    <n v="3597.3500000000004"/>
  </r>
  <r>
    <x v="122"/>
    <x v="36"/>
    <n v="512217.18999999994"/>
  </r>
  <r>
    <x v="122"/>
    <x v="75"/>
    <n v="-4956.1900000000041"/>
  </r>
  <r>
    <x v="122"/>
    <x v="37"/>
    <n v="53140.600000000006"/>
  </r>
  <r>
    <x v="122"/>
    <x v="62"/>
    <n v="10821.08"/>
  </r>
  <r>
    <x v="122"/>
    <x v="54"/>
    <n v="556423.49"/>
  </r>
  <r>
    <x v="122"/>
    <x v="38"/>
    <n v="1001121.27"/>
  </r>
  <r>
    <x v="122"/>
    <x v="39"/>
    <n v="229149.97"/>
  </r>
  <r>
    <x v="122"/>
    <x v="40"/>
    <n v="424294.61000000004"/>
  </r>
  <r>
    <x v="122"/>
    <x v="41"/>
    <n v="76520.97"/>
  </r>
  <r>
    <x v="122"/>
    <x v="42"/>
    <n v="222459.53"/>
  </r>
  <r>
    <x v="122"/>
    <x v="43"/>
    <n v="400391.23"/>
  </r>
  <r>
    <x v="122"/>
    <x v="44"/>
    <n v="40234.46"/>
  </r>
  <r>
    <x v="122"/>
    <x v="45"/>
    <n v="127135.96"/>
  </r>
  <r>
    <x v="122"/>
    <x v="46"/>
    <n v="1105078.24"/>
  </r>
  <r>
    <x v="122"/>
    <x v="47"/>
    <n v="255418.5"/>
  </r>
  <r>
    <x v="122"/>
    <x v="63"/>
    <n v="1917264.4700000002"/>
  </r>
  <r>
    <x v="122"/>
    <x v="48"/>
    <n v="8897263.6699999999"/>
  </r>
  <r>
    <x v="122"/>
    <x v="49"/>
    <n v="164878.85"/>
  </r>
  <r>
    <x v="122"/>
    <x v="50"/>
    <n v="278786.09999999998"/>
  </r>
  <r>
    <x v="122"/>
    <x v="51"/>
    <n v="447615.16000000003"/>
  </r>
  <r>
    <x v="122"/>
    <x v="52"/>
    <n v="483219.54"/>
  </r>
  <r>
    <x v="122"/>
    <x v="71"/>
    <n v="311397.44"/>
  </r>
  <r>
    <x v="122"/>
    <x v="64"/>
    <n v="101916.76999999999"/>
  </r>
  <r>
    <x v="122"/>
    <x v="66"/>
    <n v="112395.4"/>
  </r>
  <r>
    <x v="123"/>
    <x v="2"/>
    <n v="1000"/>
  </r>
  <r>
    <x v="123"/>
    <x v="3"/>
    <n v="44683.18"/>
  </r>
  <r>
    <x v="123"/>
    <x v="6"/>
    <n v="1520226.07"/>
  </r>
  <r>
    <x v="123"/>
    <x v="58"/>
    <n v="1530.77"/>
  </r>
  <r>
    <x v="123"/>
    <x v="59"/>
    <n v="43670.899999999994"/>
  </r>
  <r>
    <x v="123"/>
    <x v="7"/>
    <n v="2745.84"/>
  </r>
  <r>
    <x v="123"/>
    <x v="8"/>
    <n v="23287.21"/>
  </r>
  <r>
    <x v="123"/>
    <x v="9"/>
    <n v="714057.27"/>
  </r>
  <r>
    <x v="123"/>
    <x v="10"/>
    <n v="170469.81"/>
  </r>
  <r>
    <x v="123"/>
    <x v="11"/>
    <n v="253817.39"/>
  </r>
  <r>
    <x v="123"/>
    <x v="12"/>
    <n v="6839.8"/>
  </r>
  <r>
    <x v="123"/>
    <x v="13"/>
    <n v="8655.880000000001"/>
  </r>
  <r>
    <x v="123"/>
    <x v="14"/>
    <n v="3837.46"/>
  </r>
  <r>
    <x v="123"/>
    <x v="15"/>
    <n v="6878.3"/>
  </r>
  <r>
    <x v="123"/>
    <x v="16"/>
    <n v="90326.49"/>
  </r>
  <r>
    <x v="123"/>
    <x v="17"/>
    <n v="210936.75"/>
  </r>
  <r>
    <x v="123"/>
    <x v="18"/>
    <n v="15720.150000000001"/>
  </r>
  <r>
    <x v="123"/>
    <x v="19"/>
    <n v="116198.56999999999"/>
  </r>
  <r>
    <x v="123"/>
    <x v="21"/>
    <n v="75023.55"/>
  </r>
  <r>
    <x v="123"/>
    <x v="22"/>
    <n v="20401.68"/>
  </r>
  <r>
    <x v="123"/>
    <x v="23"/>
    <n v="228164.39"/>
  </r>
  <r>
    <x v="123"/>
    <x v="24"/>
    <n v="13833.52"/>
  </r>
  <r>
    <x v="123"/>
    <x v="25"/>
    <n v="242164.27000000002"/>
  </r>
  <r>
    <x v="123"/>
    <x v="83"/>
    <n v="90.43"/>
  </r>
  <r>
    <x v="123"/>
    <x v="72"/>
    <n v="88509.14"/>
  </r>
  <r>
    <x v="123"/>
    <x v="73"/>
    <n v="3782.81"/>
  </r>
  <r>
    <x v="123"/>
    <x v="26"/>
    <n v="7675"/>
  </r>
  <r>
    <x v="123"/>
    <x v="27"/>
    <n v="18848.88"/>
  </r>
  <r>
    <x v="123"/>
    <x v="28"/>
    <n v="206860.89"/>
  </r>
  <r>
    <x v="123"/>
    <x v="29"/>
    <n v="335"/>
  </r>
  <r>
    <x v="123"/>
    <x v="32"/>
    <n v="12182.07"/>
  </r>
  <r>
    <x v="123"/>
    <x v="33"/>
    <n v="1086.8800000000001"/>
  </r>
  <r>
    <x v="123"/>
    <x v="34"/>
    <n v="43521.490000000005"/>
  </r>
  <r>
    <x v="123"/>
    <x v="35"/>
    <n v="32622.16"/>
  </r>
  <r>
    <x v="123"/>
    <x v="68"/>
    <n v="1896.24"/>
  </r>
  <r>
    <x v="123"/>
    <x v="62"/>
    <n v="58652.020000000004"/>
  </r>
  <r>
    <x v="123"/>
    <x v="54"/>
    <n v="33266.519999999997"/>
  </r>
  <r>
    <x v="123"/>
    <x v="38"/>
    <n v="18013.43"/>
  </r>
  <r>
    <x v="123"/>
    <x v="39"/>
    <n v="113187.6"/>
  </r>
  <r>
    <x v="123"/>
    <x v="40"/>
    <n v="10828.84"/>
  </r>
  <r>
    <x v="123"/>
    <x v="42"/>
    <n v="232.92"/>
  </r>
  <r>
    <x v="123"/>
    <x v="44"/>
    <n v="22325.14"/>
  </r>
  <r>
    <x v="123"/>
    <x v="45"/>
    <n v="19735.599999999999"/>
  </r>
  <r>
    <x v="123"/>
    <x v="46"/>
    <n v="2299.0099999999998"/>
  </r>
  <r>
    <x v="123"/>
    <x v="47"/>
    <n v="29028.510000000002"/>
  </r>
  <r>
    <x v="123"/>
    <x v="48"/>
    <n v="32435"/>
  </r>
  <r>
    <x v="123"/>
    <x v="50"/>
    <n v="131675.95000000001"/>
  </r>
  <r>
    <x v="123"/>
    <x v="51"/>
    <n v="383.45"/>
  </r>
  <r>
    <x v="124"/>
    <x v="5"/>
    <n v="35712.839999999997"/>
  </r>
  <r>
    <x v="124"/>
    <x v="6"/>
    <n v="829091.60999999987"/>
  </r>
  <r>
    <x v="124"/>
    <x v="8"/>
    <n v="19484.07"/>
  </r>
  <r>
    <x v="124"/>
    <x v="9"/>
    <n v="391266.43000000005"/>
  </r>
  <r>
    <x v="124"/>
    <x v="16"/>
    <n v="23468.67"/>
  </r>
  <r>
    <x v="124"/>
    <x v="17"/>
    <n v="37571.78"/>
  </r>
  <r>
    <x v="124"/>
    <x v="18"/>
    <n v="42723.02"/>
  </r>
  <r>
    <x v="124"/>
    <x v="19"/>
    <n v="78440.34"/>
  </r>
  <r>
    <x v="124"/>
    <x v="82"/>
    <n v="89686.459999999992"/>
  </r>
  <r>
    <x v="124"/>
    <x v="20"/>
    <n v="168486.18"/>
  </r>
  <r>
    <x v="124"/>
    <x v="21"/>
    <n v="86.95"/>
  </r>
  <r>
    <x v="124"/>
    <x v="24"/>
    <n v="2925"/>
  </r>
  <r>
    <x v="124"/>
    <x v="25"/>
    <n v="72038.66"/>
  </r>
  <r>
    <x v="124"/>
    <x v="37"/>
    <n v="11703.07"/>
  </r>
  <r>
    <x v="124"/>
    <x v="38"/>
    <n v="1479.85"/>
  </r>
  <r>
    <x v="124"/>
    <x v="47"/>
    <n v="14933.4"/>
  </r>
  <r>
    <x v="124"/>
    <x v="63"/>
    <n v="25692.89"/>
  </r>
  <r>
    <x v="124"/>
    <x v="48"/>
    <n v="25890.43"/>
  </r>
  <r>
    <x v="124"/>
    <x v="50"/>
    <n v="158259"/>
  </r>
  <r>
    <x v="125"/>
    <x v="5"/>
    <n v="1560"/>
  </r>
  <r>
    <x v="125"/>
    <x v="6"/>
    <n v="194022.48"/>
  </r>
  <r>
    <x v="125"/>
    <x v="8"/>
    <n v="1766.75"/>
  </r>
  <r>
    <x v="125"/>
    <x v="9"/>
    <n v="63363.380000000005"/>
  </r>
  <r>
    <x v="125"/>
    <x v="67"/>
    <n v="251.2"/>
  </r>
  <r>
    <x v="125"/>
    <x v="60"/>
    <n v="746.81000000000006"/>
  </r>
  <r>
    <x v="125"/>
    <x v="12"/>
    <n v="1187.1799999999998"/>
  </r>
  <r>
    <x v="125"/>
    <x v="13"/>
    <n v="1670.35"/>
  </r>
  <r>
    <x v="125"/>
    <x v="16"/>
    <n v="3756.89"/>
  </r>
  <r>
    <x v="125"/>
    <x v="17"/>
    <n v="25171.18"/>
  </r>
  <r>
    <x v="125"/>
    <x v="18"/>
    <n v="4013.04"/>
  </r>
  <r>
    <x v="125"/>
    <x v="19"/>
    <n v="13559.26"/>
  </r>
  <r>
    <x v="125"/>
    <x v="82"/>
    <n v="11616"/>
  </r>
  <r>
    <x v="125"/>
    <x v="20"/>
    <n v="44464"/>
  </r>
  <r>
    <x v="125"/>
    <x v="22"/>
    <n v="895.07999999999993"/>
  </r>
  <r>
    <x v="125"/>
    <x v="25"/>
    <n v="8846.7799999999988"/>
  </r>
  <r>
    <x v="125"/>
    <x v="26"/>
    <n v="1153.8"/>
  </r>
  <r>
    <x v="125"/>
    <x v="78"/>
    <n v="97.2"/>
  </r>
  <r>
    <x v="125"/>
    <x v="27"/>
    <n v="11122"/>
  </r>
  <r>
    <x v="125"/>
    <x v="32"/>
    <n v="440.66"/>
  </r>
  <r>
    <x v="125"/>
    <x v="33"/>
    <n v="746.84"/>
  </r>
  <r>
    <x v="125"/>
    <x v="34"/>
    <n v="4802.13"/>
  </r>
  <r>
    <x v="125"/>
    <x v="35"/>
    <n v="7704.55"/>
  </r>
  <r>
    <x v="125"/>
    <x v="69"/>
    <n v="77.209999999999994"/>
  </r>
  <r>
    <x v="125"/>
    <x v="36"/>
    <n v="8785.4500000000007"/>
  </r>
  <r>
    <x v="125"/>
    <x v="37"/>
    <n v="1198.29"/>
  </r>
  <r>
    <x v="125"/>
    <x v="54"/>
    <n v="2698.79"/>
  </r>
  <r>
    <x v="125"/>
    <x v="38"/>
    <n v="703.74"/>
  </r>
  <r>
    <x v="125"/>
    <x v="39"/>
    <n v="5775.28"/>
  </r>
  <r>
    <x v="125"/>
    <x v="41"/>
    <n v="885.24"/>
  </r>
  <r>
    <x v="125"/>
    <x v="43"/>
    <n v="10110.86"/>
  </r>
  <r>
    <x v="125"/>
    <x v="55"/>
    <n v="2512.5"/>
  </r>
  <r>
    <x v="125"/>
    <x v="46"/>
    <n v="24270.47"/>
  </r>
  <r>
    <x v="125"/>
    <x v="47"/>
    <n v="6181.76"/>
  </r>
  <r>
    <x v="125"/>
    <x v="48"/>
    <n v="42113"/>
  </r>
  <r>
    <x v="125"/>
    <x v="49"/>
    <n v="1776.2"/>
  </r>
  <r>
    <x v="125"/>
    <x v="50"/>
    <n v="2042.8"/>
  </r>
  <r>
    <x v="125"/>
    <x v="71"/>
    <n v="1609.2"/>
  </r>
  <r>
    <x v="126"/>
    <x v="0"/>
    <n v="2018.16"/>
  </r>
  <r>
    <x v="126"/>
    <x v="1"/>
    <n v="-2018.16"/>
  </r>
  <r>
    <x v="126"/>
    <x v="2"/>
    <n v="16597.53"/>
  </r>
  <r>
    <x v="126"/>
    <x v="3"/>
    <n v="11072.9"/>
  </r>
  <r>
    <x v="126"/>
    <x v="4"/>
    <n v="15979.910000000002"/>
  </r>
  <r>
    <x v="126"/>
    <x v="5"/>
    <n v="43491.48"/>
  </r>
  <r>
    <x v="126"/>
    <x v="6"/>
    <n v="994610.95"/>
  </r>
  <r>
    <x v="126"/>
    <x v="58"/>
    <n v="13592.36"/>
  </r>
  <r>
    <x v="126"/>
    <x v="59"/>
    <n v="36643.14"/>
  </r>
  <r>
    <x v="126"/>
    <x v="7"/>
    <n v="13712.470000000001"/>
  </r>
  <r>
    <x v="126"/>
    <x v="8"/>
    <n v="11372.650000000001"/>
  </r>
  <r>
    <x v="126"/>
    <x v="9"/>
    <n v="436964.99999999994"/>
  </r>
  <r>
    <x v="126"/>
    <x v="60"/>
    <n v="800"/>
  </r>
  <r>
    <x v="126"/>
    <x v="10"/>
    <n v="101432.6"/>
  </r>
  <r>
    <x v="126"/>
    <x v="11"/>
    <n v="135520"/>
  </r>
  <r>
    <x v="126"/>
    <x v="12"/>
    <n v="10946.32"/>
  </r>
  <r>
    <x v="126"/>
    <x v="13"/>
    <n v="6863.18"/>
  </r>
  <r>
    <x v="126"/>
    <x v="16"/>
    <n v="52624.790000000008"/>
  </r>
  <r>
    <x v="126"/>
    <x v="17"/>
    <n v="136332.88"/>
  </r>
  <r>
    <x v="126"/>
    <x v="18"/>
    <n v="37950.03"/>
  </r>
  <r>
    <x v="126"/>
    <x v="19"/>
    <n v="77403.799999999988"/>
  </r>
  <r>
    <x v="126"/>
    <x v="21"/>
    <n v="43325.19"/>
  </r>
  <r>
    <x v="126"/>
    <x v="22"/>
    <n v="13964.27"/>
  </r>
  <r>
    <x v="126"/>
    <x v="23"/>
    <n v="25165.35"/>
  </r>
  <r>
    <x v="126"/>
    <x v="24"/>
    <n v="12030.75"/>
  </r>
  <r>
    <x v="126"/>
    <x v="25"/>
    <n v="67622.459999999992"/>
  </r>
  <r>
    <x v="126"/>
    <x v="72"/>
    <n v="163.5"/>
  </r>
  <r>
    <x v="126"/>
    <x v="73"/>
    <n v="4512.5"/>
  </r>
  <r>
    <x v="126"/>
    <x v="26"/>
    <n v="8586.6500000000015"/>
  </r>
  <r>
    <x v="126"/>
    <x v="27"/>
    <n v="31640.37"/>
  </r>
  <r>
    <x v="126"/>
    <x v="61"/>
    <n v="10362.64"/>
  </r>
  <r>
    <x v="126"/>
    <x v="28"/>
    <n v="45402.63"/>
  </r>
  <r>
    <x v="126"/>
    <x v="29"/>
    <n v="707.16"/>
  </r>
  <r>
    <x v="126"/>
    <x v="31"/>
    <n v="16636.599999999999"/>
  </r>
  <r>
    <x v="126"/>
    <x v="33"/>
    <n v="3649.1000000000004"/>
  </r>
  <r>
    <x v="126"/>
    <x v="34"/>
    <n v="16377.849999999999"/>
  </r>
  <r>
    <x v="126"/>
    <x v="35"/>
    <n v="53266.63"/>
  </r>
  <r>
    <x v="126"/>
    <x v="85"/>
    <n v="62.41"/>
  </r>
  <r>
    <x v="126"/>
    <x v="36"/>
    <n v="250"/>
  </r>
  <r>
    <x v="126"/>
    <x v="75"/>
    <n v="4702.9800000000005"/>
  </r>
  <r>
    <x v="126"/>
    <x v="37"/>
    <n v="6237.6"/>
  </r>
  <r>
    <x v="126"/>
    <x v="54"/>
    <n v="1941.63"/>
  </r>
  <r>
    <x v="126"/>
    <x v="38"/>
    <n v="35762.14"/>
  </r>
  <r>
    <x v="126"/>
    <x v="39"/>
    <n v="8671.91"/>
  </r>
  <r>
    <x v="126"/>
    <x v="40"/>
    <n v="38619.58"/>
  </r>
  <r>
    <x v="126"/>
    <x v="41"/>
    <n v="3811.24"/>
  </r>
  <r>
    <x v="126"/>
    <x v="42"/>
    <n v="1158.98"/>
  </r>
  <r>
    <x v="126"/>
    <x v="43"/>
    <n v="22808.89"/>
  </r>
  <r>
    <x v="126"/>
    <x v="55"/>
    <n v="5556.54"/>
  </r>
  <r>
    <x v="126"/>
    <x v="46"/>
    <n v="70021.119999999995"/>
  </r>
  <r>
    <x v="126"/>
    <x v="47"/>
    <n v="4756.6099999999997"/>
  </r>
  <r>
    <x v="126"/>
    <x v="48"/>
    <n v="6109.4"/>
  </r>
  <r>
    <x v="126"/>
    <x v="49"/>
    <n v="3091.27"/>
  </r>
  <r>
    <x v="126"/>
    <x v="50"/>
    <n v="49464.11"/>
  </r>
  <r>
    <x v="126"/>
    <x v="51"/>
    <n v="1842.9299999999998"/>
  </r>
  <r>
    <x v="126"/>
    <x v="70"/>
    <n v="18201.900000000001"/>
  </r>
  <r>
    <x v="126"/>
    <x v="71"/>
    <n v="42543.25"/>
  </r>
  <r>
    <x v="127"/>
    <x v="0"/>
    <n v="33130.03"/>
  </r>
  <r>
    <x v="127"/>
    <x v="1"/>
    <n v="-33130.03"/>
  </r>
  <r>
    <x v="127"/>
    <x v="2"/>
    <n v="8685.7099999999991"/>
  </r>
  <r>
    <x v="127"/>
    <x v="3"/>
    <n v="141278.75"/>
  </r>
  <r>
    <x v="127"/>
    <x v="4"/>
    <n v="52860.98"/>
  </r>
  <r>
    <x v="127"/>
    <x v="5"/>
    <n v="84754.34"/>
  </r>
  <r>
    <x v="127"/>
    <x v="6"/>
    <n v="1787566.5999999999"/>
  </r>
  <r>
    <x v="127"/>
    <x v="58"/>
    <n v="1791.9"/>
  </r>
  <r>
    <x v="127"/>
    <x v="59"/>
    <n v="13158.21"/>
  </r>
  <r>
    <x v="127"/>
    <x v="7"/>
    <n v="16602.72"/>
  </r>
  <r>
    <x v="127"/>
    <x v="8"/>
    <n v="45916.01"/>
  </r>
  <r>
    <x v="127"/>
    <x v="9"/>
    <n v="796624.20000000019"/>
  </r>
  <r>
    <x v="127"/>
    <x v="60"/>
    <n v="6069"/>
  </r>
  <r>
    <x v="127"/>
    <x v="10"/>
    <n v="230926.68"/>
  </r>
  <r>
    <x v="127"/>
    <x v="11"/>
    <n v="267456.86"/>
  </r>
  <r>
    <x v="127"/>
    <x v="12"/>
    <n v="10516.83"/>
  </r>
  <r>
    <x v="127"/>
    <x v="13"/>
    <n v="11580.57"/>
  </r>
  <r>
    <x v="127"/>
    <x v="14"/>
    <n v="1348.51"/>
  </r>
  <r>
    <x v="127"/>
    <x v="15"/>
    <n v="3197.5099999999998"/>
  </r>
  <r>
    <x v="127"/>
    <x v="16"/>
    <n v="78774.42"/>
  </r>
  <r>
    <x v="127"/>
    <x v="17"/>
    <n v="297132.58999999997"/>
  </r>
  <r>
    <x v="127"/>
    <x v="18"/>
    <n v="64993.599999999999"/>
  </r>
  <r>
    <x v="127"/>
    <x v="19"/>
    <n v="152950.16"/>
  </r>
  <r>
    <x v="127"/>
    <x v="22"/>
    <n v="48303.91"/>
  </r>
  <r>
    <x v="127"/>
    <x v="23"/>
    <n v="76382.38"/>
  </r>
  <r>
    <x v="127"/>
    <x v="24"/>
    <n v="27667.81"/>
  </r>
  <r>
    <x v="127"/>
    <x v="25"/>
    <n v="143132.31"/>
  </r>
  <r>
    <x v="127"/>
    <x v="91"/>
    <n v="6660.65"/>
  </r>
  <r>
    <x v="127"/>
    <x v="26"/>
    <n v="10582.7"/>
  </r>
  <r>
    <x v="127"/>
    <x v="27"/>
    <n v="33061.56"/>
  </r>
  <r>
    <x v="127"/>
    <x v="61"/>
    <n v="30072.69"/>
  </r>
  <r>
    <x v="127"/>
    <x v="29"/>
    <n v="6000"/>
  </r>
  <r>
    <x v="127"/>
    <x v="30"/>
    <n v="3487"/>
  </r>
  <r>
    <x v="127"/>
    <x v="31"/>
    <n v="46167.37"/>
  </r>
  <r>
    <x v="127"/>
    <x v="33"/>
    <n v="7956.59"/>
  </r>
  <r>
    <x v="127"/>
    <x v="34"/>
    <n v="16806.989999999998"/>
  </r>
  <r>
    <x v="127"/>
    <x v="35"/>
    <n v="51160"/>
  </r>
  <r>
    <x v="127"/>
    <x v="85"/>
    <n v="7353.55"/>
  </r>
  <r>
    <x v="127"/>
    <x v="36"/>
    <n v="2744.03"/>
  </r>
  <r>
    <x v="127"/>
    <x v="37"/>
    <n v="1222.53"/>
  </r>
  <r>
    <x v="127"/>
    <x v="54"/>
    <n v="11.25"/>
  </r>
  <r>
    <x v="127"/>
    <x v="38"/>
    <n v="59112.5"/>
  </r>
  <r>
    <x v="127"/>
    <x v="40"/>
    <n v="12275.39"/>
  </r>
  <r>
    <x v="127"/>
    <x v="42"/>
    <n v="14602.66"/>
  </r>
  <r>
    <x v="127"/>
    <x v="43"/>
    <n v="5811.97"/>
  </r>
  <r>
    <x v="127"/>
    <x v="44"/>
    <n v="1161"/>
  </r>
  <r>
    <x v="127"/>
    <x v="46"/>
    <n v="109996.85"/>
  </r>
  <r>
    <x v="127"/>
    <x v="47"/>
    <n v="41630.86"/>
  </r>
  <r>
    <x v="127"/>
    <x v="56"/>
    <n v="46.81"/>
  </r>
  <r>
    <x v="127"/>
    <x v="48"/>
    <n v="5000"/>
  </r>
  <r>
    <x v="127"/>
    <x v="49"/>
    <n v="3173.03"/>
  </r>
  <r>
    <x v="127"/>
    <x v="51"/>
    <n v="18222.25"/>
  </r>
  <r>
    <x v="127"/>
    <x v="52"/>
    <n v="52531.31"/>
  </r>
  <r>
    <x v="127"/>
    <x v="64"/>
    <n v="1194.57"/>
  </r>
  <r>
    <x v="127"/>
    <x v="66"/>
    <n v="622.76"/>
  </r>
  <r>
    <x v="128"/>
    <x v="0"/>
    <n v="204430.51"/>
  </r>
  <r>
    <x v="128"/>
    <x v="1"/>
    <n v="-204430.51"/>
  </r>
  <r>
    <x v="128"/>
    <x v="57"/>
    <n v="96985"/>
  </r>
  <r>
    <x v="128"/>
    <x v="2"/>
    <n v="217193.25"/>
  </r>
  <r>
    <x v="128"/>
    <x v="3"/>
    <n v="927851.87"/>
  </r>
  <r>
    <x v="128"/>
    <x v="4"/>
    <n v="5053.9800000000005"/>
  </r>
  <r>
    <x v="128"/>
    <x v="5"/>
    <n v="910976.72"/>
  </r>
  <r>
    <x v="128"/>
    <x v="6"/>
    <n v="18776149.610000003"/>
  </r>
  <r>
    <x v="128"/>
    <x v="58"/>
    <n v="96643.89"/>
  </r>
  <r>
    <x v="128"/>
    <x v="59"/>
    <n v="412105.13"/>
  </r>
  <r>
    <x v="128"/>
    <x v="7"/>
    <n v="226114.79"/>
  </r>
  <r>
    <x v="128"/>
    <x v="8"/>
    <n v="346653.79"/>
  </r>
  <r>
    <x v="128"/>
    <x v="9"/>
    <n v="6591393.8499999987"/>
  </r>
  <r>
    <x v="128"/>
    <x v="60"/>
    <n v="21397.170000000002"/>
  </r>
  <r>
    <x v="128"/>
    <x v="10"/>
    <n v="2214678.1099999994"/>
  </r>
  <r>
    <x v="128"/>
    <x v="11"/>
    <n v="2730903.4999999995"/>
  </r>
  <r>
    <x v="128"/>
    <x v="12"/>
    <n v="90327.360000000015"/>
  </r>
  <r>
    <x v="128"/>
    <x v="13"/>
    <n v="120630.82000000002"/>
  </r>
  <r>
    <x v="128"/>
    <x v="14"/>
    <n v="13076.52"/>
  </r>
  <r>
    <x v="128"/>
    <x v="15"/>
    <n v="32986.839999999997"/>
  </r>
  <r>
    <x v="128"/>
    <x v="16"/>
    <n v="735553.21"/>
  </r>
  <r>
    <x v="128"/>
    <x v="17"/>
    <n v="2823015.31"/>
  </r>
  <r>
    <x v="128"/>
    <x v="18"/>
    <n v="569448.51"/>
  </r>
  <r>
    <x v="128"/>
    <x v="19"/>
    <n v="1560171.1"/>
  </r>
  <r>
    <x v="128"/>
    <x v="21"/>
    <n v="957004.37"/>
  </r>
  <r>
    <x v="128"/>
    <x v="22"/>
    <n v="253297.60000000003"/>
  </r>
  <r>
    <x v="128"/>
    <x v="23"/>
    <n v="751256.57000000007"/>
  </r>
  <r>
    <x v="128"/>
    <x v="24"/>
    <n v="237189.59"/>
  </r>
  <r>
    <x v="128"/>
    <x v="25"/>
    <n v="1473370.5400000003"/>
  </r>
  <r>
    <x v="128"/>
    <x v="83"/>
    <n v="2317.8000000000002"/>
  </r>
  <r>
    <x v="128"/>
    <x v="73"/>
    <n v="21942.6"/>
  </r>
  <r>
    <x v="128"/>
    <x v="26"/>
    <n v="45664.480000000003"/>
  </r>
  <r>
    <x v="128"/>
    <x v="27"/>
    <n v="465252.89000000007"/>
  </r>
  <r>
    <x v="128"/>
    <x v="61"/>
    <n v="254020.06999999998"/>
  </r>
  <r>
    <x v="128"/>
    <x v="28"/>
    <n v="167716.28"/>
  </r>
  <r>
    <x v="128"/>
    <x v="29"/>
    <n v="8935"/>
  </r>
  <r>
    <x v="128"/>
    <x v="30"/>
    <n v="4185"/>
  </r>
  <r>
    <x v="128"/>
    <x v="31"/>
    <n v="732152.93"/>
  </r>
  <r>
    <x v="128"/>
    <x v="32"/>
    <n v="19688.629999999997"/>
  </r>
  <r>
    <x v="128"/>
    <x v="33"/>
    <n v="653.41000000000008"/>
  </r>
  <r>
    <x v="128"/>
    <x v="34"/>
    <n v="378227.72000000003"/>
  </r>
  <r>
    <x v="128"/>
    <x v="35"/>
    <n v="597215.61"/>
  </r>
  <r>
    <x v="128"/>
    <x v="68"/>
    <n v="18883.919999999998"/>
  </r>
  <r>
    <x v="128"/>
    <x v="36"/>
    <n v="2081.2800000000002"/>
  </r>
  <r>
    <x v="128"/>
    <x v="37"/>
    <n v="4870.38"/>
  </r>
  <r>
    <x v="128"/>
    <x v="62"/>
    <n v="26868"/>
  </r>
  <r>
    <x v="128"/>
    <x v="38"/>
    <n v="112523.22999999998"/>
  </r>
  <r>
    <x v="128"/>
    <x v="39"/>
    <n v="195675.64"/>
  </r>
  <r>
    <x v="128"/>
    <x v="40"/>
    <n v="129143.59999999999"/>
  </r>
  <r>
    <x v="128"/>
    <x v="41"/>
    <n v="5184.5499999999993"/>
  </r>
  <r>
    <x v="128"/>
    <x v="42"/>
    <n v="12750.36"/>
  </r>
  <r>
    <x v="128"/>
    <x v="43"/>
    <n v="32490.27"/>
  </r>
  <r>
    <x v="128"/>
    <x v="55"/>
    <n v="1767"/>
  </r>
  <r>
    <x v="128"/>
    <x v="44"/>
    <n v="14244.19"/>
  </r>
  <r>
    <x v="128"/>
    <x v="45"/>
    <n v="85632.45"/>
  </r>
  <r>
    <x v="128"/>
    <x v="46"/>
    <n v="1299694.0800000001"/>
  </r>
  <r>
    <x v="128"/>
    <x v="47"/>
    <n v="110561.54999999999"/>
  </r>
  <r>
    <x v="128"/>
    <x v="48"/>
    <n v="187045.14"/>
  </r>
  <r>
    <x v="128"/>
    <x v="49"/>
    <n v="67581.87"/>
  </r>
  <r>
    <x v="128"/>
    <x v="50"/>
    <n v="33933.009999999995"/>
  </r>
  <r>
    <x v="128"/>
    <x v="51"/>
    <n v="81917.499999999985"/>
  </r>
  <r>
    <x v="128"/>
    <x v="52"/>
    <n v="15142.07"/>
  </r>
  <r>
    <x v="128"/>
    <x v="65"/>
    <n v="30474.49"/>
  </r>
  <r>
    <x v="128"/>
    <x v="66"/>
    <n v="28802.38"/>
  </r>
  <r>
    <x v="129"/>
    <x v="0"/>
    <n v="36387.660000000003"/>
  </r>
  <r>
    <x v="129"/>
    <x v="1"/>
    <n v="-36387.660000000003"/>
  </r>
  <r>
    <x v="129"/>
    <x v="57"/>
    <n v="11410"/>
  </r>
  <r>
    <x v="129"/>
    <x v="2"/>
    <n v="3543.57"/>
  </r>
  <r>
    <x v="129"/>
    <x v="3"/>
    <n v="275801.44"/>
  </r>
  <r>
    <x v="129"/>
    <x v="4"/>
    <n v="23871.93"/>
  </r>
  <r>
    <x v="129"/>
    <x v="5"/>
    <n v="109926.45999999999"/>
  </r>
  <r>
    <x v="129"/>
    <x v="6"/>
    <n v="3236884.26"/>
  </r>
  <r>
    <x v="129"/>
    <x v="58"/>
    <n v="13582.89"/>
  </r>
  <r>
    <x v="129"/>
    <x v="59"/>
    <n v="134160.97"/>
  </r>
  <r>
    <x v="129"/>
    <x v="7"/>
    <n v="68719.3"/>
  </r>
  <r>
    <x v="129"/>
    <x v="8"/>
    <n v="45829.73"/>
  </r>
  <r>
    <x v="129"/>
    <x v="9"/>
    <n v="1326883.48"/>
  </r>
  <r>
    <x v="129"/>
    <x v="67"/>
    <n v="4022.05"/>
  </r>
  <r>
    <x v="129"/>
    <x v="10"/>
    <n v="460181.70999999996"/>
  </r>
  <r>
    <x v="129"/>
    <x v="11"/>
    <n v="532686.28999999992"/>
  </r>
  <r>
    <x v="129"/>
    <x v="12"/>
    <n v="20391.54"/>
  </r>
  <r>
    <x v="129"/>
    <x v="13"/>
    <n v="22938.33"/>
  </r>
  <r>
    <x v="129"/>
    <x v="14"/>
    <n v="7215.4999999999982"/>
  </r>
  <r>
    <x v="129"/>
    <x v="15"/>
    <n v="14876.25"/>
  </r>
  <r>
    <x v="129"/>
    <x v="16"/>
    <n v="167570.32"/>
  </r>
  <r>
    <x v="129"/>
    <x v="17"/>
    <n v="501812.02"/>
  </r>
  <r>
    <x v="129"/>
    <x v="18"/>
    <n v="117454.16000000002"/>
  </r>
  <r>
    <x v="129"/>
    <x v="19"/>
    <n v="275032.7"/>
  </r>
  <r>
    <x v="129"/>
    <x v="21"/>
    <n v="76304.42"/>
  </r>
  <r>
    <x v="129"/>
    <x v="22"/>
    <n v="1325.5"/>
  </r>
  <r>
    <x v="129"/>
    <x v="23"/>
    <n v="153928.29"/>
  </r>
  <r>
    <x v="129"/>
    <x v="24"/>
    <n v="61602.62"/>
  </r>
  <r>
    <x v="129"/>
    <x v="25"/>
    <n v="395172.9"/>
  </r>
  <r>
    <x v="129"/>
    <x v="26"/>
    <n v="17100.43"/>
  </r>
  <r>
    <x v="129"/>
    <x v="27"/>
    <n v="160345.02000000002"/>
  </r>
  <r>
    <x v="129"/>
    <x v="61"/>
    <n v="67046.28"/>
  </r>
  <r>
    <x v="129"/>
    <x v="29"/>
    <n v="4469.0300000000007"/>
  </r>
  <r>
    <x v="129"/>
    <x v="30"/>
    <n v="259758.33"/>
  </r>
  <r>
    <x v="129"/>
    <x v="31"/>
    <n v="117752.59"/>
  </r>
  <r>
    <x v="129"/>
    <x v="32"/>
    <n v="344.39"/>
  </r>
  <r>
    <x v="129"/>
    <x v="34"/>
    <n v="84657.11"/>
  </r>
  <r>
    <x v="129"/>
    <x v="35"/>
    <n v="25.56"/>
  </r>
  <r>
    <x v="129"/>
    <x v="36"/>
    <n v="544.82000000000005"/>
  </r>
  <r>
    <x v="129"/>
    <x v="37"/>
    <n v="16349.8"/>
  </r>
  <r>
    <x v="129"/>
    <x v="38"/>
    <n v="80109.290000000008"/>
  </r>
  <r>
    <x v="129"/>
    <x v="39"/>
    <n v="16105.72"/>
  </r>
  <r>
    <x v="129"/>
    <x v="40"/>
    <n v="108174.38"/>
  </r>
  <r>
    <x v="129"/>
    <x v="41"/>
    <n v="4855.75"/>
  </r>
  <r>
    <x v="129"/>
    <x v="42"/>
    <n v="53542.759999999995"/>
  </r>
  <r>
    <x v="129"/>
    <x v="43"/>
    <n v="4040.2799999999997"/>
  </r>
  <r>
    <x v="129"/>
    <x v="44"/>
    <n v="8124.93"/>
  </r>
  <r>
    <x v="129"/>
    <x v="45"/>
    <n v="35213.35"/>
  </r>
  <r>
    <x v="129"/>
    <x v="46"/>
    <n v="441419.13"/>
  </r>
  <r>
    <x v="129"/>
    <x v="47"/>
    <n v="54909.090000000004"/>
  </r>
  <r>
    <x v="129"/>
    <x v="48"/>
    <n v="45066.89"/>
  </r>
  <r>
    <x v="129"/>
    <x v="49"/>
    <n v="6951.66"/>
  </r>
  <r>
    <x v="129"/>
    <x v="50"/>
    <n v="480.53"/>
  </r>
  <r>
    <x v="129"/>
    <x v="51"/>
    <n v="36276.01"/>
  </r>
  <r>
    <x v="129"/>
    <x v="52"/>
    <n v="29526.959999999999"/>
  </r>
  <r>
    <x v="129"/>
    <x v="71"/>
    <n v="229939.84"/>
  </r>
  <r>
    <x v="129"/>
    <x v="66"/>
    <n v="10377.6"/>
  </r>
  <r>
    <x v="130"/>
    <x v="0"/>
    <n v="96046.89"/>
  </r>
  <r>
    <x v="130"/>
    <x v="1"/>
    <n v="-96046.89"/>
  </r>
  <r>
    <x v="130"/>
    <x v="57"/>
    <n v="17115"/>
  </r>
  <r>
    <x v="130"/>
    <x v="2"/>
    <n v="40355.46"/>
  </r>
  <r>
    <x v="130"/>
    <x v="3"/>
    <n v="162480.44999999998"/>
  </r>
  <r>
    <x v="130"/>
    <x v="4"/>
    <n v="375278.14"/>
  </r>
  <r>
    <x v="130"/>
    <x v="5"/>
    <n v="201157.75"/>
  </r>
  <r>
    <x v="130"/>
    <x v="6"/>
    <n v="5256326.1600000011"/>
  </r>
  <r>
    <x v="130"/>
    <x v="58"/>
    <n v="24544.77"/>
  </r>
  <r>
    <x v="130"/>
    <x v="59"/>
    <n v="151789.72"/>
  </r>
  <r>
    <x v="130"/>
    <x v="7"/>
    <n v="150452.09"/>
  </r>
  <r>
    <x v="130"/>
    <x v="8"/>
    <n v="75516"/>
  </r>
  <r>
    <x v="130"/>
    <x v="9"/>
    <n v="2104599.9400000004"/>
  </r>
  <r>
    <x v="130"/>
    <x v="10"/>
    <n v="716867.56"/>
  </r>
  <r>
    <x v="130"/>
    <x v="11"/>
    <n v="802692.44"/>
  </r>
  <r>
    <x v="130"/>
    <x v="12"/>
    <n v="29454.959999999995"/>
  </r>
  <r>
    <x v="130"/>
    <x v="13"/>
    <n v="36543.429999999993"/>
  </r>
  <r>
    <x v="130"/>
    <x v="14"/>
    <n v="5912.32"/>
  </r>
  <r>
    <x v="130"/>
    <x v="15"/>
    <n v="9045.6"/>
  </r>
  <r>
    <x v="130"/>
    <x v="16"/>
    <n v="265528.69000000006"/>
  </r>
  <r>
    <x v="130"/>
    <x v="17"/>
    <n v="818608.02"/>
  </r>
  <r>
    <x v="130"/>
    <x v="18"/>
    <n v="183667.36000000007"/>
  </r>
  <r>
    <x v="130"/>
    <x v="19"/>
    <n v="452996.04"/>
  </r>
  <r>
    <x v="130"/>
    <x v="21"/>
    <n v="100520.34"/>
  </r>
  <r>
    <x v="130"/>
    <x v="22"/>
    <n v="12586.39"/>
  </r>
  <r>
    <x v="130"/>
    <x v="23"/>
    <n v="133066.49"/>
  </r>
  <r>
    <x v="130"/>
    <x v="24"/>
    <n v="71463.81"/>
  </r>
  <r>
    <x v="130"/>
    <x v="25"/>
    <n v="783250.63"/>
  </r>
  <r>
    <x v="130"/>
    <x v="91"/>
    <n v="18756.5"/>
  </r>
  <r>
    <x v="130"/>
    <x v="26"/>
    <n v="51355.27"/>
  </r>
  <r>
    <x v="130"/>
    <x v="27"/>
    <n v="134201.88"/>
  </r>
  <r>
    <x v="130"/>
    <x v="61"/>
    <n v="56947.39"/>
  </r>
  <r>
    <x v="130"/>
    <x v="28"/>
    <n v="13860"/>
  </r>
  <r>
    <x v="130"/>
    <x v="29"/>
    <n v="6477.5"/>
  </r>
  <r>
    <x v="130"/>
    <x v="30"/>
    <n v="41634.75"/>
  </r>
  <r>
    <x v="130"/>
    <x v="31"/>
    <n v="131472.43"/>
  </r>
  <r>
    <x v="130"/>
    <x v="33"/>
    <n v="17936.46"/>
  </r>
  <r>
    <x v="130"/>
    <x v="34"/>
    <n v="190987.30000000002"/>
  </r>
  <r>
    <x v="130"/>
    <x v="35"/>
    <n v="176218"/>
  </r>
  <r>
    <x v="130"/>
    <x v="68"/>
    <n v="1235.52"/>
  </r>
  <r>
    <x v="130"/>
    <x v="36"/>
    <n v="10481.4"/>
  </r>
  <r>
    <x v="130"/>
    <x v="75"/>
    <n v="10481.77"/>
  </r>
  <r>
    <x v="130"/>
    <x v="37"/>
    <n v="2620.46"/>
  </r>
  <r>
    <x v="130"/>
    <x v="54"/>
    <n v="8965"/>
  </r>
  <r>
    <x v="130"/>
    <x v="38"/>
    <n v="7039.8"/>
  </r>
  <r>
    <x v="130"/>
    <x v="39"/>
    <n v="5325.91"/>
  </r>
  <r>
    <x v="130"/>
    <x v="40"/>
    <n v="89666.79"/>
  </r>
  <r>
    <x v="130"/>
    <x v="41"/>
    <n v="3002.8199999999997"/>
  </r>
  <r>
    <x v="130"/>
    <x v="42"/>
    <n v="48811.670000000006"/>
  </r>
  <r>
    <x v="130"/>
    <x v="55"/>
    <n v="28123.980000000003"/>
  </r>
  <r>
    <x v="130"/>
    <x v="44"/>
    <n v="32568.29"/>
  </r>
  <r>
    <x v="130"/>
    <x v="45"/>
    <n v="4613.3999999999996"/>
  </r>
  <r>
    <x v="130"/>
    <x v="46"/>
    <n v="307498.62999999995"/>
  </r>
  <r>
    <x v="130"/>
    <x v="47"/>
    <n v="98387.88"/>
  </r>
  <r>
    <x v="130"/>
    <x v="63"/>
    <n v="118362.54"/>
  </r>
  <r>
    <x v="130"/>
    <x v="48"/>
    <n v="10500"/>
  </r>
  <r>
    <x v="130"/>
    <x v="50"/>
    <n v="18599.07"/>
  </r>
  <r>
    <x v="130"/>
    <x v="51"/>
    <n v="25664.01"/>
  </r>
  <r>
    <x v="130"/>
    <x v="52"/>
    <n v="41958"/>
  </r>
  <r>
    <x v="130"/>
    <x v="71"/>
    <n v="251229.6"/>
  </r>
  <r>
    <x v="130"/>
    <x v="64"/>
    <n v="10031.76"/>
  </r>
  <r>
    <x v="130"/>
    <x v="66"/>
    <n v="3803.7"/>
  </r>
  <r>
    <x v="131"/>
    <x v="0"/>
    <n v="47771.47"/>
  </r>
  <r>
    <x v="131"/>
    <x v="1"/>
    <n v="-47771.47"/>
  </r>
  <r>
    <x v="131"/>
    <x v="3"/>
    <n v="31739.969999999998"/>
  </r>
  <r>
    <x v="131"/>
    <x v="4"/>
    <n v="6612.5499999999993"/>
  </r>
  <r>
    <x v="131"/>
    <x v="5"/>
    <n v="18653.240000000002"/>
  </r>
  <r>
    <x v="131"/>
    <x v="6"/>
    <n v="836559.97"/>
  </r>
  <r>
    <x v="131"/>
    <x v="59"/>
    <n v="11700"/>
  </r>
  <r>
    <x v="131"/>
    <x v="7"/>
    <n v="9171.44"/>
  </r>
  <r>
    <x v="131"/>
    <x v="8"/>
    <n v="8190.7400000000007"/>
  </r>
  <r>
    <x v="131"/>
    <x v="9"/>
    <n v="432312.35000000003"/>
  </r>
  <r>
    <x v="131"/>
    <x v="10"/>
    <n v="114417.59999999999"/>
  </r>
  <r>
    <x v="131"/>
    <x v="11"/>
    <n v="129550.39999999999"/>
  </r>
  <r>
    <x v="131"/>
    <x v="12"/>
    <n v="16178.460000000001"/>
  </r>
  <r>
    <x v="131"/>
    <x v="13"/>
    <n v="5217.3600000000006"/>
  </r>
  <r>
    <x v="131"/>
    <x v="14"/>
    <n v="2590.41"/>
  </r>
  <r>
    <x v="131"/>
    <x v="15"/>
    <n v="5116.83"/>
  </r>
  <r>
    <x v="131"/>
    <x v="16"/>
    <n v="51805.079999999994"/>
  </r>
  <r>
    <x v="131"/>
    <x v="17"/>
    <n v="124957.92000000001"/>
  </r>
  <r>
    <x v="131"/>
    <x v="18"/>
    <n v="34953.39"/>
  </r>
  <r>
    <x v="131"/>
    <x v="19"/>
    <n v="67218.42"/>
  </r>
  <r>
    <x v="131"/>
    <x v="21"/>
    <n v="5137.4699999999993"/>
  </r>
  <r>
    <x v="131"/>
    <x v="22"/>
    <n v="9504.07"/>
  </r>
  <r>
    <x v="131"/>
    <x v="23"/>
    <n v="31227.27"/>
  </r>
  <r>
    <x v="131"/>
    <x v="24"/>
    <n v="14744.25"/>
  </r>
  <r>
    <x v="131"/>
    <x v="25"/>
    <n v="55645.72"/>
  </r>
  <r>
    <x v="131"/>
    <x v="26"/>
    <n v="15023.329999999998"/>
  </r>
  <r>
    <x v="131"/>
    <x v="27"/>
    <n v="39541.22"/>
  </r>
  <r>
    <x v="131"/>
    <x v="61"/>
    <n v="934.36"/>
  </r>
  <r>
    <x v="131"/>
    <x v="84"/>
    <n v="1229.5999999999999"/>
  </r>
  <r>
    <x v="131"/>
    <x v="28"/>
    <n v="11083.28"/>
  </r>
  <r>
    <x v="131"/>
    <x v="29"/>
    <n v="1056"/>
  </r>
  <r>
    <x v="131"/>
    <x v="30"/>
    <n v="4435"/>
  </r>
  <r>
    <x v="131"/>
    <x v="31"/>
    <n v="33371.379999999997"/>
  </r>
  <r>
    <x v="131"/>
    <x v="32"/>
    <n v="3496.07"/>
  </r>
  <r>
    <x v="131"/>
    <x v="33"/>
    <n v="1398"/>
  </r>
  <r>
    <x v="131"/>
    <x v="34"/>
    <n v="13120.56"/>
  </r>
  <r>
    <x v="131"/>
    <x v="35"/>
    <n v="17952"/>
  </r>
  <r>
    <x v="131"/>
    <x v="36"/>
    <n v="6132.53"/>
  </r>
  <r>
    <x v="131"/>
    <x v="37"/>
    <n v="71.290000000000006"/>
  </r>
  <r>
    <x v="131"/>
    <x v="54"/>
    <n v="16782.95"/>
  </r>
  <r>
    <x v="131"/>
    <x v="38"/>
    <n v="19892.440000000002"/>
  </r>
  <r>
    <x v="131"/>
    <x v="40"/>
    <n v="1878.24"/>
  </r>
  <r>
    <x v="131"/>
    <x v="41"/>
    <n v="1178.31"/>
  </r>
  <r>
    <x v="131"/>
    <x v="43"/>
    <n v="12710.949999999999"/>
  </r>
  <r>
    <x v="131"/>
    <x v="44"/>
    <n v="1131"/>
  </r>
  <r>
    <x v="131"/>
    <x v="45"/>
    <n v="19181.330000000002"/>
  </r>
  <r>
    <x v="131"/>
    <x v="46"/>
    <n v="13349.4"/>
  </r>
  <r>
    <x v="131"/>
    <x v="47"/>
    <n v="13585.39"/>
  </r>
  <r>
    <x v="131"/>
    <x v="48"/>
    <n v="69799.700000000012"/>
  </r>
  <r>
    <x v="131"/>
    <x v="49"/>
    <n v="295.97000000000003"/>
  </r>
  <r>
    <x v="131"/>
    <x v="50"/>
    <n v="21.2"/>
  </r>
  <r>
    <x v="131"/>
    <x v="51"/>
    <n v="1906.56"/>
  </r>
  <r>
    <x v="131"/>
    <x v="52"/>
    <n v="12600"/>
  </r>
  <r>
    <x v="131"/>
    <x v="65"/>
    <n v="48330.14"/>
  </r>
  <r>
    <x v="131"/>
    <x v="66"/>
    <n v="7909.44"/>
  </r>
  <r>
    <x v="132"/>
    <x v="2"/>
    <n v="17748.370000000003"/>
  </r>
  <r>
    <x v="132"/>
    <x v="3"/>
    <n v="24280"/>
  </r>
  <r>
    <x v="132"/>
    <x v="5"/>
    <n v="18185.059999999998"/>
  </r>
  <r>
    <x v="132"/>
    <x v="6"/>
    <n v="1128384.8700000001"/>
  </r>
  <r>
    <x v="132"/>
    <x v="58"/>
    <n v="2368.63"/>
  </r>
  <r>
    <x v="132"/>
    <x v="59"/>
    <n v="14180.01"/>
  </r>
  <r>
    <x v="132"/>
    <x v="8"/>
    <n v="7062.59"/>
  </r>
  <r>
    <x v="132"/>
    <x v="9"/>
    <n v="217644.34999999998"/>
  </r>
  <r>
    <x v="132"/>
    <x v="67"/>
    <n v="1465.66"/>
  </r>
  <r>
    <x v="132"/>
    <x v="10"/>
    <n v="54778"/>
  </r>
  <r>
    <x v="132"/>
    <x v="11"/>
    <n v="162624"/>
  </r>
  <r>
    <x v="132"/>
    <x v="12"/>
    <n v="3811.24"/>
  </r>
  <r>
    <x v="132"/>
    <x v="13"/>
    <n v="7336.0599999999995"/>
  </r>
  <r>
    <x v="132"/>
    <x v="16"/>
    <n v="22986.41"/>
  </r>
  <r>
    <x v="132"/>
    <x v="17"/>
    <n v="167519.6"/>
  </r>
  <r>
    <x v="132"/>
    <x v="18"/>
    <n v="18045.84"/>
  </r>
  <r>
    <x v="132"/>
    <x v="19"/>
    <n v="89265.279999999999"/>
  </r>
  <r>
    <x v="132"/>
    <x v="21"/>
    <n v="22434.23"/>
  </r>
  <r>
    <x v="132"/>
    <x v="22"/>
    <n v="2693.92"/>
  </r>
  <r>
    <x v="132"/>
    <x v="24"/>
    <n v="33593.31"/>
  </r>
  <r>
    <x v="132"/>
    <x v="25"/>
    <n v="85791.9"/>
  </r>
  <r>
    <x v="132"/>
    <x v="26"/>
    <n v="4850.76"/>
  </r>
  <r>
    <x v="132"/>
    <x v="78"/>
    <n v="36877.480000000003"/>
  </r>
  <r>
    <x v="132"/>
    <x v="27"/>
    <n v="51303.7"/>
  </r>
  <r>
    <x v="132"/>
    <x v="28"/>
    <n v="188818.11000000002"/>
  </r>
  <r>
    <x v="132"/>
    <x v="29"/>
    <n v="12069.01"/>
  </r>
  <r>
    <x v="132"/>
    <x v="31"/>
    <n v="5398"/>
  </r>
  <r>
    <x v="132"/>
    <x v="32"/>
    <n v="5749.6"/>
  </r>
  <r>
    <x v="132"/>
    <x v="33"/>
    <n v="2352.9"/>
  </r>
  <r>
    <x v="132"/>
    <x v="34"/>
    <n v="21370.67"/>
  </r>
  <r>
    <x v="132"/>
    <x v="35"/>
    <n v="39436.15"/>
  </r>
  <r>
    <x v="132"/>
    <x v="37"/>
    <n v="488.02"/>
  </r>
  <r>
    <x v="132"/>
    <x v="62"/>
    <n v="1232.54"/>
  </r>
  <r>
    <x v="132"/>
    <x v="54"/>
    <n v="499.89"/>
  </r>
  <r>
    <x v="132"/>
    <x v="38"/>
    <n v="61358.789999999994"/>
  </r>
  <r>
    <x v="132"/>
    <x v="39"/>
    <n v="1949.82"/>
  </r>
  <r>
    <x v="132"/>
    <x v="40"/>
    <n v="1588.84"/>
  </r>
  <r>
    <x v="132"/>
    <x v="42"/>
    <n v="14602.65"/>
  </r>
  <r>
    <x v="132"/>
    <x v="44"/>
    <n v="1161"/>
  </r>
  <r>
    <x v="132"/>
    <x v="46"/>
    <n v="32925.9"/>
  </r>
  <r>
    <x v="132"/>
    <x v="48"/>
    <n v="18871.5"/>
  </r>
  <r>
    <x v="132"/>
    <x v="49"/>
    <n v="2041.88"/>
  </r>
  <r>
    <x v="132"/>
    <x v="51"/>
    <n v="7862.42"/>
  </r>
  <r>
    <x v="132"/>
    <x v="52"/>
    <n v="21420.07"/>
  </r>
  <r>
    <x v="133"/>
    <x v="0"/>
    <n v="6095.13"/>
  </r>
  <r>
    <x v="133"/>
    <x v="1"/>
    <n v="-6095.13"/>
  </r>
  <r>
    <x v="133"/>
    <x v="3"/>
    <n v="16222.52"/>
  </r>
  <r>
    <x v="133"/>
    <x v="4"/>
    <n v="16835"/>
  </r>
  <r>
    <x v="133"/>
    <x v="5"/>
    <n v="5781.15"/>
  </r>
  <r>
    <x v="133"/>
    <x v="6"/>
    <n v="456434.32"/>
  </r>
  <r>
    <x v="133"/>
    <x v="59"/>
    <n v="14487.47"/>
  </r>
  <r>
    <x v="133"/>
    <x v="8"/>
    <n v="19505.02"/>
  </r>
  <r>
    <x v="133"/>
    <x v="9"/>
    <n v="281537.15000000002"/>
  </r>
  <r>
    <x v="133"/>
    <x v="10"/>
    <n v="109157.34"/>
  </r>
  <r>
    <x v="133"/>
    <x v="11"/>
    <n v="70018.66"/>
  </r>
  <r>
    <x v="133"/>
    <x v="12"/>
    <n v="10566.48"/>
  </r>
  <r>
    <x v="133"/>
    <x v="13"/>
    <n v="3245.27"/>
  </r>
  <r>
    <x v="133"/>
    <x v="14"/>
    <n v="1836.31"/>
  </r>
  <r>
    <x v="133"/>
    <x v="15"/>
    <n v="2891.11"/>
  </r>
  <r>
    <x v="133"/>
    <x v="16"/>
    <n v="33213.370000000003"/>
  </r>
  <r>
    <x v="133"/>
    <x v="17"/>
    <n v="66973.8"/>
  </r>
  <r>
    <x v="133"/>
    <x v="18"/>
    <n v="22957.989999999998"/>
  </r>
  <r>
    <x v="133"/>
    <x v="19"/>
    <n v="37100.58"/>
  </r>
  <r>
    <x v="133"/>
    <x v="21"/>
    <n v="22739.59"/>
  </r>
  <r>
    <x v="133"/>
    <x v="22"/>
    <n v="838.76"/>
  </r>
  <r>
    <x v="133"/>
    <x v="23"/>
    <n v="21752.85"/>
  </r>
  <r>
    <x v="133"/>
    <x v="24"/>
    <n v="18298.669999999998"/>
  </r>
  <r>
    <x v="133"/>
    <x v="25"/>
    <n v="62275.139999999992"/>
  </r>
  <r>
    <x v="133"/>
    <x v="73"/>
    <n v="1754.14"/>
  </r>
  <r>
    <x v="133"/>
    <x v="26"/>
    <n v="2821.65"/>
  </r>
  <r>
    <x v="133"/>
    <x v="78"/>
    <n v="29060.41"/>
  </r>
  <r>
    <x v="133"/>
    <x v="27"/>
    <n v="10485.93"/>
  </r>
  <r>
    <x v="133"/>
    <x v="28"/>
    <n v="109872.13"/>
  </r>
  <r>
    <x v="133"/>
    <x v="29"/>
    <n v="156.41999999999999"/>
  </r>
  <r>
    <x v="133"/>
    <x v="32"/>
    <n v="1177.5999999999999"/>
  </r>
  <r>
    <x v="133"/>
    <x v="34"/>
    <n v="9157.4500000000007"/>
  </r>
  <r>
    <x v="133"/>
    <x v="35"/>
    <n v="16633"/>
  </r>
  <r>
    <x v="133"/>
    <x v="68"/>
    <n v="470.4"/>
  </r>
  <r>
    <x v="133"/>
    <x v="36"/>
    <n v="1142.23"/>
  </r>
  <r>
    <x v="133"/>
    <x v="37"/>
    <n v="1547.3"/>
  </r>
  <r>
    <x v="133"/>
    <x v="54"/>
    <n v="1184.52"/>
  </r>
  <r>
    <x v="133"/>
    <x v="38"/>
    <n v="13388.099999999999"/>
  </r>
  <r>
    <x v="133"/>
    <x v="39"/>
    <n v="6038.85"/>
  </r>
  <r>
    <x v="133"/>
    <x v="42"/>
    <n v="600"/>
  </r>
  <r>
    <x v="133"/>
    <x v="44"/>
    <n v="1131"/>
  </r>
  <r>
    <x v="133"/>
    <x v="46"/>
    <n v="5959.2199999999993"/>
  </r>
  <r>
    <x v="133"/>
    <x v="47"/>
    <n v="2242.83"/>
  </r>
  <r>
    <x v="133"/>
    <x v="48"/>
    <n v="35896.42"/>
  </r>
  <r>
    <x v="133"/>
    <x v="49"/>
    <n v="641.02"/>
  </r>
  <r>
    <x v="133"/>
    <x v="50"/>
    <n v="3041.54"/>
  </r>
  <r>
    <x v="133"/>
    <x v="51"/>
    <n v="1540.81"/>
  </r>
  <r>
    <x v="134"/>
    <x v="0"/>
    <n v="34798.11"/>
  </r>
  <r>
    <x v="134"/>
    <x v="1"/>
    <n v="-34798.11"/>
  </r>
  <r>
    <x v="134"/>
    <x v="57"/>
    <n v="5705"/>
  </r>
  <r>
    <x v="134"/>
    <x v="3"/>
    <n v="64695.82"/>
  </r>
  <r>
    <x v="134"/>
    <x v="4"/>
    <n v="3418"/>
  </r>
  <r>
    <x v="134"/>
    <x v="5"/>
    <n v="95414.98"/>
  </r>
  <r>
    <x v="134"/>
    <x v="6"/>
    <n v="1349413.5499999998"/>
  </r>
  <r>
    <x v="134"/>
    <x v="59"/>
    <n v="58874.82"/>
  </r>
  <r>
    <x v="134"/>
    <x v="7"/>
    <n v="13272.66"/>
  </r>
  <r>
    <x v="134"/>
    <x v="8"/>
    <n v="24695.34"/>
  </r>
  <r>
    <x v="134"/>
    <x v="9"/>
    <n v="472513.34000000008"/>
  </r>
  <r>
    <x v="134"/>
    <x v="10"/>
    <n v="136353.53"/>
  </r>
  <r>
    <x v="134"/>
    <x v="11"/>
    <n v="211453.47"/>
  </r>
  <r>
    <x v="134"/>
    <x v="12"/>
    <n v="20098.78"/>
  </r>
  <r>
    <x v="134"/>
    <x v="13"/>
    <n v="8421.3700000000008"/>
  </r>
  <r>
    <x v="134"/>
    <x v="14"/>
    <n v="3653.5199999999995"/>
  </r>
  <r>
    <x v="134"/>
    <x v="15"/>
    <n v="12051.57"/>
  </r>
  <r>
    <x v="134"/>
    <x v="16"/>
    <n v="56138.179999999993"/>
  </r>
  <r>
    <x v="134"/>
    <x v="17"/>
    <n v="199695.32"/>
  </r>
  <r>
    <x v="134"/>
    <x v="18"/>
    <n v="42620.689999999995"/>
  </r>
  <r>
    <x v="134"/>
    <x v="19"/>
    <n v="113977.20999999999"/>
  </r>
  <r>
    <x v="134"/>
    <x v="21"/>
    <n v="3315.29"/>
  </r>
  <r>
    <x v="134"/>
    <x v="22"/>
    <n v="16837.75"/>
  </r>
  <r>
    <x v="134"/>
    <x v="23"/>
    <n v="30696.05"/>
  </r>
  <r>
    <x v="134"/>
    <x v="24"/>
    <n v="21431.1"/>
  </r>
  <r>
    <x v="134"/>
    <x v="25"/>
    <n v="100701.48"/>
  </r>
  <r>
    <x v="134"/>
    <x v="73"/>
    <n v="17368.919999999998"/>
  </r>
  <r>
    <x v="134"/>
    <x v="26"/>
    <n v="23253.94"/>
  </r>
  <r>
    <x v="134"/>
    <x v="27"/>
    <n v="47566"/>
  </r>
  <r>
    <x v="134"/>
    <x v="28"/>
    <n v="199126.77"/>
  </r>
  <r>
    <x v="134"/>
    <x v="29"/>
    <n v="2020.74"/>
  </r>
  <r>
    <x v="134"/>
    <x v="30"/>
    <n v="35950"/>
  </r>
  <r>
    <x v="134"/>
    <x v="31"/>
    <n v="23770.48"/>
  </r>
  <r>
    <x v="134"/>
    <x v="32"/>
    <n v="284.27"/>
  </r>
  <r>
    <x v="134"/>
    <x v="33"/>
    <n v="1164"/>
  </r>
  <r>
    <x v="134"/>
    <x v="34"/>
    <n v="43837.120000000003"/>
  </r>
  <r>
    <x v="134"/>
    <x v="35"/>
    <n v="46550"/>
  </r>
  <r>
    <x v="134"/>
    <x v="75"/>
    <n v="1251.8499999999999"/>
  </r>
  <r>
    <x v="134"/>
    <x v="38"/>
    <n v="98251.919999999984"/>
  </r>
  <r>
    <x v="134"/>
    <x v="39"/>
    <n v="15763.57"/>
  </r>
  <r>
    <x v="134"/>
    <x v="40"/>
    <n v="13536.55"/>
  </r>
  <r>
    <x v="134"/>
    <x v="42"/>
    <n v="11083.279999999999"/>
  </r>
  <r>
    <x v="134"/>
    <x v="43"/>
    <n v="3352.5299999999997"/>
  </r>
  <r>
    <x v="134"/>
    <x v="44"/>
    <n v="2292"/>
  </r>
  <r>
    <x v="134"/>
    <x v="45"/>
    <n v="21485"/>
  </r>
  <r>
    <x v="134"/>
    <x v="46"/>
    <n v="18122.22"/>
  </r>
  <r>
    <x v="134"/>
    <x v="47"/>
    <n v="3485.8100000000004"/>
  </r>
  <r>
    <x v="134"/>
    <x v="56"/>
    <n v="11332.11"/>
  </r>
  <r>
    <x v="134"/>
    <x v="48"/>
    <n v="18820.86"/>
  </r>
  <r>
    <x v="134"/>
    <x v="49"/>
    <n v="5675.35"/>
  </r>
  <r>
    <x v="134"/>
    <x v="50"/>
    <n v="7869.56"/>
  </r>
  <r>
    <x v="134"/>
    <x v="51"/>
    <n v="27891.29"/>
  </r>
  <r>
    <x v="134"/>
    <x v="64"/>
    <n v="11015.78"/>
  </r>
  <r>
    <x v="135"/>
    <x v="0"/>
    <n v="15833.77"/>
  </r>
  <r>
    <x v="135"/>
    <x v="1"/>
    <n v="-15833.77"/>
  </r>
  <r>
    <x v="135"/>
    <x v="2"/>
    <n v="4993.84"/>
  </r>
  <r>
    <x v="135"/>
    <x v="3"/>
    <n v="19882.39"/>
  </r>
  <r>
    <x v="135"/>
    <x v="5"/>
    <n v="9839.6"/>
  </r>
  <r>
    <x v="135"/>
    <x v="6"/>
    <n v="882176.27"/>
  </r>
  <r>
    <x v="135"/>
    <x v="59"/>
    <n v="70109.58"/>
  </r>
  <r>
    <x v="135"/>
    <x v="8"/>
    <n v="11150.67"/>
  </r>
  <r>
    <x v="135"/>
    <x v="9"/>
    <n v="394865.87"/>
  </r>
  <r>
    <x v="135"/>
    <x v="10"/>
    <n v="126808"/>
  </r>
  <r>
    <x v="135"/>
    <x v="11"/>
    <n v="123654.06"/>
  </r>
  <r>
    <x v="135"/>
    <x v="12"/>
    <n v="20589"/>
  </r>
  <r>
    <x v="135"/>
    <x v="13"/>
    <n v="7347.86"/>
  </r>
  <r>
    <x v="135"/>
    <x v="14"/>
    <n v="2800.96"/>
  </r>
  <r>
    <x v="135"/>
    <x v="15"/>
    <n v="5341.07"/>
  </r>
  <r>
    <x v="135"/>
    <x v="16"/>
    <n v="49940.4"/>
  </r>
  <r>
    <x v="135"/>
    <x v="17"/>
    <n v="128877.85999999999"/>
  </r>
  <r>
    <x v="135"/>
    <x v="18"/>
    <n v="35881.890000000007"/>
  </r>
  <r>
    <x v="135"/>
    <x v="19"/>
    <n v="69371.599999999991"/>
  </r>
  <r>
    <x v="135"/>
    <x v="20"/>
    <n v="-248"/>
  </r>
  <r>
    <x v="135"/>
    <x v="21"/>
    <n v="4327.29"/>
  </r>
  <r>
    <x v="135"/>
    <x v="22"/>
    <n v="4379.59"/>
  </r>
  <r>
    <x v="135"/>
    <x v="23"/>
    <n v="28576.25"/>
  </r>
  <r>
    <x v="135"/>
    <x v="24"/>
    <n v="17391.05"/>
  </r>
  <r>
    <x v="135"/>
    <x v="25"/>
    <n v="76633.959999999992"/>
  </r>
  <r>
    <x v="135"/>
    <x v="73"/>
    <n v="11060"/>
  </r>
  <r>
    <x v="135"/>
    <x v="26"/>
    <n v="1875"/>
  </r>
  <r>
    <x v="135"/>
    <x v="78"/>
    <n v="1459.85"/>
  </r>
  <r>
    <x v="135"/>
    <x v="27"/>
    <n v="58572.21"/>
  </r>
  <r>
    <x v="135"/>
    <x v="28"/>
    <n v="523.85"/>
  </r>
  <r>
    <x v="135"/>
    <x v="29"/>
    <n v="11560.52"/>
  </r>
  <r>
    <x v="135"/>
    <x v="30"/>
    <n v="2859"/>
  </r>
  <r>
    <x v="135"/>
    <x v="31"/>
    <n v="5410.2"/>
  </r>
  <r>
    <x v="135"/>
    <x v="33"/>
    <n v="4628.17"/>
  </r>
  <r>
    <x v="135"/>
    <x v="34"/>
    <n v="10714.32"/>
  </r>
  <r>
    <x v="135"/>
    <x v="35"/>
    <n v="20870"/>
  </r>
  <r>
    <x v="135"/>
    <x v="36"/>
    <n v="48791.96"/>
  </r>
  <r>
    <x v="135"/>
    <x v="75"/>
    <n v="1380.06"/>
  </r>
  <r>
    <x v="135"/>
    <x v="54"/>
    <n v="90470.85"/>
  </r>
  <r>
    <x v="135"/>
    <x v="38"/>
    <n v="45095.48"/>
  </r>
  <r>
    <x v="135"/>
    <x v="39"/>
    <n v="4938.6099999999997"/>
  </r>
  <r>
    <x v="135"/>
    <x v="40"/>
    <n v="9417.5300000000007"/>
  </r>
  <r>
    <x v="135"/>
    <x v="41"/>
    <n v="1718.88"/>
  </r>
  <r>
    <x v="135"/>
    <x v="42"/>
    <n v="331.25"/>
  </r>
  <r>
    <x v="135"/>
    <x v="43"/>
    <n v="7709.34"/>
  </r>
  <r>
    <x v="135"/>
    <x v="44"/>
    <n v="1131"/>
  </r>
  <r>
    <x v="135"/>
    <x v="45"/>
    <n v="21226"/>
  </r>
  <r>
    <x v="135"/>
    <x v="46"/>
    <n v="31007.32"/>
  </r>
  <r>
    <x v="135"/>
    <x v="47"/>
    <n v="537.25"/>
  </r>
  <r>
    <x v="135"/>
    <x v="48"/>
    <n v="109762.85"/>
  </r>
  <r>
    <x v="135"/>
    <x v="49"/>
    <n v="498.92"/>
  </r>
  <r>
    <x v="135"/>
    <x v="50"/>
    <n v="16063.85"/>
  </r>
  <r>
    <x v="135"/>
    <x v="51"/>
    <n v="6527.6"/>
  </r>
  <r>
    <x v="135"/>
    <x v="52"/>
    <n v="75374.179999999993"/>
  </r>
  <r>
    <x v="135"/>
    <x v="71"/>
    <n v="10918.9"/>
  </r>
  <r>
    <x v="135"/>
    <x v="64"/>
    <n v="11601.650000000001"/>
  </r>
  <r>
    <x v="136"/>
    <x v="0"/>
    <n v="6830.84"/>
  </r>
  <r>
    <x v="136"/>
    <x v="1"/>
    <n v="-6830.84"/>
  </r>
  <r>
    <x v="136"/>
    <x v="2"/>
    <n v="33950.69"/>
  </r>
  <r>
    <x v="136"/>
    <x v="3"/>
    <n v="27883.040000000001"/>
  </r>
  <r>
    <x v="136"/>
    <x v="4"/>
    <n v="1435.2"/>
  </r>
  <r>
    <x v="136"/>
    <x v="5"/>
    <n v="79229.66"/>
  </r>
  <r>
    <x v="136"/>
    <x v="6"/>
    <n v="851654.46"/>
  </r>
  <r>
    <x v="136"/>
    <x v="59"/>
    <n v="10580"/>
  </r>
  <r>
    <x v="136"/>
    <x v="7"/>
    <n v="31592.639999999999"/>
  </r>
  <r>
    <x v="136"/>
    <x v="8"/>
    <n v="22718.36"/>
  </r>
  <r>
    <x v="136"/>
    <x v="9"/>
    <n v="368910.85"/>
  </r>
  <r>
    <x v="136"/>
    <x v="10"/>
    <n v="127920.48"/>
  </r>
  <r>
    <x v="136"/>
    <x v="11"/>
    <n v="125695.52"/>
  </r>
  <r>
    <x v="136"/>
    <x v="12"/>
    <n v="21818.86"/>
  </r>
  <r>
    <x v="136"/>
    <x v="13"/>
    <n v="6396.8600000000006"/>
  </r>
  <r>
    <x v="136"/>
    <x v="14"/>
    <n v="2525.84"/>
  </r>
  <r>
    <x v="136"/>
    <x v="15"/>
    <n v="5561.93"/>
  </r>
  <r>
    <x v="136"/>
    <x v="16"/>
    <n v="48459.179999999993"/>
  </r>
  <r>
    <x v="136"/>
    <x v="17"/>
    <n v="127757.11000000002"/>
  </r>
  <r>
    <x v="136"/>
    <x v="18"/>
    <n v="32071.869999999995"/>
  </r>
  <r>
    <x v="136"/>
    <x v="19"/>
    <n v="72528.62"/>
  </r>
  <r>
    <x v="136"/>
    <x v="21"/>
    <n v="59928.42"/>
  </r>
  <r>
    <x v="136"/>
    <x v="22"/>
    <n v="1080.9000000000001"/>
  </r>
  <r>
    <x v="136"/>
    <x v="23"/>
    <n v="42792.5"/>
  </r>
  <r>
    <x v="136"/>
    <x v="24"/>
    <n v="19460.02"/>
  </r>
  <r>
    <x v="136"/>
    <x v="25"/>
    <n v="106898.38"/>
  </r>
  <r>
    <x v="136"/>
    <x v="73"/>
    <n v="10998.52"/>
  </r>
  <r>
    <x v="136"/>
    <x v="26"/>
    <n v="10901.25"/>
  </r>
  <r>
    <x v="136"/>
    <x v="27"/>
    <n v="19650.57"/>
  </r>
  <r>
    <x v="136"/>
    <x v="61"/>
    <n v="27564.52"/>
  </r>
  <r>
    <x v="136"/>
    <x v="28"/>
    <n v="5248.9400000000005"/>
  </r>
  <r>
    <x v="136"/>
    <x v="29"/>
    <n v="2157"/>
  </r>
  <r>
    <x v="136"/>
    <x v="30"/>
    <n v="175"/>
  </r>
  <r>
    <x v="136"/>
    <x v="31"/>
    <n v="3214"/>
  </r>
  <r>
    <x v="136"/>
    <x v="33"/>
    <n v="3872.38"/>
  </r>
  <r>
    <x v="136"/>
    <x v="34"/>
    <n v="19358.18"/>
  </r>
  <r>
    <x v="136"/>
    <x v="35"/>
    <n v="25194"/>
  </r>
  <r>
    <x v="136"/>
    <x v="36"/>
    <n v="3087.61"/>
  </r>
  <r>
    <x v="136"/>
    <x v="54"/>
    <n v="19391.650000000001"/>
  </r>
  <r>
    <x v="136"/>
    <x v="38"/>
    <n v="9417.5600000000013"/>
  </r>
  <r>
    <x v="136"/>
    <x v="39"/>
    <n v="4589.92"/>
  </r>
  <r>
    <x v="136"/>
    <x v="40"/>
    <n v="13313.44"/>
  </r>
  <r>
    <x v="136"/>
    <x v="42"/>
    <n v="12328.28"/>
  </r>
  <r>
    <x v="136"/>
    <x v="43"/>
    <n v="13686.5"/>
  </r>
  <r>
    <x v="136"/>
    <x v="44"/>
    <n v="1161"/>
  </r>
  <r>
    <x v="136"/>
    <x v="45"/>
    <n v="232"/>
  </r>
  <r>
    <x v="136"/>
    <x v="46"/>
    <n v="143108.97"/>
  </r>
  <r>
    <x v="136"/>
    <x v="47"/>
    <n v="2655.36"/>
  </r>
  <r>
    <x v="136"/>
    <x v="63"/>
    <n v="6373.8"/>
  </r>
  <r>
    <x v="136"/>
    <x v="56"/>
    <n v="39262.69"/>
  </r>
  <r>
    <x v="136"/>
    <x v="48"/>
    <n v="18115.7"/>
  </r>
  <r>
    <x v="136"/>
    <x v="49"/>
    <n v="1259.43"/>
  </r>
  <r>
    <x v="136"/>
    <x v="50"/>
    <n v="49375.05"/>
  </r>
  <r>
    <x v="136"/>
    <x v="51"/>
    <n v="14440.08"/>
  </r>
  <r>
    <x v="136"/>
    <x v="52"/>
    <n v="13929.86"/>
  </r>
  <r>
    <x v="137"/>
    <x v="3"/>
    <n v="3005.52"/>
  </r>
  <r>
    <x v="137"/>
    <x v="4"/>
    <n v="21538.6"/>
  </r>
  <r>
    <x v="137"/>
    <x v="5"/>
    <n v="11875"/>
  </r>
  <r>
    <x v="137"/>
    <x v="6"/>
    <n v="231528.19999999998"/>
  </r>
  <r>
    <x v="137"/>
    <x v="7"/>
    <n v="17259.46"/>
  </r>
  <r>
    <x v="137"/>
    <x v="8"/>
    <n v="5841.52"/>
  </r>
  <r>
    <x v="137"/>
    <x v="9"/>
    <n v="67695.150000000009"/>
  </r>
  <r>
    <x v="137"/>
    <x v="10"/>
    <n v="24080.400000000001"/>
  </r>
  <r>
    <x v="137"/>
    <x v="11"/>
    <n v="33999.599999999999"/>
  </r>
  <r>
    <x v="137"/>
    <x v="12"/>
    <n v="2645.3099999999995"/>
  </r>
  <r>
    <x v="137"/>
    <x v="13"/>
    <n v="1988.25"/>
  </r>
  <r>
    <x v="137"/>
    <x v="14"/>
    <n v="537.18999999999994"/>
  </r>
  <r>
    <x v="137"/>
    <x v="15"/>
    <n v="1601.21"/>
  </r>
  <r>
    <x v="137"/>
    <x v="16"/>
    <n v="8476.58"/>
  </r>
  <r>
    <x v="137"/>
    <x v="17"/>
    <n v="37081.589999999997"/>
  </r>
  <r>
    <x v="137"/>
    <x v="18"/>
    <n v="6905.73"/>
  </r>
  <r>
    <x v="137"/>
    <x v="19"/>
    <n v="20215.89"/>
  </r>
  <r>
    <x v="137"/>
    <x v="21"/>
    <n v="6217.52"/>
  </r>
  <r>
    <x v="137"/>
    <x v="22"/>
    <n v="21381.96"/>
  </r>
  <r>
    <x v="137"/>
    <x v="23"/>
    <n v="325.64"/>
  </r>
  <r>
    <x v="137"/>
    <x v="24"/>
    <n v="13602.67"/>
  </r>
  <r>
    <x v="137"/>
    <x v="25"/>
    <n v="40015.99"/>
  </r>
  <r>
    <x v="137"/>
    <x v="73"/>
    <n v="1878.11"/>
  </r>
  <r>
    <x v="137"/>
    <x v="26"/>
    <n v="1867.58"/>
  </r>
  <r>
    <x v="137"/>
    <x v="27"/>
    <n v="9078.5400000000009"/>
  </r>
  <r>
    <x v="137"/>
    <x v="28"/>
    <n v="15705.349999999999"/>
  </r>
  <r>
    <x v="137"/>
    <x v="29"/>
    <n v="7257.74"/>
  </r>
  <r>
    <x v="137"/>
    <x v="34"/>
    <n v="5746.59"/>
  </r>
  <r>
    <x v="137"/>
    <x v="35"/>
    <n v="9648"/>
  </r>
  <r>
    <x v="137"/>
    <x v="68"/>
    <n v="21530.54"/>
  </r>
  <r>
    <x v="137"/>
    <x v="69"/>
    <n v="33698.15"/>
  </r>
  <r>
    <x v="137"/>
    <x v="37"/>
    <n v="-8149.62"/>
  </r>
  <r>
    <x v="137"/>
    <x v="54"/>
    <n v="3950"/>
  </r>
  <r>
    <x v="137"/>
    <x v="38"/>
    <n v="4293.38"/>
  </r>
  <r>
    <x v="137"/>
    <x v="39"/>
    <n v="1191"/>
  </r>
  <r>
    <x v="137"/>
    <x v="40"/>
    <n v="10946.67"/>
  </r>
  <r>
    <x v="137"/>
    <x v="46"/>
    <n v="3740.56"/>
  </r>
  <r>
    <x v="137"/>
    <x v="47"/>
    <n v="2607.9700000000003"/>
  </r>
  <r>
    <x v="137"/>
    <x v="48"/>
    <n v="73544.509999999995"/>
  </r>
  <r>
    <x v="137"/>
    <x v="49"/>
    <n v="802.35"/>
  </r>
  <r>
    <x v="137"/>
    <x v="50"/>
    <n v="37.130000000000003"/>
  </r>
  <r>
    <x v="137"/>
    <x v="51"/>
    <n v="33789.480000000003"/>
  </r>
  <r>
    <x v="137"/>
    <x v="52"/>
    <n v="68947.75"/>
  </r>
  <r>
    <x v="138"/>
    <x v="0"/>
    <n v="119769.82"/>
  </r>
  <r>
    <x v="138"/>
    <x v="1"/>
    <n v="-119769.82"/>
  </r>
  <r>
    <x v="138"/>
    <x v="57"/>
    <n v="80640"/>
  </r>
  <r>
    <x v="138"/>
    <x v="2"/>
    <n v="65608.44"/>
  </r>
  <r>
    <x v="138"/>
    <x v="3"/>
    <n v="117128"/>
  </r>
  <r>
    <x v="138"/>
    <x v="4"/>
    <n v="138323.88"/>
  </r>
  <r>
    <x v="138"/>
    <x v="5"/>
    <n v="190013.95"/>
  </r>
  <r>
    <x v="138"/>
    <x v="6"/>
    <n v="4488208.45"/>
  </r>
  <r>
    <x v="138"/>
    <x v="58"/>
    <n v="8533.869999999999"/>
  </r>
  <r>
    <x v="138"/>
    <x v="59"/>
    <n v="5360.6100000000006"/>
  </r>
  <r>
    <x v="138"/>
    <x v="7"/>
    <n v="110973.03"/>
  </r>
  <r>
    <x v="138"/>
    <x v="8"/>
    <n v="68000.430000000008"/>
  </r>
  <r>
    <x v="138"/>
    <x v="9"/>
    <n v="2243365.2700000005"/>
  </r>
  <r>
    <x v="138"/>
    <x v="10"/>
    <n v="769540.12"/>
  </r>
  <r>
    <x v="138"/>
    <x v="11"/>
    <n v="695729.67"/>
  </r>
  <r>
    <x v="138"/>
    <x v="12"/>
    <n v="29390.910000000007"/>
  </r>
  <r>
    <x v="138"/>
    <x v="13"/>
    <n v="28417.85"/>
  </r>
  <r>
    <x v="138"/>
    <x v="14"/>
    <n v="6081.8"/>
  </r>
  <r>
    <x v="138"/>
    <x v="15"/>
    <n v="14089.25"/>
  </r>
  <r>
    <x v="138"/>
    <x v="16"/>
    <n v="251457.97999999998"/>
  </r>
  <r>
    <x v="138"/>
    <x v="17"/>
    <n v="679020.96000000008"/>
  </r>
  <r>
    <x v="138"/>
    <x v="18"/>
    <n v="181154.05"/>
  </r>
  <r>
    <x v="138"/>
    <x v="19"/>
    <n v="376648.44999999995"/>
  </r>
  <r>
    <x v="138"/>
    <x v="82"/>
    <n v="-7"/>
  </r>
  <r>
    <x v="138"/>
    <x v="21"/>
    <n v="388050.75"/>
  </r>
  <r>
    <x v="138"/>
    <x v="22"/>
    <n v="74683.739999999991"/>
  </r>
  <r>
    <x v="138"/>
    <x v="23"/>
    <n v="149958.12"/>
  </r>
  <r>
    <x v="138"/>
    <x v="24"/>
    <n v="79491.520000000004"/>
  </r>
  <r>
    <x v="138"/>
    <x v="25"/>
    <n v="454016.24"/>
  </r>
  <r>
    <x v="138"/>
    <x v="26"/>
    <n v="21691.4"/>
  </r>
  <r>
    <x v="138"/>
    <x v="27"/>
    <n v="125281.79000000001"/>
  </r>
  <r>
    <x v="138"/>
    <x v="61"/>
    <n v="82027.44"/>
  </r>
  <r>
    <x v="138"/>
    <x v="28"/>
    <n v="3271940.73"/>
  </r>
  <r>
    <x v="138"/>
    <x v="29"/>
    <n v="17049.14"/>
  </r>
  <r>
    <x v="138"/>
    <x v="31"/>
    <n v="72655.37"/>
  </r>
  <r>
    <x v="138"/>
    <x v="32"/>
    <n v="5396.35"/>
  </r>
  <r>
    <x v="138"/>
    <x v="33"/>
    <n v="513.79999999999995"/>
  </r>
  <r>
    <x v="138"/>
    <x v="34"/>
    <n v="52253.479999999996"/>
  </r>
  <r>
    <x v="138"/>
    <x v="35"/>
    <n v="200718.86000000002"/>
  </r>
  <r>
    <x v="138"/>
    <x v="36"/>
    <n v="12464.64"/>
  </r>
  <r>
    <x v="138"/>
    <x v="54"/>
    <n v="28207.559999999998"/>
  </r>
  <r>
    <x v="138"/>
    <x v="38"/>
    <n v="69232.760000000009"/>
  </r>
  <r>
    <x v="138"/>
    <x v="39"/>
    <n v="24207.190000000002"/>
  </r>
  <r>
    <x v="138"/>
    <x v="40"/>
    <n v="60590.020000000004"/>
  </r>
  <r>
    <x v="138"/>
    <x v="41"/>
    <n v="16546.580000000002"/>
  </r>
  <r>
    <x v="138"/>
    <x v="42"/>
    <n v="69572.87"/>
  </r>
  <r>
    <x v="138"/>
    <x v="43"/>
    <n v="31665.18"/>
  </r>
  <r>
    <x v="138"/>
    <x v="44"/>
    <n v="19915.73"/>
  </r>
  <r>
    <x v="138"/>
    <x v="45"/>
    <n v="9752.5"/>
  </r>
  <r>
    <x v="138"/>
    <x v="46"/>
    <n v="34670.550000000003"/>
  </r>
  <r>
    <x v="138"/>
    <x v="47"/>
    <n v="181131.74"/>
  </r>
  <r>
    <x v="138"/>
    <x v="48"/>
    <n v="12351297.119999999"/>
  </r>
  <r>
    <x v="138"/>
    <x v="49"/>
    <n v="4822.58"/>
  </r>
  <r>
    <x v="138"/>
    <x v="50"/>
    <n v="4635.4400000000005"/>
  </r>
  <r>
    <x v="138"/>
    <x v="51"/>
    <n v="50302.48"/>
  </r>
  <r>
    <x v="138"/>
    <x v="52"/>
    <n v="214155.91999999998"/>
  </r>
  <r>
    <x v="138"/>
    <x v="70"/>
    <n v="21272.27"/>
  </r>
  <r>
    <x v="138"/>
    <x v="71"/>
    <n v="2436.4"/>
  </r>
  <r>
    <x v="138"/>
    <x v="64"/>
    <n v="18914.63"/>
  </r>
  <r>
    <x v="138"/>
    <x v="65"/>
    <n v="11664.71"/>
  </r>
  <r>
    <x v="138"/>
    <x v="74"/>
    <n v="40013.620000000003"/>
  </r>
  <r>
    <x v="139"/>
    <x v="0"/>
    <n v="159624.16999999998"/>
  </r>
  <r>
    <x v="139"/>
    <x v="1"/>
    <n v="-159624.17000000001"/>
  </r>
  <r>
    <x v="139"/>
    <x v="57"/>
    <n v="68460"/>
  </r>
  <r>
    <x v="139"/>
    <x v="2"/>
    <n v="129742.57"/>
  </r>
  <r>
    <x v="139"/>
    <x v="3"/>
    <n v="293908.86000000004"/>
  </r>
  <r>
    <x v="139"/>
    <x v="4"/>
    <n v="95934.02"/>
  </r>
  <r>
    <x v="139"/>
    <x v="5"/>
    <n v="264127.02"/>
  </r>
  <r>
    <x v="139"/>
    <x v="6"/>
    <n v="6161800.1400000006"/>
  </r>
  <r>
    <x v="139"/>
    <x v="58"/>
    <n v="107574.98"/>
  </r>
  <r>
    <x v="139"/>
    <x v="59"/>
    <n v="258306.91"/>
  </r>
  <r>
    <x v="139"/>
    <x v="7"/>
    <n v="247498.53"/>
  </r>
  <r>
    <x v="139"/>
    <x v="8"/>
    <n v="143036.72"/>
  </r>
  <r>
    <x v="139"/>
    <x v="9"/>
    <n v="3279995.58"/>
  </r>
  <r>
    <x v="139"/>
    <x v="10"/>
    <n v="915074.67000000016"/>
  </r>
  <r>
    <x v="139"/>
    <x v="11"/>
    <n v="931216.33000000007"/>
  </r>
  <r>
    <x v="139"/>
    <x v="12"/>
    <n v="117659.96"/>
  </r>
  <r>
    <x v="139"/>
    <x v="13"/>
    <n v="37844.46"/>
  </r>
  <r>
    <x v="139"/>
    <x v="14"/>
    <n v="30035.180000000004"/>
  </r>
  <r>
    <x v="139"/>
    <x v="15"/>
    <n v="78150.22"/>
  </r>
  <r>
    <x v="139"/>
    <x v="16"/>
    <n v="427695.40000000008"/>
  </r>
  <r>
    <x v="139"/>
    <x v="17"/>
    <n v="973180.74000000011"/>
  </r>
  <r>
    <x v="139"/>
    <x v="18"/>
    <n v="301102.63"/>
  </r>
  <r>
    <x v="139"/>
    <x v="19"/>
    <n v="523096.37"/>
  </r>
  <r>
    <x v="139"/>
    <x v="21"/>
    <n v="233579.62"/>
  </r>
  <r>
    <x v="139"/>
    <x v="22"/>
    <n v="18451.82"/>
  </r>
  <r>
    <x v="139"/>
    <x v="23"/>
    <n v="133602.67000000001"/>
  </r>
  <r>
    <x v="139"/>
    <x v="24"/>
    <n v="71252.2"/>
  </r>
  <r>
    <x v="139"/>
    <x v="25"/>
    <n v="829808.12000000011"/>
  </r>
  <r>
    <x v="139"/>
    <x v="26"/>
    <n v="17454.02"/>
  </r>
  <r>
    <x v="139"/>
    <x v="27"/>
    <n v="194725.09999999998"/>
  </r>
  <r>
    <x v="139"/>
    <x v="61"/>
    <n v="56800"/>
  </r>
  <r>
    <x v="139"/>
    <x v="28"/>
    <n v="157847.81"/>
  </r>
  <r>
    <x v="139"/>
    <x v="29"/>
    <n v="28477.68"/>
  </r>
  <r>
    <x v="139"/>
    <x v="31"/>
    <n v="117729.60000000001"/>
  </r>
  <r>
    <x v="139"/>
    <x v="32"/>
    <n v="5879.65"/>
  </r>
  <r>
    <x v="139"/>
    <x v="33"/>
    <n v="40"/>
  </r>
  <r>
    <x v="139"/>
    <x v="34"/>
    <n v="67161.16"/>
  </r>
  <r>
    <x v="139"/>
    <x v="35"/>
    <n v="150150"/>
  </r>
  <r>
    <x v="139"/>
    <x v="75"/>
    <n v="43785.95"/>
  </r>
  <r>
    <x v="139"/>
    <x v="39"/>
    <n v="17636.75"/>
  </r>
  <r>
    <x v="139"/>
    <x v="40"/>
    <n v="122123.72"/>
  </r>
  <r>
    <x v="139"/>
    <x v="44"/>
    <n v="25214.34"/>
  </r>
  <r>
    <x v="139"/>
    <x v="45"/>
    <n v="39985"/>
  </r>
  <r>
    <x v="139"/>
    <x v="46"/>
    <n v="243484.11"/>
  </r>
  <r>
    <x v="139"/>
    <x v="47"/>
    <n v="54510.439999999995"/>
  </r>
  <r>
    <x v="139"/>
    <x v="48"/>
    <n v="1530782.98"/>
  </r>
  <r>
    <x v="139"/>
    <x v="49"/>
    <n v="38305.550000000003"/>
  </r>
  <r>
    <x v="139"/>
    <x v="50"/>
    <n v="37655.22"/>
  </r>
  <r>
    <x v="139"/>
    <x v="51"/>
    <n v="46339.070000000007"/>
  </r>
  <r>
    <x v="139"/>
    <x v="64"/>
    <n v="13065.55"/>
  </r>
  <r>
    <x v="139"/>
    <x v="65"/>
    <n v="68667.05"/>
  </r>
  <r>
    <x v="139"/>
    <x v="66"/>
    <n v="98394.64"/>
  </r>
  <r>
    <x v="140"/>
    <x v="0"/>
    <n v="76324.479999999996"/>
  </r>
  <r>
    <x v="140"/>
    <x v="1"/>
    <n v="-76324.479999999996"/>
  </r>
  <r>
    <x v="140"/>
    <x v="2"/>
    <n v="4356.12"/>
  </r>
  <r>
    <x v="140"/>
    <x v="3"/>
    <n v="71064.14"/>
  </r>
  <r>
    <x v="140"/>
    <x v="4"/>
    <n v="28026.22"/>
  </r>
  <r>
    <x v="140"/>
    <x v="5"/>
    <n v="1744.32"/>
  </r>
  <r>
    <x v="140"/>
    <x v="6"/>
    <n v="1288424.1100000001"/>
  </r>
  <r>
    <x v="140"/>
    <x v="59"/>
    <n v="91797.14"/>
  </r>
  <r>
    <x v="140"/>
    <x v="7"/>
    <n v="6477.03"/>
  </r>
  <r>
    <x v="140"/>
    <x v="8"/>
    <n v="40215.32"/>
  </r>
  <r>
    <x v="140"/>
    <x v="9"/>
    <n v="588543.29"/>
  </r>
  <r>
    <x v="140"/>
    <x v="10"/>
    <n v="192652.68000000002"/>
  </r>
  <r>
    <x v="140"/>
    <x v="11"/>
    <n v="190421.97"/>
  </r>
  <r>
    <x v="140"/>
    <x v="12"/>
    <n v="37201.79"/>
  </r>
  <r>
    <x v="140"/>
    <x v="13"/>
    <n v="10476.199999999999"/>
  </r>
  <r>
    <x v="140"/>
    <x v="14"/>
    <n v="4550.57"/>
  </r>
  <r>
    <x v="140"/>
    <x v="15"/>
    <n v="10576.96"/>
  </r>
  <r>
    <x v="140"/>
    <x v="16"/>
    <n v="68900.62"/>
  </r>
  <r>
    <x v="140"/>
    <x v="17"/>
    <n v="187993.34"/>
  </r>
  <r>
    <x v="140"/>
    <x v="18"/>
    <n v="54882.87"/>
  </r>
  <r>
    <x v="140"/>
    <x v="19"/>
    <n v="104969.42"/>
  </r>
  <r>
    <x v="140"/>
    <x v="21"/>
    <n v="22079.49"/>
  </r>
  <r>
    <x v="140"/>
    <x v="22"/>
    <n v="54564.87"/>
  </r>
  <r>
    <x v="140"/>
    <x v="23"/>
    <n v="65460.3"/>
  </r>
  <r>
    <x v="140"/>
    <x v="24"/>
    <n v="28133.55"/>
  </r>
  <r>
    <x v="140"/>
    <x v="25"/>
    <n v="109689.50000000001"/>
  </r>
  <r>
    <x v="140"/>
    <x v="78"/>
    <n v="303.12"/>
  </r>
  <r>
    <x v="140"/>
    <x v="27"/>
    <n v="91136.4"/>
  </r>
  <r>
    <x v="140"/>
    <x v="28"/>
    <n v="190262.89"/>
  </r>
  <r>
    <x v="140"/>
    <x v="29"/>
    <n v="283"/>
  </r>
  <r>
    <x v="140"/>
    <x v="30"/>
    <n v="106960.01"/>
  </r>
  <r>
    <x v="140"/>
    <x v="33"/>
    <n v="912.56"/>
  </r>
  <r>
    <x v="140"/>
    <x v="34"/>
    <n v="32142.440000000002"/>
  </r>
  <r>
    <x v="140"/>
    <x v="35"/>
    <n v="42927"/>
  </r>
  <r>
    <x v="140"/>
    <x v="54"/>
    <n v="2712"/>
  </r>
  <r>
    <x v="140"/>
    <x v="38"/>
    <n v="31234.17"/>
  </r>
  <r>
    <x v="140"/>
    <x v="39"/>
    <n v="13102.27"/>
  </r>
  <r>
    <x v="140"/>
    <x v="40"/>
    <n v="2000.26"/>
  </r>
  <r>
    <x v="140"/>
    <x v="41"/>
    <n v="23053.75"/>
  </r>
  <r>
    <x v="140"/>
    <x v="42"/>
    <n v="4027.25"/>
  </r>
  <r>
    <x v="140"/>
    <x v="44"/>
    <n v="10742.1"/>
  </r>
  <r>
    <x v="140"/>
    <x v="45"/>
    <n v="20336.599999999999"/>
  </r>
  <r>
    <x v="140"/>
    <x v="46"/>
    <n v="37262"/>
  </r>
  <r>
    <x v="140"/>
    <x v="47"/>
    <n v="6318.25"/>
  </r>
  <r>
    <x v="140"/>
    <x v="48"/>
    <n v="401928.02"/>
  </r>
  <r>
    <x v="140"/>
    <x v="49"/>
    <n v="25469.06"/>
  </r>
  <r>
    <x v="140"/>
    <x v="50"/>
    <n v="15172.769999999999"/>
  </r>
  <r>
    <x v="140"/>
    <x v="51"/>
    <n v="6526.42"/>
  </r>
  <r>
    <x v="140"/>
    <x v="52"/>
    <n v="6173.47"/>
  </r>
  <r>
    <x v="141"/>
    <x v="0"/>
    <n v="42003.67"/>
  </r>
  <r>
    <x v="141"/>
    <x v="1"/>
    <n v="-42003.67"/>
  </r>
  <r>
    <x v="141"/>
    <x v="57"/>
    <n v="5705"/>
  </r>
  <r>
    <x v="141"/>
    <x v="2"/>
    <n v="125016.45"/>
  </r>
  <r>
    <x v="141"/>
    <x v="3"/>
    <n v="75568.66"/>
  </r>
  <r>
    <x v="141"/>
    <x v="4"/>
    <n v="106142.20000000001"/>
  </r>
  <r>
    <x v="141"/>
    <x v="5"/>
    <n v="109254.5"/>
  </r>
  <r>
    <x v="141"/>
    <x v="6"/>
    <n v="3896391.46"/>
  </r>
  <r>
    <x v="141"/>
    <x v="58"/>
    <n v="49233.33"/>
  </r>
  <r>
    <x v="141"/>
    <x v="59"/>
    <n v="178761"/>
  </r>
  <r>
    <x v="141"/>
    <x v="7"/>
    <n v="106763.29999999999"/>
  </r>
  <r>
    <x v="141"/>
    <x v="8"/>
    <n v="44539.76"/>
  </r>
  <r>
    <x v="141"/>
    <x v="9"/>
    <n v="1401461.2300000002"/>
  </r>
  <r>
    <x v="141"/>
    <x v="10"/>
    <n v="539088.17999999993"/>
  </r>
  <r>
    <x v="141"/>
    <x v="11"/>
    <n v="607023.81999999995"/>
  </r>
  <r>
    <x v="141"/>
    <x v="12"/>
    <n v="30672.050000000007"/>
  </r>
  <r>
    <x v="141"/>
    <x v="13"/>
    <n v="19041.850000000002"/>
  </r>
  <r>
    <x v="141"/>
    <x v="14"/>
    <n v="14942.85"/>
  </r>
  <r>
    <x v="141"/>
    <x v="15"/>
    <n v="31231.8"/>
  </r>
  <r>
    <x v="141"/>
    <x v="16"/>
    <n v="179817.34999999998"/>
  </r>
  <r>
    <x v="141"/>
    <x v="17"/>
    <n v="590751.98"/>
  </r>
  <r>
    <x v="141"/>
    <x v="18"/>
    <n v="129489.58"/>
  </r>
  <r>
    <x v="141"/>
    <x v="19"/>
    <n v="316457.47000000003"/>
  </r>
  <r>
    <x v="141"/>
    <x v="21"/>
    <n v="187896.16999999998"/>
  </r>
  <r>
    <x v="141"/>
    <x v="22"/>
    <n v="56387.03"/>
  </r>
  <r>
    <x v="141"/>
    <x v="23"/>
    <n v="26906.09"/>
  </r>
  <r>
    <x v="141"/>
    <x v="24"/>
    <n v="53178.490000000005"/>
  </r>
  <r>
    <x v="141"/>
    <x v="25"/>
    <n v="364810.41"/>
  </r>
  <r>
    <x v="141"/>
    <x v="91"/>
    <n v="23.5"/>
  </r>
  <r>
    <x v="141"/>
    <x v="26"/>
    <n v="35084.39"/>
  </r>
  <r>
    <x v="141"/>
    <x v="27"/>
    <n v="127389.35"/>
  </r>
  <r>
    <x v="141"/>
    <x v="28"/>
    <n v="449409.83999999997"/>
  </r>
  <r>
    <x v="141"/>
    <x v="29"/>
    <n v="6304"/>
  </r>
  <r>
    <x v="141"/>
    <x v="53"/>
    <n v="290899.02"/>
  </r>
  <r>
    <x v="141"/>
    <x v="30"/>
    <n v="33982.880000000005"/>
  </r>
  <r>
    <x v="141"/>
    <x v="31"/>
    <n v="120982.17"/>
  </r>
  <r>
    <x v="141"/>
    <x v="32"/>
    <n v="12623.14"/>
  </r>
  <r>
    <x v="141"/>
    <x v="33"/>
    <n v="1838.66"/>
  </r>
  <r>
    <x v="141"/>
    <x v="34"/>
    <n v="46131.17"/>
  </r>
  <r>
    <x v="141"/>
    <x v="35"/>
    <n v="149915.07"/>
  </r>
  <r>
    <x v="141"/>
    <x v="36"/>
    <n v="12245.95"/>
  </r>
  <r>
    <x v="141"/>
    <x v="37"/>
    <n v="11635.54"/>
  </r>
  <r>
    <x v="141"/>
    <x v="62"/>
    <n v="8289.93"/>
  </r>
  <r>
    <x v="141"/>
    <x v="54"/>
    <n v="12785.76"/>
  </r>
  <r>
    <x v="141"/>
    <x v="38"/>
    <n v="4363.74"/>
  </r>
  <r>
    <x v="141"/>
    <x v="39"/>
    <n v="16395.98"/>
  </r>
  <r>
    <x v="141"/>
    <x v="40"/>
    <n v="20970.030000000002"/>
  </r>
  <r>
    <x v="141"/>
    <x v="41"/>
    <n v="10336.31"/>
  </r>
  <r>
    <x v="141"/>
    <x v="42"/>
    <n v="431.19"/>
  </r>
  <r>
    <x v="141"/>
    <x v="43"/>
    <n v="345370.67"/>
  </r>
  <r>
    <x v="141"/>
    <x v="44"/>
    <n v="25351.8"/>
  </r>
  <r>
    <x v="141"/>
    <x v="45"/>
    <n v="24345"/>
  </r>
  <r>
    <x v="141"/>
    <x v="46"/>
    <n v="39723.160000000003"/>
  </r>
  <r>
    <x v="141"/>
    <x v="47"/>
    <n v="16205.16"/>
  </r>
  <r>
    <x v="141"/>
    <x v="48"/>
    <n v="465200.55"/>
  </r>
  <r>
    <x v="141"/>
    <x v="49"/>
    <n v="8495.4699999999993"/>
  </r>
  <r>
    <x v="141"/>
    <x v="50"/>
    <n v="16863.39"/>
  </r>
  <r>
    <x v="141"/>
    <x v="51"/>
    <n v="7162.2000000000007"/>
  </r>
  <r>
    <x v="141"/>
    <x v="65"/>
    <n v="71766.44"/>
  </r>
  <r>
    <x v="142"/>
    <x v="0"/>
    <n v="3418.69"/>
  </r>
  <r>
    <x v="142"/>
    <x v="1"/>
    <n v="-3418.69"/>
  </r>
  <r>
    <x v="142"/>
    <x v="3"/>
    <n v="17375"/>
  </r>
  <r>
    <x v="142"/>
    <x v="4"/>
    <n v="7852.27"/>
  </r>
  <r>
    <x v="142"/>
    <x v="5"/>
    <n v="28167.43"/>
  </r>
  <r>
    <x v="142"/>
    <x v="6"/>
    <n v="275790.67"/>
  </r>
  <r>
    <x v="142"/>
    <x v="59"/>
    <n v="2500"/>
  </r>
  <r>
    <x v="142"/>
    <x v="7"/>
    <n v="5355.5"/>
  </r>
  <r>
    <x v="142"/>
    <x v="8"/>
    <n v="2460.3000000000002"/>
  </r>
  <r>
    <x v="142"/>
    <x v="9"/>
    <n v="195143.21"/>
  </r>
  <r>
    <x v="142"/>
    <x v="10"/>
    <n v="66938.42"/>
  </r>
  <r>
    <x v="142"/>
    <x v="11"/>
    <n v="61805.58"/>
  </r>
  <r>
    <x v="142"/>
    <x v="12"/>
    <n v="5095.1000000000004"/>
  </r>
  <r>
    <x v="142"/>
    <x v="13"/>
    <n v="2342.7600000000002"/>
  </r>
  <r>
    <x v="142"/>
    <x v="14"/>
    <n v="356.59000000000003"/>
  </r>
  <r>
    <x v="142"/>
    <x v="15"/>
    <n v="594.74"/>
  </r>
  <r>
    <x v="142"/>
    <x v="16"/>
    <n v="22601.87"/>
  </r>
  <r>
    <x v="142"/>
    <x v="17"/>
    <n v="44297.7"/>
  </r>
  <r>
    <x v="142"/>
    <x v="18"/>
    <n v="15372.259999999998"/>
  </r>
  <r>
    <x v="142"/>
    <x v="19"/>
    <n v="24510.18"/>
  </r>
  <r>
    <x v="142"/>
    <x v="21"/>
    <n v="1297.6999999999998"/>
  </r>
  <r>
    <x v="142"/>
    <x v="22"/>
    <n v="3819.67"/>
  </r>
  <r>
    <x v="142"/>
    <x v="23"/>
    <n v="16380.58"/>
  </r>
  <r>
    <x v="142"/>
    <x v="25"/>
    <n v="50769.39"/>
  </r>
  <r>
    <x v="142"/>
    <x v="73"/>
    <n v="6561.42"/>
  </r>
  <r>
    <x v="142"/>
    <x v="26"/>
    <n v="2851.18"/>
  </r>
  <r>
    <x v="142"/>
    <x v="27"/>
    <n v="4285.7700000000004"/>
  </r>
  <r>
    <x v="142"/>
    <x v="28"/>
    <n v="78"/>
  </r>
  <r>
    <x v="142"/>
    <x v="33"/>
    <n v="476.41"/>
  </r>
  <r>
    <x v="142"/>
    <x v="34"/>
    <n v="18197.599999999999"/>
  </r>
  <r>
    <x v="142"/>
    <x v="35"/>
    <n v="8574.76"/>
  </r>
  <r>
    <x v="142"/>
    <x v="68"/>
    <n v="11220.28"/>
  </r>
  <r>
    <x v="142"/>
    <x v="36"/>
    <n v="24330.230000000003"/>
  </r>
  <r>
    <x v="142"/>
    <x v="54"/>
    <n v="75.45"/>
  </r>
  <r>
    <x v="142"/>
    <x v="38"/>
    <n v="6632.33"/>
  </r>
  <r>
    <x v="142"/>
    <x v="39"/>
    <n v="650"/>
  </r>
  <r>
    <x v="142"/>
    <x v="40"/>
    <n v="2267.4699999999998"/>
  </r>
  <r>
    <x v="142"/>
    <x v="42"/>
    <n v="8219.44"/>
  </r>
  <r>
    <x v="142"/>
    <x v="43"/>
    <n v="2130.92"/>
  </r>
  <r>
    <x v="142"/>
    <x v="44"/>
    <n v="1131"/>
  </r>
  <r>
    <x v="142"/>
    <x v="45"/>
    <n v="1300"/>
  </r>
  <r>
    <x v="142"/>
    <x v="46"/>
    <n v="82514.209999999992"/>
  </r>
  <r>
    <x v="142"/>
    <x v="63"/>
    <n v="12600"/>
  </r>
  <r>
    <x v="142"/>
    <x v="56"/>
    <n v="146.9"/>
  </r>
  <r>
    <x v="142"/>
    <x v="48"/>
    <n v="190"/>
  </r>
  <r>
    <x v="142"/>
    <x v="49"/>
    <n v="358.89"/>
  </r>
  <r>
    <x v="142"/>
    <x v="50"/>
    <n v="118005.95999999999"/>
  </r>
  <r>
    <x v="142"/>
    <x v="51"/>
    <n v="895.43"/>
  </r>
  <r>
    <x v="142"/>
    <x v="52"/>
    <n v="10443"/>
  </r>
  <r>
    <x v="142"/>
    <x v="74"/>
    <n v="15291.89"/>
  </r>
  <r>
    <x v="143"/>
    <x v="0"/>
    <n v="40775.090000000004"/>
  </r>
  <r>
    <x v="143"/>
    <x v="1"/>
    <n v="-40775.089999999997"/>
  </r>
  <r>
    <x v="143"/>
    <x v="57"/>
    <n v="58416.58"/>
  </r>
  <r>
    <x v="143"/>
    <x v="2"/>
    <n v="18703.14"/>
  </r>
  <r>
    <x v="143"/>
    <x v="3"/>
    <n v="85224.65"/>
  </r>
  <r>
    <x v="143"/>
    <x v="4"/>
    <n v="17365.98"/>
  </r>
  <r>
    <x v="143"/>
    <x v="5"/>
    <n v="73630.080000000002"/>
  </r>
  <r>
    <x v="143"/>
    <x v="6"/>
    <n v="3154077.38"/>
  </r>
  <r>
    <x v="143"/>
    <x v="58"/>
    <n v="35442.629999999997"/>
  </r>
  <r>
    <x v="143"/>
    <x v="59"/>
    <n v="72319"/>
  </r>
  <r>
    <x v="143"/>
    <x v="7"/>
    <n v="89461"/>
  </r>
  <r>
    <x v="143"/>
    <x v="8"/>
    <n v="55466.34"/>
  </r>
  <r>
    <x v="143"/>
    <x v="9"/>
    <n v="1257006.04"/>
  </r>
  <r>
    <x v="143"/>
    <x v="10"/>
    <n v="479395.97"/>
  </r>
  <r>
    <x v="143"/>
    <x v="11"/>
    <n v="452820.03"/>
  </r>
  <r>
    <x v="143"/>
    <x v="12"/>
    <n v="57162.439999999995"/>
  </r>
  <r>
    <x v="143"/>
    <x v="13"/>
    <n v="22024.519999999997"/>
  </r>
  <r>
    <x v="143"/>
    <x v="14"/>
    <n v="6565.72"/>
  </r>
  <r>
    <x v="143"/>
    <x v="15"/>
    <n v="11388.779999999999"/>
  </r>
  <r>
    <x v="143"/>
    <x v="87"/>
    <n v="25"/>
  </r>
  <r>
    <x v="143"/>
    <x v="16"/>
    <n v="159097.85000000003"/>
  </r>
  <r>
    <x v="143"/>
    <x v="17"/>
    <n v="478130.77999999997"/>
  </r>
  <r>
    <x v="143"/>
    <x v="18"/>
    <n v="110974.28999999998"/>
  </r>
  <r>
    <x v="143"/>
    <x v="19"/>
    <n v="262608.28999999998"/>
  </r>
  <r>
    <x v="143"/>
    <x v="21"/>
    <n v="80567.27"/>
  </r>
  <r>
    <x v="143"/>
    <x v="22"/>
    <n v="16224.95"/>
  </r>
  <r>
    <x v="143"/>
    <x v="23"/>
    <n v="138121.20000000001"/>
  </r>
  <r>
    <x v="143"/>
    <x v="24"/>
    <n v="63702.3"/>
  </r>
  <r>
    <x v="143"/>
    <x v="25"/>
    <n v="279925.03000000003"/>
  </r>
  <r>
    <x v="143"/>
    <x v="83"/>
    <n v="2052"/>
  </r>
  <r>
    <x v="143"/>
    <x v="73"/>
    <n v="6892"/>
  </r>
  <r>
    <x v="143"/>
    <x v="26"/>
    <n v="11965.93"/>
  </r>
  <r>
    <x v="143"/>
    <x v="78"/>
    <n v="7583.71"/>
  </r>
  <r>
    <x v="143"/>
    <x v="27"/>
    <n v="122710.73000000001"/>
  </r>
  <r>
    <x v="143"/>
    <x v="28"/>
    <n v="614594.74"/>
  </r>
  <r>
    <x v="143"/>
    <x v="29"/>
    <n v="12905.5"/>
  </r>
  <r>
    <x v="143"/>
    <x v="31"/>
    <n v="59219.4"/>
  </r>
  <r>
    <x v="143"/>
    <x v="32"/>
    <n v="8796.77"/>
  </r>
  <r>
    <x v="143"/>
    <x v="34"/>
    <n v="42109.71"/>
  </r>
  <r>
    <x v="143"/>
    <x v="35"/>
    <n v="135013.48000000001"/>
  </r>
  <r>
    <x v="143"/>
    <x v="69"/>
    <n v="21950.55"/>
  </r>
  <r>
    <x v="143"/>
    <x v="36"/>
    <n v="2339.2600000000002"/>
  </r>
  <r>
    <x v="143"/>
    <x v="37"/>
    <n v="16124.19"/>
  </r>
  <r>
    <x v="143"/>
    <x v="38"/>
    <n v="20991.56"/>
  </r>
  <r>
    <x v="143"/>
    <x v="39"/>
    <n v="19537.14"/>
  </r>
  <r>
    <x v="143"/>
    <x v="40"/>
    <n v="38141.340000000004"/>
  </r>
  <r>
    <x v="143"/>
    <x v="43"/>
    <n v="50573.09"/>
  </r>
  <r>
    <x v="143"/>
    <x v="44"/>
    <n v="23835.33"/>
  </r>
  <r>
    <x v="143"/>
    <x v="45"/>
    <n v="7652"/>
  </r>
  <r>
    <x v="143"/>
    <x v="46"/>
    <n v="75974.539999999994"/>
  </r>
  <r>
    <x v="143"/>
    <x v="47"/>
    <n v="12697"/>
  </r>
  <r>
    <x v="143"/>
    <x v="48"/>
    <n v="3665"/>
  </r>
  <r>
    <x v="143"/>
    <x v="49"/>
    <n v="8062.21"/>
  </r>
  <r>
    <x v="143"/>
    <x v="51"/>
    <n v="6538.35"/>
  </r>
  <r>
    <x v="143"/>
    <x v="52"/>
    <n v="51900"/>
  </r>
  <r>
    <x v="144"/>
    <x v="0"/>
    <n v="40073.06"/>
  </r>
  <r>
    <x v="144"/>
    <x v="1"/>
    <n v="-40073.06"/>
  </r>
  <r>
    <x v="144"/>
    <x v="57"/>
    <n v="14128"/>
  </r>
  <r>
    <x v="144"/>
    <x v="2"/>
    <n v="30732.37"/>
  </r>
  <r>
    <x v="144"/>
    <x v="3"/>
    <n v="92356.299999999988"/>
  </r>
  <r>
    <x v="144"/>
    <x v="4"/>
    <n v="50599.399999999994"/>
  </r>
  <r>
    <x v="144"/>
    <x v="5"/>
    <n v="6642.49"/>
  </r>
  <r>
    <x v="144"/>
    <x v="6"/>
    <n v="2090897.53"/>
  </r>
  <r>
    <x v="144"/>
    <x v="58"/>
    <n v="7410.07"/>
  </r>
  <r>
    <x v="144"/>
    <x v="59"/>
    <n v="34940.049999999996"/>
  </r>
  <r>
    <x v="144"/>
    <x v="7"/>
    <n v="34610.07"/>
  </r>
  <r>
    <x v="144"/>
    <x v="8"/>
    <n v="8718.56"/>
  </r>
  <r>
    <x v="144"/>
    <x v="9"/>
    <n v="941474.38"/>
  </r>
  <r>
    <x v="144"/>
    <x v="10"/>
    <n v="395514.3"/>
  </r>
  <r>
    <x v="144"/>
    <x v="11"/>
    <n v="340899.57999999996"/>
  </r>
  <r>
    <x v="144"/>
    <x v="12"/>
    <n v="31139.429999999997"/>
  </r>
  <r>
    <x v="144"/>
    <x v="13"/>
    <n v="13200.93"/>
  </r>
  <r>
    <x v="144"/>
    <x v="14"/>
    <n v="4575.8500000000004"/>
  </r>
  <r>
    <x v="144"/>
    <x v="15"/>
    <n v="10089.040000000001"/>
  </r>
  <r>
    <x v="144"/>
    <x v="16"/>
    <n v="108740.22"/>
  </r>
  <r>
    <x v="144"/>
    <x v="17"/>
    <n v="324241.90000000002"/>
  </r>
  <r>
    <x v="144"/>
    <x v="18"/>
    <n v="76320.479999999996"/>
  </r>
  <r>
    <x v="144"/>
    <x v="19"/>
    <n v="175569.75"/>
  </r>
  <r>
    <x v="144"/>
    <x v="21"/>
    <n v="274962.28999999998"/>
  </r>
  <r>
    <x v="144"/>
    <x v="22"/>
    <n v="94307.61"/>
  </r>
  <r>
    <x v="144"/>
    <x v="23"/>
    <n v="86652.27"/>
  </r>
  <r>
    <x v="144"/>
    <x v="24"/>
    <n v="44909.09"/>
  </r>
  <r>
    <x v="144"/>
    <x v="25"/>
    <n v="550641.87"/>
  </r>
  <r>
    <x v="144"/>
    <x v="73"/>
    <n v="7041.11"/>
  </r>
  <r>
    <x v="144"/>
    <x v="26"/>
    <n v="114676.26000000001"/>
  </r>
  <r>
    <x v="144"/>
    <x v="27"/>
    <n v="134494.89000000001"/>
  </r>
  <r>
    <x v="144"/>
    <x v="28"/>
    <n v="323094.63"/>
  </r>
  <r>
    <x v="144"/>
    <x v="29"/>
    <n v="8122.75"/>
  </r>
  <r>
    <x v="144"/>
    <x v="31"/>
    <n v="64745.77"/>
  </r>
  <r>
    <x v="144"/>
    <x v="33"/>
    <n v="1273.46"/>
  </r>
  <r>
    <x v="144"/>
    <x v="34"/>
    <n v="33230.259999999995"/>
  </r>
  <r>
    <x v="144"/>
    <x v="35"/>
    <n v="86621"/>
  </r>
  <r>
    <x v="144"/>
    <x v="37"/>
    <n v="4563.4400000000005"/>
  </r>
  <r>
    <x v="144"/>
    <x v="38"/>
    <n v="102437.08"/>
  </r>
  <r>
    <x v="144"/>
    <x v="39"/>
    <n v="18290.120000000003"/>
  </r>
  <r>
    <x v="144"/>
    <x v="40"/>
    <n v="16544.2"/>
  </r>
  <r>
    <x v="144"/>
    <x v="41"/>
    <n v="20884.95"/>
  </r>
  <r>
    <x v="144"/>
    <x v="42"/>
    <n v="179.94"/>
  </r>
  <r>
    <x v="144"/>
    <x v="43"/>
    <n v="98032.739999999991"/>
  </r>
  <r>
    <x v="144"/>
    <x v="45"/>
    <n v="22916.16"/>
  </r>
  <r>
    <x v="144"/>
    <x v="46"/>
    <n v="184259.48"/>
  </r>
  <r>
    <x v="144"/>
    <x v="47"/>
    <n v="113132.04"/>
  </r>
  <r>
    <x v="144"/>
    <x v="48"/>
    <n v="56378.23"/>
  </r>
  <r>
    <x v="144"/>
    <x v="49"/>
    <n v="5295.65"/>
  </r>
  <r>
    <x v="144"/>
    <x v="51"/>
    <n v="22012.48"/>
  </r>
  <r>
    <x v="144"/>
    <x v="65"/>
    <n v="7506.51"/>
  </r>
  <r>
    <x v="145"/>
    <x v="0"/>
    <n v="32829.299999999996"/>
  </r>
  <r>
    <x v="145"/>
    <x v="1"/>
    <n v="-32829.300000000003"/>
  </r>
  <r>
    <x v="145"/>
    <x v="57"/>
    <n v="18315"/>
  </r>
  <r>
    <x v="145"/>
    <x v="2"/>
    <n v="11813.269999999999"/>
  </r>
  <r>
    <x v="145"/>
    <x v="3"/>
    <n v="117439.3"/>
  </r>
  <r>
    <x v="145"/>
    <x v="4"/>
    <n v="11611.1"/>
  </r>
  <r>
    <x v="145"/>
    <x v="5"/>
    <n v="149676.5"/>
  </r>
  <r>
    <x v="145"/>
    <x v="6"/>
    <n v="3287297.6799999997"/>
  </r>
  <r>
    <x v="145"/>
    <x v="58"/>
    <n v="16937.7"/>
  </r>
  <r>
    <x v="145"/>
    <x v="59"/>
    <n v="163361"/>
  </r>
  <r>
    <x v="145"/>
    <x v="7"/>
    <n v="10404.19"/>
  </r>
  <r>
    <x v="145"/>
    <x v="8"/>
    <n v="110488.57000000002"/>
  </r>
  <r>
    <x v="145"/>
    <x v="9"/>
    <n v="1118490.8"/>
  </r>
  <r>
    <x v="145"/>
    <x v="67"/>
    <n v="2228.1300000000006"/>
  </r>
  <r>
    <x v="145"/>
    <x v="60"/>
    <n v="5627.6999999999989"/>
  </r>
  <r>
    <x v="145"/>
    <x v="10"/>
    <n v="418910.49"/>
  </r>
  <r>
    <x v="145"/>
    <x v="11"/>
    <n v="484233.51"/>
  </r>
  <r>
    <x v="145"/>
    <x v="12"/>
    <n v="27642.580000000009"/>
  </r>
  <r>
    <x v="145"/>
    <x v="13"/>
    <n v="15238.91"/>
  </r>
  <r>
    <x v="145"/>
    <x v="14"/>
    <n v="2641.1499999999996"/>
  </r>
  <r>
    <x v="145"/>
    <x v="15"/>
    <n v="5150.0399999999991"/>
  </r>
  <r>
    <x v="145"/>
    <x v="16"/>
    <n v="146930.38999999998"/>
  </r>
  <r>
    <x v="145"/>
    <x v="17"/>
    <n v="493355.99"/>
  </r>
  <r>
    <x v="145"/>
    <x v="18"/>
    <n v="106201.93000000001"/>
  </r>
  <r>
    <x v="145"/>
    <x v="19"/>
    <n v="271178.09000000003"/>
  </r>
  <r>
    <x v="145"/>
    <x v="21"/>
    <n v="35845.060000000005"/>
  </r>
  <r>
    <x v="145"/>
    <x v="22"/>
    <n v="40134.890000000007"/>
  </r>
  <r>
    <x v="145"/>
    <x v="23"/>
    <n v="184152.87"/>
  </r>
  <r>
    <x v="145"/>
    <x v="24"/>
    <n v="5574.9"/>
  </r>
  <r>
    <x v="145"/>
    <x v="25"/>
    <n v="296192.36999999994"/>
  </r>
  <r>
    <x v="145"/>
    <x v="26"/>
    <n v="28705.759999999998"/>
  </r>
  <r>
    <x v="145"/>
    <x v="27"/>
    <n v="67867.520000000004"/>
  </r>
  <r>
    <x v="145"/>
    <x v="61"/>
    <n v="96132.01"/>
  </r>
  <r>
    <x v="145"/>
    <x v="28"/>
    <n v="525655.65"/>
  </r>
  <r>
    <x v="145"/>
    <x v="31"/>
    <n v="168162.03999999998"/>
  </r>
  <r>
    <x v="145"/>
    <x v="32"/>
    <n v="18406.34"/>
  </r>
  <r>
    <x v="145"/>
    <x v="33"/>
    <n v="776.71"/>
  </r>
  <r>
    <x v="145"/>
    <x v="34"/>
    <n v="48057.869999999995"/>
  </r>
  <r>
    <x v="145"/>
    <x v="35"/>
    <n v="145470.21"/>
  </r>
  <r>
    <x v="145"/>
    <x v="68"/>
    <n v="405983.15"/>
  </r>
  <r>
    <x v="145"/>
    <x v="54"/>
    <n v="67709.990000000005"/>
  </r>
  <r>
    <x v="145"/>
    <x v="38"/>
    <n v="7331.09"/>
  </r>
  <r>
    <x v="145"/>
    <x v="40"/>
    <n v="24354.639999999999"/>
  </r>
  <r>
    <x v="145"/>
    <x v="43"/>
    <n v="8143.48"/>
  </r>
  <r>
    <x v="145"/>
    <x v="55"/>
    <n v="3137"/>
  </r>
  <r>
    <x v="145"/>
    <x v="44"/>
    <n v="20126"/>
  </r>
  <r>
    <x v="145"/>
    <x v="46"/>
    <n v="260854.22"/>
  </r>
  <r>
    <x v="145"/>
    <x v="47"/>
    <n v="20327.43"/>
  </r>
  <r>
    <x v="145"/>
    <x v="49"/>
    <n v="8430.36"/>
  </r>
  <r>
    <x v="145"/>
    <x v="50"/>
    <n v="2200"/>
  </r>
  <r>
    <x v="145"/>
    <x v="51"/>
    <n v="3633.67"/>
  </r>
  <r>
    <x v="145"/>
    <x v="52"/>
    <n v="77779.19"/>
  </r>
  <r>
    <x v="145"/>
    <x v="66"/>
    <n v="14107.35"/>
  </r>
  <r>
    <x v="146"/>
    <x v="0"/>
    <n v="127473.93"/>
  </r>
  <r>
    <x v="146"/>
    <x v="1"/>
    <n v="-127473.93"/>
  </r>
  <r>
    <x v="146"/>
    <x v="57"/>
    <n v="17128"/>
  </r>
  <r>
    <x v="146"/>
    <x v="3"/>
    <n v="34588.21"/>
  </r>
  <r>
    <x v="146"/>
    <x v="4"/>
    <n v="15556.46"/>
  </r>
  <r>
    <x v="146"/>
    <x v="5"/>
    <n v="210147.02000000002"/>
  </r>
  <r>
    <x v="146"/>
    <x v="6"/>
    <n v="4160895.9600000004"/>
  </r>
  <r>
    <x v="146"/>
    <x v="59"/>
    <n v="168507.18"/>
  </r>
  <r>
    <x v="146"/>
    <x v="7"/>
    <n v="3398.0299999999997"/>
  </r>
  <r>
    <x v="146"/>
    <x v="8"/>
    <n v="76896.989999999991"/>
  </r>
  <r>
    <x v="146"/>
    <x v="9"/>
    <n v="1857935.3800000004"/>
  </r>
  <r>
    <x v="146"/>
    <x v="67"/>
    <n v="3849.2799999999993"/>
  </r>
  <r>
    <x v="146"/>
    <x v="60"/>
    <n v="19770.080000000002"/>
  </r>
  <r>
    <x v="146"/>
    <x v="10"/>
    <n v="640248.88"/>
  </r>
  <r>
    <x v="146"/>
    <x v="11"/>
    <n v="664615.12"/>
  </r>
  <r>
    <x v="146"/>
    <x v="12"/>
    <n v="56353.19"/>
  </r>
  <r>
    <x v="146"/>
    <x v="13"/>
    <n v="27859.440000000002"/>
  </r>
  <r>
    <x v="146"/>
    <x v="14"/>
    <n v="12060.320000000002"/>
  </r>
  <r>
    <x v="146"/>
    <x v="15"/>
    <n v="20795.91"/>
  </r>
  <r>
    <x v="146"/>
    <x v="16"/>
    <n v="230528.74"/>
  </r>
  <r>
    <x v="146"/>
    <x v="17"/>
    <n v="624803.55000000005"/>
  </r>
  <r>
    <x v="146"/>
    <x v="18"/>
    <n v="155345.76999999999"/>
  </r>
  <r>
    <x v="146"/>
    <x v="19"/>
    <n v="334078.83999999997"/>
  </r>
  <r>
    <x v="146"/>
    <x v="21"/>
    <n v="197080.41"/>
  </r>
  <r>
    <x v="146"/>
    <x v="22"/>
    <n v="145645.91"/>
  </r>
  <r>
    <x v="146"/>
    <x v="23"/>
    <n v="19558.63"/>
  </r>
  <r>
    <x v="146"/>
    <x v="24"/>
    <n v="54115.75"/>
  </r>
  <r>
    <x v="146"/>
    <x v="25"/>
    <n v="837134.26000000013"/>
  </r>
  <r>
    <x v="146"/>
    <x v="73"/>
    <n v="66434.149999999994"/>
  </r>
  <r>
    <x v="146"/>
    <x v="26"/>
    <n v="35160.549999999996"/>
  </r>
  <r>
    <x v="146"/>
    <x v="27"/>
    <n v="123757.78"/>
  </r>
  <r>
    <x v="146"/>
    <x v="61"/>
    <n v="30029.91"/>
  </r>
  <r>
    <x v="146"/>
    <x v="28"/>
    <n v="529859.60000000009"/>
  </r>
  <r>
    <x v="146"/>
    <x v="29"/>
    <n v="5110"/>
  </r>
  <r>
    <x v="146"/>
    <x v="53"/>
    <n v="375188.29"/>
  </r>
  <r>
    <x v="146"/>
    <x v="31"/>
    <n v="46696.32"/>
  </r>
  <r>
    <x v="146"/>
    <x v="32"/>
    <n v="1654.71"/>
  </r>
  <r>
    <x v="146"/>
    <x v="33"/>
    <n v="2656.7"/>
  </r>
  <r>
    <x v="146"/>
    <x v="34"/>
    <n v="47623.270000000004"/>
  </r>
  <r>
    <x v="146"/>
    <x v="35"/>
    <n v="141052.88"/>
  </r>
  <r>
    <x v="146"/>
    <x v="68"/>
    <n v="134"/>
  </r>
  <r>
    <x v="146"/>
    <x v="36"/>
    <n v="270571.3"/>
  </r>
  <r>
    <x v="146"/>
    <x v="37"/>
    <n v="10383.61"/>
  </r>
  <r>
    <x v="146"/>
    <x v="54"/>
    <n v="56370.5"/>
  </r>
  <r>
    <x v="146"/>
    <x v="38"/>
    <n v="109437.14"/>
  </r>
  <r>
    <x v="146"/>
    <x v="39"/>
    <n v="2470.38"/>
  </r>
  <r>
    <x v="146"/>
    <x v="40"/>
    <n v="48859.199999999997"/>
  </r>
  <r>
    <x v="146"/>
    <x v="41"/>
    <n v="59386.459999999992"/>
  </r>
  <r>
    <x v="146"/>
    <x v="43"/>
    <n v="31213.899999999998"/>
  </r>
  <r>
    <x v="146"/>
    <x v="44"/>
    <n v="36876.93"/>
  </r>
  <r>
    <x v="146"/>
    <x v="45"/>
    <n v="11080.12"/>
  </r>
  <r>
    <x v="146"/>
    <x v="46"/>
    <n v="96144.93"/>
  </r>
  <r>
    <x v="146"/>
    <x v="47"/>
    <n v="82143.53"/>
  </r>
  <r>
    <x v="146"/>
    <x v="56"/>
    <n v="378"/>
  </r>
  <r>
    <x v="146"/>
    <x v="48"/>
    <n v="450341.05"/>
  </r>
  <r>
    <x v="146"/>
    <x v="49"/>
    <n v="8886.26"/>
  </r>
  <r>
    <x v="146"/>
    <x v="50"/>
    <n v="1476"/>
  </r>
  <r>
    <x v="146"/>
    <x v="51"/>
    <n v="71048.479999999996"/>
  </r>
  <r>
    <x v="146"/>
    <x v="52"/>
    <n v="8864.369999999999"/>
  </r>
  <r>
    <x v="147"/>
    <x v="0"/>
    <n v="4858"/>
  </r>
  <r>
    <x v="147"/>
    <x v="1"/>
    <n v="-4858"/>
  </r>
  <r>
    <x v="147"/>
    <x v="3"/>
    <n v="861"/>
  </r>
  <r>
    <x v="147"/>
    <x v="5"/>
    <n v="24784.93"/>
  </r>
  <r>
    <x v="147"/>
    <x v="6"/>
    <n v="450898.87"/>
  </r>
  <r>
    <x v="147"/>
    <x v="59"/>
    <n v="1250"/>
  </r>
  <r>
    <x v="147"/>
    <x v="9"/>
    <n v="397481.00999999995"/>
  </r>
  <r>
    <x v="147"/>
    <x v="67"/>
    <n v="121.21000000000001"/>
  </r>
  <r>
    <x v="147"/>
    <x v="60"/>
    <n v="55.94"/>
  </r>
  <r>
    <x v="147"/>
    <x v="10"/>
    <n v="127920.35"/>
  </r>
  <r>
    <x v="147"/>
    <x v="11"/>
    <n v="91508.19"/>
  </r>
  <r>
    <x v="147"/>
    <x v="12"/>
    <n v="8590.4"/>
  </r>
  <r>
    <x v="147"/>
    <x v="13"/>
    <n v="3542.6299999999997"/>
  </r>
  <r>
    <x v="147"/>
    <x v="14"/>
    <n v="194.76999999999998"/>
  </r>
  <r>
    <x v="147"/>
    <x v="15"/>
    <n v="204.36"/>
  </r>
  <r>
    <x v="147"/>
    <x v="90"/>
    <n v="23734.560000000001"/>
  </r>
  <r>
    <x v="147"/>
    <x v="87"/>
    <n v="28609.47"/>
  </r>
  <r>
    <x v="147"/>
    <x v="16"/>
    <n v="37794.119999999995"/>
  </r>
  <r>
    <x v="147"/>
    <x v="17"/>
    <n v="64400.43"/>
  </r>
  <r>
    <x v="147"/>
    <x v="18"/>
    <n v="5550.91"/>
  </r>
  <r>
    <x v="147"/>
    <x v="19"/>
    <n v="6690.9500000000007"/>
  </r>
  <r>
    <x v="147"/>
    <x v="21"/>
    <n v="5499.75"/>
  </r>
  <r>
    <x v="147"/>
    <x v="22"/>
    <n v="1738.3999999999999"/>
  </r>
  <r>
    <x v="147"/>
    <x v="23"/>
    <n v="26895.95"/>
  </r>
  <r>
    <x v="147"/>
    <x v="24"/>
    <n v="27056.68"/>
  </r>
  <r>
    <x v="147"/>
    <x v="25"/>
    <n v="56073.829999999994"/>
  </r>
  <r>
    <x v="147"/>
    <x v="26"/>
    <n v="719.68"/>
  </r>
  <r>
    <x v="147"/>
    <x v="78"/>
    <n v="11447.23"/>
  </r>
  <r>
    <x v="147"/>
    <x v="27"/>
    <n v="20180.240000000002"/>
  </r>
  <r>
    <x v="147"/>
    <x v="28"/>
    <n v="293.51"/>
  </r>
  <r>
    <x v="147"/>
    <x v="29"/>
    <n v="331.32"/>
  </r>
  <r>
    <x v="147"/>
    <x v="53"/>
    <n v="150"/>
  </r>
  <r>
    <x v="147"/>
    <x v="30"/>
    <n v="92000"/>
  </r>
  <r>
    <x v="147"/>
    <x v="33"/>
    <n v="778.65"/>
  </r>
  <r>
    <x v="147"/>
    <x v="34"/>
    <n v="17830.349999999999"/>
  </r>
  <r>
    <x v="147"/>
    <x v="35"/>
    <n v="58872.19"/>
  </r>
  <r>
    <x v="147"/>
    <x v="37"/>
    <n v="12426.65"/>
  </r>
  <r>
    <x v="147"/>
    <x v="38"/>
    <n v="296.45"/>
  </r>
  <r>
    <x v="147"/>
    <x v="39"/>
    <n v="3645.59"/>
  </r>
  <r>
    <x v="147"/>
    <x v="40"/>
    <n v="2382"/>
  </r>
  <r>
    <x v="147"/>
    <x v="42"/>
    <n v="11228.93"/>
  </r>
  <r>
    <x v="147"/>
    <x v="44"/>
    <n v="2292"/>
  </r>
  <r>
    <x v="147"/>
    <x v="45"/>
    <n v="2017.2"/>
  </r>
  <r>
    <x v="147"/>
    <x v="46"/>
    <n v="130086.01000000001"/>
  </r>
  <r>
    <x v="147"/>
    <x v="47"/>
    <n v="2.5"/>
  </r>
  <r>
    <x v="147"/>
    <x v="48"/>
    <n v="59070.7"/>
  </r>
  <r>
    <x v="147"/>
    <x v="49"/>
    <n v="1957.26"/>
  </r>
  <r>
    <x v="147"/>
    <x v="50"/>
    <n v="3113.55"/>
  </r>
  <r>
    <x v="147"/>
    <x v="51"/>
    <n v="3500.02"/>
  </r>
  <r>
    <x v="148"/>
    <x v="0"/>
    <n v="43804.59"/>
  </r>
  <r>
    <x v="148"/>
    <x v="1"/>
    <n v="-43804.59"/>
  </r>
  <r>
    <x v="148"/>
    <x v="57"/>
    <n v="11410"/>
  </r>
  <r>
    <x v="148"/>
    <x v="2"/>
    <n v="34557.17"/>
  </r>
  <r>
    <x v="148"/>
    <x v="3"/>
    <n v="67546.23000000001"/>
  </r>
  <r>
    <x v="148"/>
    <x v="4"/>
    <n v="106553.52"/>
  </r>
  <r>
    <x v="148"/>
    <x v="5"/>
    <n v="119664.68"/>
  </r>
  <r>
    <x v="148"/>
    <x v="6"/>
    <n v="4536601.91"/>
  </r>
  <r>
    <x v="148"/>
    <x v="58"/>
    <n v="16.45"/>
  </r>
  <r>
    <x v="148"/>
    <x v="59"/>
    <n v="146735.74"/>
  </r>
  <r>
    <x v="148"/>
    <x v="7"/>
    <n v="90149.260000000009"/>
  </r>
  <r>
    <x v="148"/>
    <x v="8"/>
    <n v="216412.16"/>
  </r>
  <r>
    <x v="148"/>
    <x v="9"/>
    <n v="1715438.7100000002"/>
  </r>
  <r>
    <x v="148"/>
    <x v="67"/>
    <n v="15919.039999999999"/>
  </r>
  <r>
    <x v="148"/>
    <x v="60"/>
    <n v="20083.34"/>
  </r>
  <r>
    <x v="148"/>
    <x v="10"/>
    <n v="729500.86"/>
  </r>
  <r>
    <x v="148"/>
    <x v="11"/>
    <n v="670222.90999999992"/>
  </r>
  <r>
    <x v="148"/>
    <x v="12"/>
    <n v="69336.42"/>
  </r>
  <r>
    <x v="148"/>
    <x v="13"/>
    <n v="27426.58"/>
  </r>
  <r>
    <x v="148"/>
    <x v="14"/>
    <n v="11915.289999999999"/>
  </r>
  <r>
    <x v="148"/>
    <x v="15"/>
    <n v="19998.599999999999"/>
  </r>
  <r>
    <x v="148"/>
    <x v="87"/>
    <n v="4800"/>
  </r>
  <r>
    <x v="148"/>
    <x v="16"/>
    <n v="223713.45999999996"/>
  </r>
  <r>
    <x v="148"/>
    <x v="17"/>
    <n v="693469.17999999993"/>
  </r>
  <r>
    <x v="148"/>
    <x v="18"/>
    <n v="157552.6"/>
  </r>
  <r>
    <x v="148"/>
    <x v="19"/>
    <n v="366616.81"/>
  </r>
  <r>
    <x v="148"/>
    <x v="21"/>
    <n v="81200.41"/>
  </r>
  <r>
    <x v="148"/>
    <x v="22"/>
    <n v="8654.07"/>
  </r>
  <r>
    <x v="148"/>
    <x v="23"/>
    <n v="27631.83"/>
  </r>
  <r>
    <x v="148"/>
    <x v="24"/>
    <n v="85974.37"/>
  </r>
  <r>
    <x v="148"/>
    <x v="25"/>
    <n v="414963.36"/>
  </r>
  <r>
    <x v="148"/>
    <x v="83"/>
    <n v="202.54"/>
  </r>
  <r>
    <x v="148"/>
    <x v="73"/>
    <n v="20276.47"/>
  </r>
  <r>
    <x v="148"/>
    <x v="26"/>
    <n v="10834.42"/>
  </r>
  <r>
    <x v="148"/>
    <x v="27"/>
    <n v="79015.31"/>
  </r>
  <r>
    <x v="148"/>
    <x v="61"/>
    <n v="52812.59"/>
  </r>
  <r>
    <x v="148"/>
    <x v="28"/>
    <n v="573061.12"/>
  </r>
  <r>
    <x v="148"/>
    <x v="29"/>
    <n v="16659.84"/>
  </r>
  <r>
    <x v="148"/>
    <x v="53"/>
    <n v="266974.24"/>
  </r>
  <r>
    <x v="148"/>
    <x v="31"/>
    <n v="119330.29999999999"/>
  </r>
  <r>
    <x v="148"/>
    <x v="32"/>
    <n v="1325.31"/>
  </r>
  <r>
    <x v="148"/>
    <x v="34"/>
    <n v="103379.01999999999"/>
  </r>
  <r>
    <x v="148"/>
    <x v="35"/>
    <n v="180861.84"/>
  </r>
  <r>
    <x v="148"/>
    <x v="68"/>
    <n v="274.68"/>
  </r>
  <r>
    <x v="148"/>
    <x v="36"/>
    <n v="5101.0200000000004"/>
  </r>
  <r>
    <x v="148"/>
    <x v="75"/>
    <n v="-24600.999999999996"/>
  </r>
  <r>
    <x v="148"/>
    <x v="37"/>
    <n v="666.01"/>
  </r>
  <r>
    <x v="148"/>
    <x v="62"/>
    <n v="994.74"/>
  </r>
  <r>
    <x v="148"/>
    <x v="54"/>
    <n v="73571.28"/>
  </r>
  <r>
    <x v="148"/>
    <x v="38"/>
    <n v="185701.88"/>
  </r>
  <r>
    <x v="148"/>
    <x v="40"/>
    <n v="83092.75"/>
  </r>
  <r>
    <x v="148"/>
    <x v="41"/>
    <n v="6519.74"/>
  </r>
  <r>
    <x v="148"/>
    <x v="42"/>
    <n v="11921.34"/>
  </r>
  <r>
    <x v="148"/>
    <x v="43"/>
    <n v="3851.55"/>
  </r>
  <r>
    <x v="148"/>
    <x v="44"/>
    <n v="43604.160000000003"/>
  </r>
  <r>
    <x v="148"/>
    <x v="45"/>
    <n v="15056"/>
  </r>
  <r>
    <x v="148"/>
    <x v="46"/>
    <n v="131814.07"/>
  </r>
  <r>
    <x v="148"/>
    <x v="47"/>
    <n v="59135.14"/>
  </r>
  <r>
    <x v="148"/>
    <x v="56"/>
    <n v="206673.77"/>
  </r>
  <r>
    <x v="148"/>
    <x v="48"/>
    <n v="151700.78"/>
  </r>
  <r>
    <x v="148"/>
    <x v="49"/>
    <n v="1965.86"/>
  </r>
  <r>
    <x v="148"/>
    <x v="50"/>
    <n v="94671.38"/>
  </r>
  <r>
    <x v="148"/>
    <x v="51"/>
    <n v="39429.17"/>
  </r>
  <r>
    <x v="148"/>
    <x v="52"/>
    <n v="32636.23"/>
  </r>
  <r>
    <x v="148"/>
    <x v="70"/>
    <n v="4204.2"/>
  </r>
  <r>
    <x v="148"/>
    <x v="71"/>
    <n v="175679.56"/>
  </r>
  <r>
    <x v="148"/>
    <x v="65"/>
    <n v="7177.09"/>
  </r>
  <r>
    <x v="149"/>
    <x v="0"/>
    <n v="28682.97"/>
  </r>
  <r>
    <x v="149"/>
    <x v="1"/>
    <n v="-28682.97"/>
  </r>
  <r>
    <x v="149"/>
    <x v="2"/>
    <n v="45658.789999999994"/>
  </r>
  <r>
    <x v="149"/>
    <x v="3"/>
    <n v="49995.5"/>
  </r>
  <r>
    <x v="149"/>
    <x v="4"/>
    <n v="54530.22"/>
  </r>
  <r>
    <x v="149"/>
    <x v="5"/>
    <n v="81511.37"/>
  </r>
  <r>
    <x v="149"/>
    <x v="6"/>
    <n v="4037651.1999999997"/>
  </r>
  <r>
    <x v="149"/>
    <x v="58"/>
    <n v="32763.67"/>
  </r>
  <r>
    <x v="149"/>
    <x v="59"/>
    <n v="188228.44"/>
  </r>
  <r>
    <x v="149"/>
    <x v="7"/>
    <n v="78450.880000000005"/>
  </r>
  <r>
    <x v="149"/>
    <x v="8"/>
    <n v="53905.460000000006"/>
  </r>
  <r>
    <x v="149"/>
    <x v="9"/>
    <n v="1874270.73"/>
  </r>
  <r>
    <x v="149"/>
    <x v="10"/>
    <n v="807970.78999999992"/>
  </r>
  <r>
    <x v="149"/>
    <x v="11"/>
    <n v="644349.21000000008"/>
  </r>
  <r>
    <x v="149"/>
    <x v="12"/>
    <n v="64931.62"/>
  </r>
  <r>
    <x v="149"/>
    <x v="13"/>
    <n v="22640.12"/>
  </r>
  <r>
    <x v="149"/>
    <x v="14"/>
    <n v="12930.609999999999"/>
  </r>
  <r>
    <x v="149"/>
    <x v="15"/>
    <n v="21862.95"/>
  </r>
  <r>
    <x v="149"/>
    <x v="16"/>
    <n v="245586.2"/>
  </r>
  <r>
    <x v="149"/>
    <x v="17"/>
    <n v="599329.29999999993"/>
  </r>
  <r>
    <x v="149"/>
    <x v="18"/>
    <n v="163437.79999999996"/>
  </r>
  <r>
    <x v="149"/>
    <x v="19"/>
    <n v="317464.38"/>
  </r>
  <r>
    <x v="149"/>
    <x v="21"/>
    <n v="52037.01"/>
  </r>
  <r>
    <x v="149"/>
    <x v="22"/>
    <n v="79957.23"/>
  </r>
  <r>
    <x v="149"/>
    <x v="23"/>
    <n v="149933.13"/>
  </r>
  <r>
    <x v="149"/>
    <x v="24"/>
    <n v="58709.31"/>
  </r>
  <r>
    <x v="149"/>
    <x v="25"/>
    <n v="643861.81000000006"/>
  </r>
  <r>
    <x v="149"/>
    <x v="26"/>
    <n v="39918.39"/>
  </r>
  <r>
    <x v="149"/>
    <x v="78"/>
    <n v="88328.71"/>
  </r>
  <r>
    <x v="149"/>
    <x v="27"/>
    <n v="135216.72"/>
  </r>
  <r>
    <x v="149"/>
    <x v="28"/>
    <n v="758731.73"/>
  </r>
  <r>
    <x v="149"/>
    <x v="29"/>
    <n v="20533.84"/>
  </r>
  <r>
    <x v="149"/>
    <x v="31"/>
    <n v="141927.06"/>
  </r>
  <r>
    <x v="149"/>
    <x v="33"/>
    <n v="132"/>
  </r>
  <r>
    <x v="149"/>
    <x v="34"/>
    <n v="13535.59"/>
  </r>
  <r>
    <x v="149"/>
    <x v="35"/>
    <n v="1000"/>
  </r>
  <r>
    <x v="149"/>
    <x v="36"/>
    <n v="40537.5"/>
  </r>
  <r>
    <x v="149"/>
    <x v="37"/>
    <n v="59155.709999999992"/>
  </r>
  <r>
    <x v="149"/>
    <x v="62"/>
    <n v="10541.59"/>
  </r>
  <r>
    <x v="149"/>
    <x v="38"/>
    <n v="14020.08"/>
  </r>
  <r>
    <x v="149"/>
    <x v="39"/>
    <n v="9232.58"/>
  </r>
  <r>
    <x v="149"/>
    <x v="43"/>
    <n v="6276.8099999999995"/>
  </r>
  <r>
    <x v="149"/>
    <x v="55"/>
    <n v="1705"/>
  </r>
  <r>
    <x v="149"/>
    <x v="44"/>
    <n v="14831.78"/>
  </r>
  <r>
    <x v="149"/>
    <x v="45"/>
    <n v="15720"/>
  </r>
  <r>
    <x v="149"/>
    <x v="46"/>
    <n v="309011.01"/>
  </r>
  <r>
    <x v="149"/>
    <x v="47"/>
    <n v="1073.54"/>
  </r>
  <r>
    <x v="149"/>
    <x v="48"/>
    <n v="17382.78"/>
  </r>
  <r>
    <x v="149"/>
    <x v="49"/>
    <n v="20453.190000000002"/>
  </r>
  <r>
    <x v="149"/>
    <x v="50"/>
    <n v="6051.18"/>
  </r>
  <r>
    <x v="149"/>
    <x v="51"/>
    <n v="48427.179999999993"/>
  </r>
  <r>
    <x v="149"/>
    <x v="52"/>
    <n v="57050.229999999996"/>
  </r>
  <r>
    <x v="149"/>
    <x v="74"/>
    <n v="7740.04"/>
  </r>
  <r>
    <x v="150"/>
    <x v="0"/>
    <n v="99937.739999999991"/>
  </r>
  <r>
    <x v="150"/>
    <x v="1"/>
    <n v="-99937.74"/>
  </r>
  <r>
    <x v="150"/>
    <x v="57"/>
    <n v="10705"/>
  </r>
  <r>
    <x v="150"/>
    <x v="2"/>
    <n v="8564.5400000000009"/>
  </r>
  <r>
    <x v="150"/>
    <x v="3"/>
    <n v="39086.32"/>
  </r>
  <r>
    <x v="150"/>
    <x v="4"/>
    <n v="58202.720000000001"/>
  </r>
  <r>
    <x v="150"/>
    <x v="5"/>
    <n v="48477.17"/>
  </r>
  <r>
    <x v="150"/>
    <x v="6"/>
    <n v="1741675.9300000002"/>
  </r>
  <r>
    <x v="150"/>
    <x v="58"/>
    <n v="665.12"/>
  </r>
  <r>
    <x v="150"/>
    <x v="59"/>
    <n v="79891.320000000007"/>
  </r>
  <r>
    <x v="150"/>
    <x v="7"/>
    <n v="45718.649999999994"/>
  </r>
  <r>
    <x v="150"/>
    <x v="8"/>
    <n v="26477.200000000001"/>
  </r>
  <r>
    <x v="150"/>
    <x v="9"/>
    <n v="752532.83"/>
  </r>
  <r>
    <x v="150"/>
    <x v="67"/>
    <n v="3182.37"/>
  </r>
  <r>
    <x v="150"/>
    <x v="60"/>
    <n v="7175.3099999999995"/>
  </r>
  <r>
    <x v="150"/>
    <x v="10"/>
    <n v="260878.57"/>
  </r>
  <r>
    <x v="150"/>
    <x v="11"/>
    <n v="263810.53999999998"/>
  </r>
  <r>
    <x v="150"/>
    <x v="12"/>
    <n v="27516.570000000003"/>
  </r>
  <r>
    <x v="150"/>
    <x v="13"/>
    <n v="10083.18"/>
  </r>
  <r>
    <x v="150"/>
    <x v="14"/>
    <n v="1755.2799999999997"/>
  </r>
  <r>
    <x v="150"/>
    <x v="15"/>
    <n v="2775.12"/>
  </r>
  <r>
    <x v="150"/>
    <x v="16"/>
    <n v="94387.290000000008"/>
  </r>
  <r>
    <x v="150"/>
    <x v="17"/>
    <n v="268363.19"/>
  </r>
  <r>
    <x v="150"/>
    <x v="18"/>
    <n v="66779.210000000006"/>
  </r>
  <r>
    <x v="150"/>
    <x v="19"/>
    <n v="141225.94"/>
  </r>
  <r>
    <x v="150"/>
    <x v="21"/>
    <n v="96821.7"/>
  </r>
  <r>
    <x v="150"/>
    <x v="22"/>
    <n v="44060.72"/>
  </r>
  <r>
    <x v="150"/>
    <x v="23"/>
    <n v="50798.33"/>
  </r>
  <r>
    <x v="150"/>
    <x v="24"/>
    <n v="22504.13"/>
  </r>
  <r>
    <x v="150"/>
    <x v="25"/>
    <n v="183438.15000000002"/>
  </r>
  <r>
    <x v="150"/>
    <x v="73"/>
    <n v="13463.42"/>
  </r>
  <r>
    <x v="150"/>
    <x v="26"/>
    <n v="23613.599999999999"/>
  </r>
  <r>
    <x v="150"/>
    <x v="78"/>
    <n v="49284.94"/>
  </r>
  <r>
    <x v="150"/>
    <x v="27"/>
    <n v="37325.14"/>
  </r>
  <r>
    <x v="150"/>
    <x v="28"/>
    <n v="199306.3"/>
  </r>
  <r>
    <x v="150"/>
    <x v="29"/>
    <n v="6159.52"/>
  </r>
  <r>
    <x v="150"/>
    <x v="53"/>
    <n v="6935.64"/>
  </r>
  <r>
    <x v="150"/>
    <x v="30"/>
    <n v="1819"/>
  </r>
  <r>
    <x v="150"/>
    <x v="31"/>
    <n v="26515.699999999997"/>
  </r>
  <r>
    <x v="150"/>
    <x v="33"/>
    <n v="434.91"/>
  </r>
  <r>
    <x v="150"/>
    <x v="34"/>
    <n v="39934.97"/>
  </r>
  <r>
    <x v="150"/>
    <x v="35"/>
    <n v="110035.98999999999"/>
  </r>
  <r>
    <x v="150"/>
    <x v="68"/>
    <n v="2094.37"/>
  </r>
  <r>
    <x v="150"/>
    <x v="36"/>
    <n v="6209.5"/>
  </r>
  <r>
    <x v="150"/>
    <x v="37"/>
    <n v="7942.41"/>
  </r>
  <r>
    <x v="150"/>
    <x v="54"/>
    <n v="20735.53"/>
  </r>
  <r>
    <x v="150"/>
    <x v="38"/>
    <n v="72822.44"/>
  </r>
  <r>
    <x v="150"/>
    <x v="39"/>
    <n v="15176.29"/>
  </r>
  <r>
    <x v="150"/>
    <x v="40"/>
    <n v="12171.54"/>
  </r>
  <r>
    <x v="150"/>
    <x v="41"/>
    <n v="1125"/>
  </r>
  <r>
    <x v="150"/>
    <x v="42"/>
    <n v="12637.45"/>
  </r>
  <r>
    <x v="150"/>
    <x v="43"/>
    <n v="2212.08"/>
  </r>
  <r>
    <x v="150"/>
    <x v="55"/>
    <n v="1845"/>
  </r>
  <r>
    <x v="150"/>
    <x v="44"/>
    <n v="15803.34"/>
  </r>
  <r>
    <x v="150"/>
    <x v="45"/>
    <n v="1610"/>
  </r>
  <r>
    <x v="150"/>
    <x v="46"/>
    <n v="20454.46"/>
  </r>
  <r>
    <x v="150"/>
    <x v="47"/>
    <n v="1675"/>
  </r>
  <r>
    <x v="150"/>
    <x v="48"/>
    <n v="305"/>
  </r>
  <r>
    <x v="150"/>
    <x v="49"/>
    <n v="3758.5"/>
  </r>
  <r>
    <x v="150"/>
    <x v="50"/>
    <n v="27.17"/>
  </r>
  <r>
    <x v="150"/>
    <x v="51"/>
    <n v="19885.16"/>
  </r>
  <r>
    <x v="150"/>
    <x v="64"/>
    <n v="41169.96"/>
  </r>
  <r>
    <x v="151"/>
    <x v="0"/>
    <n v="151321.22"/>
  </r>
  <r>
    <x v="151"/>
    <x v="1"/>
    <n v="-151321.22"/>
  </r>
  <r>
    <x v="151"/>
    <x v="2"/>
    <n v="393790.32000000007"/>
  </r>
  <r>
    <x v="151"/>
    <x v="3"/>
    <n v="1201264.42"/>
  </r>
  <r>
    <x v="151"/>
    <x v="4"/>
    <n v="368886.11000000004"/>
  </r>
  <r>
    <x v="151"/>
    <x v="5"/>
    <n v="643099.83000000007"/>
  </r>
  <r>
    <x v="151"/>
    <x v="6"/>
    <n v="18626743.07"/>
  </r>
  <r>
    <x v="151"/>
    <x v="58"/>
    <n v="89184.85"/>
  </r>
  <r>
    <x v="151"/>
    <x v="59"/>
    <n v="459333.21"/>
  </r>
  <r>
    <x v="151"/>
    <x v="7"/>
    <n v="334685.30000000005"/>
  </r>
  <r>
    <x v="151"/>
    <x v="8"/>
    <n v="1175376.48"/>
  </r>
  <r>
    <x v="151"/>
    <x v="9"/>
    <n v="6055082.2099999981"/>
  </r>
  <r>
    <x v="151"/>
    <x v="67"/>
    <n v="73527.260000000009"/>
  </r>
  <r>
    <x v="151"/>
    <x v="60"/>
    <n v="352556.23"/>
  </r>
  <r>
    <x v="151"/>
    <x v="10"/>
    <n v="2467216.66"/>
  </r>
  <r>
    <x v="151"/>
    <x v="11"/>
    <n v="2557287.34"/>
  </r>
  <r>
    <x v="151"/>
    <x v="12"/>
    <n v="172080.03000000003"/>
  </r>
  <r>
    <x v="151"/>
    <x v="13"/>
    <n v="96350.96"/>
  </r>
  <r>
    <x v="151"/>
    <x v="14"/>
    <n v="40022.759999999987"/>
  </r>
  <r>
    <x v="151"/>
    <x v="15"/>
    <n v="118642.54"/>
  </r>
  <r>
    <x v="151"/>
    <x v="16"/>
    <n v="874020.50999999978"/>
  </r>
  <r>
    <x v="151"/>
    <x v="17"/>
    <n v="2938703.9000000004"/>
  </r>
  <r>
    <x v="151"/>
    <x v="18"/>
    <n v="597500.00999999989"/>
  </r>
  <r>
    <x v="151"/>
    <x v="19"/>
    <n v="1577349.23"/>
  </r>
  <r>
    <x v="151"/>
    <x v="21"/>
    <n v="337166.27999999997"/>
  </r>
  <r>
    <x v="151"/>
    <x v="22"/>
    <n v="84830.109999999986"/>
  </r>
  <r>
    <x v="151"/>
    <x v="23"/>
    <n v="73006.16"/>
  </r>
  <r>
    <x v="151"/>
    <x v="24"/>
    <n v="148763.47"/>
  </r>
  <r>
    <x v="151"/>
    <x v="25"/>
    <n v="1151019.75"/>
  </r>
  <r>
    <x v="151"/>
    <x v="83"/>
    <n v="8683.98"/>
  </r>
  <r>
    <x v="151"/>
    <x v="73"/>
    <n v="49783.72"/>
  </r>
  <r>
    <x v="151"/>
    <x v="26"/>
    <n v="590382.93000000005"/>
  </r>
  <r>
    <x v="151"/>
    <x v="27"/>
    <n v="318998.28000000003"/>
  </r>
  <r>
    <x v="151"/>
    <x v="61"/>
    <n v="214031.68"/>
  </r>
  <r>
    <x v="151"/>
    <x v="28"/>
    <n v="116580.56"/>
  </r>
  <r>
    <x v="151"/>
    <x v="29"/>
    <n v="27177.200000000001"/>
  </r>
  <r>
    <x v="151"/>
    <x v="53"/>
    <n v="680454.64"/>
  </r>
  <r>
    <x v="151"/>
    <x v="31"/>
    <n v="753173.4"/>
  </r>
  <r>
    <x v="151"/>
    <x v="32"/>
    <n v="3961.23"/>
  </r>
  <r>
    <x v="151"/>
    <x v="33"/>
    <n v="3336.21"/>
  </r>
  <r>
    <x v="151"/>
    <x v="34"/>
    <n v="137814.44999999998"/>
  </r>
  <r>
    <x v="151"/>
    <x v="35"/>
    <n v="529091.07999999996"/>
  </r>
  <r>
    <x v="151"/>
    <x v="68"/>
    <n v="627.85"/>
  </r>
  <r>
    <x v="151"/>
    <x v="69"/>
    <n v="525330.68000000005"/>
  </r>
  <r>
    <x v="151"/>
    <x v="36"/>
    <n v="6068.82"/>
  </r>
  <r>
    <x v="151"/>
    <x v="37"/>
    <n v="8424.84"/>
  </r>
  <r>
    <x v="151"/>
    <x v="62"/>
    <n v="336.4"/>
  </r>
  <r>
    <x v="151"/>
    <x v="54"/>
    <n v="6890.2999999999956"/>
  </r>
  <r>
    <x v="151"/>
    <x v="38"/>
    <n v="231032.21999999997"/>
  </r>
  <r>
    <x v="151"/>
    <x v="39"/>
    <n v="91519.62000000001"/>
  </r>
  <r>
    <x v="151"/>
    <x v="40"/>
    <n v="165707.99"/>
  </r>
  <r>
    <x v="151"/>
    <x v="42"/>
    <n v="4994.2"/>
  </r>
  <r>
    <x v="151"/>
    <x v="43"/>
    <n v="216707.21000000002"/>
  </r>
  <r>
    <x v="151"/>
    <x v="44"/>
    <n v="20375.55"/>
  </r>
  <r>
    <x v="151"/>
    <x v="45"/>
    <n v="49400"/>
  </r>
  <r>
    <x v="151"/>
    <x v="46"/>
    <n v="521722.53"/>
  </r>
  <r>
    <x v="151"/>
    <x v="47"/>
    <n v="254972.96"/>
  </r>
  <r>
    <x v="151"/>
    <x v="63"/>
    <n v="2150"/>
  </r>
  <r>
    <x v="151"/>
    <x v="48"/>
    <n v="278915.57999999996"/>
  </r>
  <r>
    <x v="151"/>
    <x v="49"/>
    <n v="6446.58"/>
  </r>
  <r>
    <x v="151"/>
    <x v="50"/>
    <n v="738.75"/>
  </r>
  <r>
    <x v="151"/>
    <x v="51"/>
    <n v="190532.06999999998"/>
  </r>
  <r>
    <x v="151"/>
    <x v="52"/>
    <n v="219630.16999999998"/>
  </r>
  <r>
    <x v="151"/>
    <x v="70"/>
    <n v="46821.24"/>
  </r>
  <r>
    <x v="151"/>
    <x v="71"/>
    <n v="1222953.58"/>
  </r>
  <r>
    <x v="151"/>
    <x v="64"/>
    <n v="182717.12"/>
  </r>
  <r>
    <x v="151"/>
    <x v="65"/>
    <n v="198684.22999999998"/>
  </r>
  <r>
    <x v="151"/>
    <x v="74"/>
    <n v="64588.09"/>
  </r>
  <r>
    <x v="152"/>
    <x v="0"/>
    <n v="141559.91999999998"/>
  </r>
  <r>
    <x v="152"/>
    <x v="1"/>
    <n v="-141559.92000000001"/>
  </r>
  <r>
    <x v="152"/>
    <x v="57"/>
    <n v="42820"/>
  </r>
  <r>
    <x v="152"/>
    <x v="2"/>
    <n v="44128.04"/>
  </r>
  <r>
    <x v="152"/>
    <x v="3"/>
    <n v="49364.319999999992"/>
  </r>
  <r>
    <x v="152"/>
    <x v="4"/>
    <n v="49183.64"/>
  </r>
  <r>
    <x v="152"/>
    <x v="5"/>
    <n v="114740.49"/>
  </r>
  <r>
    <x v="152"/>
    <x v="6"/>
    <n v="2162466.6100000003"/>
  </r>
  <r>
    <x v="152"/>
    <x v="58"/>
    <n v="279.63"/>
  </r>
  <r>
    <x v="152"/>
    <x v="59"/>
    <n v="10509.42"/>
  </r>
  <r>
    <x v="152"/>
    <x v="7"/>
    <n v="4503.1000000000004"/>
  </r>
  <r>
    <x v="152"/>
    <x v="8"/>
    <n v="86706.34"/>
  </r>
  <r>
    <x v="152"/>
    <x v="9"/>
    <n v="1161042.48"/>
  </r>
  <r>
    <x v="152"/>
    <x v="67"/>
    <n v="1966.7600000000002"/>
  </r>
  <r>
    <x v="152"/>
    <x v="60"/>
    <n v="14389.58"/>
  </r>
  <r>
    <x v="152"/>
    <x v="10"/>
    <n v="429330.34999999986"/>
  </r>
  <r>
    <x v="152"/>
    <x v="11"/>
    <n v="316013.65000000002"/>
  </r>
  <r>
    <x v="152"/>
    <x v="12"/>
    <n v="25725.820000000003"/>
  </r>
  <r>
    <x v="152"/>
    <x v="13"/>
    <n v="9525.9500000000007"/>
  </r>
  <r>
    <x v="152"/>
    <x v="14"/>
    <n v="4336.0600000000004"/>
  </r>
  <r>
    <x v="152"/>
    <x v="15"/>
    <n v="5833.63"/>
  </r>
  <r>
    <x v="152"/>
    <x v="16"/>
    <n v="115370.88"/>
  </r>
  <r>
    <x v="152"/>
    <x v="17"/>
    <n v="331505.32"/>
  </r>
  <r>
    <x v="152"/>
    <x v="18"/>
    <n v="93204.45"/>
  </r>
  <r>
    <x v="152"/>
    <x v="19"/>
    <n v="181480.17"/>
  </r>
  <r>
    <x v="152"/>
    <x v="21"/>
    <n v="92199.01999999999"/>
  </r>
  <r>
    <x v="152"/>
    <x v="22"/>
    <n v="47479.1"/>
  </r>
  <r>
    <x v="152"/>
    <x v="23"/>
    <n v="30664.92"/>
  </r>
  <r>
    <x v="152"/>
    <x v="24"/>
    <n v="60874.15"/>
  </r>
  <r>
    <x v="152"/>
    <x v="25"/>
    <n v="317783.21000000002"/>
  </r>
  <r>
    <x v="152"/>
    <x v="26"/>
    <n v="2313.7600000000002"/>
  </r>
  <r>
    <x v="152"/>
    <x v="27"/>
    <n v="165825.04"/>
  </r>
  <r>
    <x v="152"/>
    <x v="61"/>
    <n v="1018.08"/>
  </r>
  <r>
    <x v="152"/>
    <x v="28"/>
    <n v="317649.54000000004"/>
  </r>
  <r>
    <x v="152"/>
    <x v="29"/>
    <n v="5266.51"/>
  </r>
  <r>
    <x v="152"/>
    <x v="53"/>
    <n v="26429.37"/>
  </r>
  <r>
    <x v="152"/>
    <x v="30"/>
    <n v="64400"/>
  </r>
  <r>
    <x v="152"/>
    <x v="31"/>
    <n v="89114.22"/>
  </r>
  <r>
    <x v="152"/>
    <x v="32"/>
    <n v="20274.34"/>
  </r>
  <r>
    <x v="152"/>
    <x v="34"/>
    <n v="29838.22"/>
  </r>
  <r>
    <x v="152"/>
    <x v="35"/>
    <n v="163443.15"/>
  </r>
  <r>
    <x v="152"/>
    <x v="68"/>
    <n v="2920.87"/>
  </r>
  <r>
    <x v="152"/>
    <x v="38"/>
    <n v="7003.69"/>
  </r>
  <r>
    <x v="152"/>
    <x v="39"/>
    <n v="6987.38"/>
  </r>
  <r>
    <x v="152"/>
    <x v="40"/>
    <n v="10714.94"/>
  </r>
  <r>
    <x v="152"/>
    <x v="41"/>
    <n v="4498.25"/>
  </r>
  <r>
    <x v="152"/>
    <x v="42"/>
    <n v="23620.720000000001"/>
  </r>
  <r>
    <x v="152"/>
    <x v="43"/>
    <n v="13153.51"/>
  </r>
  <r>
    <x v="152"/>
    <x v="44"/>
    <n v="17592.48"/>
  </r>
  <r>
    <x v="152"/>
    <x v="46"/>
    <n v="117706.36"/>
  </r>
  <r>
    <x v="152"/>
    <x v="47"/>
    <n v="47914.36"/>
  </r>
  <r>
    <x v="152"/>
    <x v="48"/>
    <n v="1204.1500000000001"/>
  </r>
  <r>
    <x v="152"/>
    <x v="49"/>
    <n v="1916.26"/>
  </r>
  <r>
    <x v="152"/>
    <x v="50"/>
    <n v="4251.18"/>
  </r>
  <r>
    <x v="152"/>
    <x v="51"/>
    <n v="14246.41"/>
  </r>
  <r>
    <x v="152"/>
    <x v="52"/>
    <n v="6190"/>
  </r>
  <r>
    <x v="152"/>
    <x v="66"/>
    <n v="4894.88"/>
  </r>
  <r>
    <x v="153"/>
    <x v="0"/>
    <n v="423624.17"/>
  </r>
  <r>
    <x v="153"/>
    <x v="1"/>
    <n v="-423624.17"/>
  </r>
  <r>
    <x v="153"/>
    <x v="57"/>
    <n v="155575"/>
  </r>
  <r>
    <x v="153"/>
    <x v="2"/>
    <n v="309960.74"/>
  </r>
  <r>
    <x v="153"/>
    <x v="3"/>
    <n v="1455330.6400000004"/>
  </r>
  <r>
    <x v="153"/>
    <x v="4"/>
    <n v="574091.28"/>
  </r>
  <r>
    <x v="153"/>
    <x v="5"/>
    <n v="1171925.5799999998"/>
  </r>
  <r>
    <x v="153"/>
    <x v="6"/>
    <n v="18088381.270000003"/>
  </r>
  <r>
    <x v="153"/>
    <x v="58"/>
    <n v="71629.48000000001"/>
  </r>
  <r>
    <x v="153"/>
    <x v="59"/>
    <n v="287070.87"/>
  </r>
  <r>
    <x v="153"/>
    <x v="7"/>
    <n v="473558.25"/>
  </r>
  <r>
    <x v="153"/>
    <x v="8"/>
    <n v="953045.26000000024"/>
  </r>
  <r>
    <x v="153"/>
    <x v="9"/>
    <n v="6792039.799999998"/>
  </r>
  <r>
    <x v="153"/>
    <x v="10"/>
    <n v="2472203.34"/>
  </r>
  <r>
    <x v="153"/>
    <x v="11"/>
    <n v="2646469.31"/>
  </r>
  <r>
    <x v="153"/>
    <x v="12"/>
    <n v="227530.75000000003"/>
  </r>
  <r>
    <x v="153"/>
    <x v="13"/>
    <n v="98815.340000000011"/>
  </r>
  <r>
    <x v="153"/>
    <x v="14"/>
    <n v="35033.230000000003"/>
  </r>
  <r>
    <x v="153"/>
    <x v="15"/>
    <n v="65567.760000000009"/>
  </r>
  <r>
    <x v="153"/>
    <x v="16"/>
    <n v="893028.48999999976"/>
  </r>
  <r>
    <x v="153"/>
    <x v="17"/>
    <n v="2970836.7299999995"/>
  </r>
  <r>
    <x v="153"/>
    <x v="18"/>
    <n v="653111.61"/>
  </r>
  <r>
    <x v="153"/>
    <x v="19"/>
    <n v="1661506.0099999998"/>
  </r>
  <r>
    <x v="153"/>
    <x v="20"/>
    <n v="55.820000000000007"/>
  </r>
  <r>
    <x v="153"/>
    <x v="21"/>
    <n v="878673.79"/>
  </r>
  <r>
    <x v="153"/>
    <x v="22"/>
    <n v="3287.28"/>
  </r>
  <r>
    <x v="153"/>
    <x v="23"/>
    <n v="119532.93"/>
  </r>
  <r>
    <x v="153"/>
    <x v="24"/>
    <n v="244496.28"/>
  </r>
  <r>
    <x v="153"/>
    <x v="25"/>
    <n v="2050470.0000000002"/>
  </r>
  <r>
    <x v="153"/>
    <x v="26"/>
    <n v="912"/>
  </r>
  <r>
    <x v="153"/>
    <x v="27"/>
    <n v="367577.50999999995"/>
  </r>
  <r>
    <x v="153"/>
    <x v="61"/>
    <n v="121187.49"/>
  </r>
  <r>
    <x v="153"/>
    <x v="28"/>
    <n v="191143.37"/>
  </r>
  <r>
    <x v="153"/>
    <x v="31"/>
    <n v="7843.27"/>
  </r>
  <r>
    <x v="153"/>
    <x v="34"/>
    <n v="67889.33"/>
  </r>
  <r>
    <x v="153"/>
    <x v="35"/>
    <n v="718028.16"/>
  </r>
  <r>
    <x v="153"/>
    <x v="69"/>
    <n v="142133.43"/>
  </r>
  <r>
    <x v="153"/>
    <x v="75"/>
    <n v="76191.67"/>
  </r>
  <r>
    <x v="153"/>
    <x v="37"/>
    <n v="4876.7300000000005"/>
  </r>
  <r>
    <x v="153"/>
    <x v="62"/>
    <n v="40849.19"/>
  </r>
  <r>
    <x v="153"/>
    <x v="54"/>
    <n v="27404.28"/>
  </r>
  <r>
    <x v="153"/>
    <x v="38"/>
    <n v="154214.19"/>
  </r>
  <r>
    <x v="153"/>
    <x v="39"/>
    <n v="90022.51"/>
  </r>
  <r>
    <x v="153"/>
    <x v="40"/>
    <n v="100952.26000000001"/>
  </r>
  <r>
    <x v="153"/>
    <x v="43"/>
    <n v="132641.60000000001"/>
  </r>
  <r>
    <x v="153"/>
    <x v="44"/>
    <n v="25509.23"/>
  </r>
  <r>
    <x v="153"/>
    <x v="45"/>
    <n v="68070"/>
  </r>
  <r>
    <x v="153"/>
    <x v="46"/>
    <n v="4212702.58"/>
  </r>
  <r>
    <x v="153"/>
    <x v="47"/>
    <n v="87818.03"/>
  </r>
  <r>
    <x v="153"/>
    <x v="56"/>
    <n v="144922.5"/>
  </r>
  <r>
    <x v="153"/>
    <x v="49"/>
    <n v="10738.94"/>
  </r>
  <r>
    <x v="153"/>
    <x v="51"/>
    <n v="64504.92"/>
  </r>
  <r>
    <x v="153"/>
    <x v="65"/>
    <n v="18133.2"/>
  </r>
  <r>
    <x v="154"/>
    <x v="0"/>
    <n v="21195"/>
  </r>
  <r>
    <x v="154"/>
    <x v="1"/>
    <n v="-21195"/>
  </r>
  <r>
    <x v="154"/>
    <x v="57"/>
    <n v="5705"/>
  </r>
  <r>
    <x v="154"/>
    <x v="2"/>
    <n v="20872.899999999998"/>
  </r>
  <r>
    <x v="154"/>
    <x v="3"/>
    <n v="39254.94"/>
  </r>
  <r>
    <x v="154"/>
    <x v="4"/>
    <n v="3300"/>
  </r>
  <r>
    <x v="154"/>
    <x v="5"/>
    <n v="25454.82"/>
  </r>
  <r>
    <x v="154"/>
    <x v="6"/>
    <n v="889177.32"/>
  </r>
  <r>
    <x v="154"/>
    <x v="58"/>
    <n v="2395.8999999999996"/>
  </r>
  <r>
    <x v="154"/>
    <x v="59"/>
    <n v="2250"/>
  </r>
  <r>
    <x v="154"/>
    <x v="7"/>
    <n v="36041.199999999997"/>
  </r>
  <r>
    <x v="154"/>
    <x v="8"/>
    <n v="9800.36"/>
  </r>
  <r>
    <x v="154"/>
    <x v="9"/>
    <n v="331475.48"/>
  </r>
  <r>
    <x v="154"/>
    <x v="10"/>
    <n v="144594.94999999998"/>
  </r>
  <r>
    <x v="154"/>
    <x v="11"/>
    <n v="150675.04999999999"/>
  </r>
  <r>
    <x v="154"/>
    <x v="12"/>
    <n v="10276.549999999999"/>
  </r>
  <r>
    <x v="154"/>
    <x v="13"/>
    <n v="5111.0300000000007"/>
  </r>
  <r>
    <x v="154"/>
    <x v="14"/>
    <n v="367.53999999999996"/>
  </r>
  <r>
    <x v="154"/>
    <x v="15"/>
    <n v="761.58999999999992"/>
  </r>
  <r>
    <x v="154"/>
    <x v="16"/>
    <n v="43256.49"/>
  </r>
  <r>
    <x v="154"/>
    <x v="17"/>
    <n v="135215.87"/>
  </r>
  <r>
    <x v="154"/>
    <x v="18"/>
    <n v="28137.109999999997"/>
  </r>
  <r>
    <x v="154"/>
    <x v="19"/>
    <n v="71187.77"/>
  </r>
  <r>
    <x v="154"/>
    <x v="21"/>
    <n v="32900.43"/>
  </r>
  <r>
    <x v="154"/>
    <x v="22"/>
    <n v="2971.59"/>
  </r>
  <r>
    <x v="154"/>
    <x v="23"/>
    <n v="17659.669999999998"/>
  </r>
  <r>
    <x v="154"/>
    <x v="24"/>
    <n v="23768.17"/>
  </r>
  <r>
    <x v="154"/>
    <x v="25"/>
    <n v="126760.95"/>
  </r>
  <r>
    <x v="154"/>
    <x v="91"/>
    <n v="72.84"/>
  </r>
  <r>
    <x v="154"/>
    <x v="26"/>
    <n v="3100.05"/>
  </r>
  <r>
    <x v="154"/>
    <x v="27"/>
    <n v="35333.85"/>
  </r>
  <r>
    <x v="154"/>
    <x v="61"/>
    <n v="19520.79"/>
  </r>
  <r>
    <x v="154"/>
    <x v="28"/>
    <n v="14781.279999999999"/>
  </r>
  <r>
    <x v="154"/>
    <x v="29"/>
    <n v="396"/>
  </r>
  <r>
    <x v="154"/>
    <x v="30"/>
    <n v="6090"/>
  </r>
  <r>
    <x v="154"/>
    <x v="31"/>
    <n v="550"/>
  </r>
  <r>
    <x v="154"/>
    <x v="33"/>
    <n v="716.70999999999992"/>
  </r>
  <r>
    <x v="154"/>
    <x v="34"/>
    <n v="12865.78"/>
  </r>
  <r>
    <x v="154"/>
    <x v="85"/>
    <n v="3345.81"/>
  </r>
  <r>
    <x v="154"/>
    <x v="36"/>
    <n v="17525.84"/>
  </r>
  <r>
    <x v="154"/>
    <x v="37"/>
    <n v="15263.589999999998"/>
  </r>
  <r>
    <x v="154"/>
    <x v="54"/>
    <n v="1812.03"/>
  </r>
  <r>
    <x v="154"/>
    <x v="38"/>
    <n v="3413.88"/>
  </r>
  <r>
    <x v="154"/>
    <x v="39"/>
    <n v="9989.67"/>
  </r>
  <r>
    <x v="154"/>
    <x v="40"/>
    <n v="24032.010000000002"/>
  </r>
  <r>
    <x v="154"/>
    <x v="42"/>
    <n v="14680"/>
  </r>
  <r>
    <x v="154"/>
    <x v="43"/>
    <n v="13592.79"/>
  </r>
  <r>
    <x v="154"/>
    <x v="46"/>
    <n v="58065.380000000005"/>
  </r>
  <r>
    <x v="154"/>
    <x v="47"/>
    <n v="6293.5"/>
  </r>
  <r>
    <x v="154"/>
    <x v="48"/>
    <n v="23608.41"/>
  </r>
  <r>
    <x v="154"/>
    <x v="49"/>
    <n v="864.72"/>
  </r>
  <r>
    <x v="154"/>
    <x v="51"/>
    <n v="3602.19"/>
  </r>
  <r>
    <x v="154"/>
    <x v="74"/>
    <n v="8501.76"/>
  </r>
  <r>
    <x v="154"/>
    <x v="80"/>
    <n v="30027.67"/>
  </r>
  <r>
    <x v="155"/>
    <x v="0"/>
    <n v="37009.040000000001"/>
  </r>
  <r>
    <x v="155"/>
    <x v="1"/>
    <n v="-37009.040000000001"/>
  </r>
  <r>
    <x v="155"/>
    <x v="57"/>
    <n v="17115"/>
  </r>
  <r>
    <x v="155"/>
    <x v="2"/>
    <n v="6283.9400000000005"/>
  </r>
  <r>
    <x v="155"/>
    <x v="3"/>
    <n v="31335.42"/>
  </r>
  <r>
    <x v="155"/>
    <x v="5"/>
    <n v="31682.080000000002"/>
  </r>
  <r>
    <x v="155"/>
    <x v="6"/>
    <n v="3646942.34"/>
  </r>
  <r>
    <x v="155"/>
    <x v="58"/>
    <n v="23948.510000000002"/>
  </r>
  <r>
    <x v="155"/>
    <x v="59"/>
    <n v="163558.49"/>
  </r>
  <r>
    <x v="155"/>
    <x v="7"/>
    <n v="5851.38"/>
  </r>
  <r>
    <x v="155"/>
    <x v="8"/>
    <n v="134507.06"/>
  </r>
  <r>
    <x v="155"/>
    <x v="9"/>
    <n v="1743238.0899999999"/>
  </r>
  <r>
    <x v="155"/>
    <x v="60"/>
    <n v="12400"/>
  </r>
  <r>
    <x v="155"/>
    <x v="10"/>
    <n v="547888"/>
  </r>
  <r>
    <x v="155"/>
    <x v="11"/>
    <n v="528320"/>
  </r>
  <r>
    <x v="155"/>
    <x v="12"/>
    <n v="43983.799999999996"/>
  </r>
  <r>
    <x v="155"/>
    <x v="13"/>
    <n v="17613.349999999999"/>
  </r>
  <r>
    <x v="155"/>
    <x v="14"/>
    <n v="11531.700000000003"/>
  </r>
  <r>
    <x v="155"/>
    <x v="15"/>
    <n v="17666.16"/>
  </r>
  <r>
    <x v="155"/>
    <x v="94"/>
    <n v="2.8"/>
  </r>
  <r>
    <x v="155"/>
    <x v="16"/>
    <n v="222663.9"/>
  </r>
  <r>
    <x v="155"/>
    <x v="17"/>
    <n v="523480.35999999993"/>
  </r>
  <r>
    <x v="155"/>
    <x v="18"/>
    <n v="154529.5"/>
  </r>
  <r>
    <x v="155"/>
    <x v="19"/>
    <n v="276630.81000000006"/>
  </r>
  <r>
    <x v="155"/>
    <x v="21"/>
    <n v="125161.13"/>
  </r>
  <r>
    <x v="155"/>
    <x v="22"/>
    <n v="68266.820000000007"/>
  </r>
  <r>
    <x v="155"/>
    <x v="23"/>
    <n v="202566.33"/>
  </r>
  <r>
    <x v="155"/>
    <x v="24"/>
    <n v="127163.69"/>
  </r>
  <r>
    <x v="155"/>
    <x v="25"/>
    <n v="458203.97"/>
  </r>
  <r>
    <x v="155"/>
    <x v="26"/>
    <n v="10200.200000000001"/>
  </r>
  <r>
    <x v="155"/>
    <x v="27"/>
    <n v="135194.54"/>
  </r>
  <r>
    <x v="155"/>
    <x v="61"/>
    <n v="35588.11"/>
  </r>
  <r>
    <x v="155"/>
    <x v="28"/>
    <n v="129466.40999999999"/>
  </r>
  <r>
    <x v="155"/>
    <x v="29"/>
    <n v="79263.53"/>
  </r>
  <r>
    <x v="155"/>
    <x v="31"/>
    <n v="12956.5"/>
  </r>
  <r>
    <x v="155"/>
    <x v="33"/>
    <n v="12038.65"/>
  </r>
  <r>
    <x v="155"/>
    <x v="34"/>
    <n v="14288.380000000001"/>
  </r>
  <r>
    <x v="155"/>
    <x v="35"/>
    <n v="149881.15"/>
  </r>
  <r>
    <x v="155"/>
    <x v="36"/>
    <n v="44491.399999999994"/>
  </r>
  <r>
    <x v="155"/>
    <x v="37"/>
    <n v="21516.420000000002"/>
  </r>
  <r>
    <x v="155"/>
    <x v="62"/>
    <n v="2999.98"/>
  </r>
  <r>
    <x v="155"/>
    <x v="38"/>
    <n v="24125.64"/>
  </r>
  <r>
    <x v="155"/>
    <x v="39"/>
    <n v="17560.23"/>
  </r>
  <r>
    <x v="155"/>
    <x v="40"/>
    <n v="50241.95"/>
  </r>
  <r>
    <x v="155"/>
    <x v="41"/>
    <n v="375"/>
  </r>
  <r>
    <x v="155"/>
    <x v="42"/>
    <n v="162909.29999999999"/>
  </r>
  <r>
    <x v="155"/>
    <x v="43"/>
    <n v="144.25"/>
  </r>
  <r>
    <x v="155"/>
    <x v="44"/>
    <n v="13504.99"/>
  </r>
  <r>
    <x v="155"/>
    <x v="45"/>
    <n v="13365.4"/>
  </r>
  <r>
    <x v="155"/>
    <x v="46"/>
    <n v="268982.88"/>
  </r>
  <r>
    <x v="155"/>
    <x v="47"/>
    <n v="12965.029999999999"/>
  </r>
  <r>
    <x v="155"/>
    <x v="56"/>
    <n v="4355.87"/>
  </r>
  <r>
    <x v="155"/>
    <x v="48"/>
    <n v="177740.07"/>
  </r>
  <r>
    <x v="155"/>
    <x v="49"/>
    <n v="2723.7"/>
  </r>
  <r>
    <x v="155"/>
    <x v="50"/>
    <n v="1355.58"/>
  </r>
  <r>
    <x v="155"/>
    <x v="51"/>
    <n v="22204.06"/>
  </r>
  <r>
    <x v="155"/>
    <x v="52"/>
    <n v="45852.480000000003"/>
  </r>
  <r>
    <x v="155"/>
    <x v="71"/>
    <n v="6066.42"/>
  </r>
  <r>
    <x v="155"/>
    <x v="64"/>
    <n v="44280.25"/>
  </r>
  <r>
    <x v="155"/>
    <x v="65"/>
    <n v="5564.92"/>
  </r>
  <r>
    <x v="155"/>
    <x v="74"/>
    <n v="90862"/>
  </r>
  <r>
    <x v="155"/>
    <x v="80"/>
    <n v="1740.41"/>
  </r>
  <r>
    <x v="156"/>
    <x v="0"/>
    <n v="55394.86"/>
  </r>
  <r>
    <x v="156"/>
    <x v="1"/>
    <n v="-55394.86"/>
  </r>
  <r>
    <x v="156"/>
    <x v="57"/>
    <n v="3250"/>
  </r>
  <r>
    <x v="156"/>
    <x v="2"/>
    <n v="61307.66"/>
  </r>
  <r>
    <x v="156"/>
    <x v="3"/>
    <n v="1250"/>
  </r>
  <r>
    <x v="156"/>
    <x v="6"/>
    <n v="747387.97999999986"/>
  </r>
  <r>
    <x v="156"/>
    <x v="58"/>
    <n v="107205.67000000001"/>
  </r>
  <r>
    <x v="156"/>
    <x v="8"/>
    <n v="60976.43"/>
  </r>
  <r>
    <x v="156"/>
    <x v="9"/>
    <n v="327228.44"/>
  </r>
  <r>
    <x v="156"/>
    <x v="10"/>
    <n v="148703.57"/>
  </r>
  <r>
    <x v="156"/>
    <x v="11"/>
    <n v="142495.69"/>
  </r>
  <r>
    <x v="156"/>
    <x v="12"/>
    <n v="11584.320000000002"/>
  </r>
  <r>
    <x v="156"/>
    <x v="13"/>
    <n v="4307.96"/>
  </r>
  <r>
    <x v="156"/>
    <x v="14"/>
    <n v="2798.18"/>
  </r>
  <r>
    <x v="156"/>
    <x v="15"/>
    <n v="4095.0600000000004"/>
  </r>
  <r>
    <x v="156"/>
    <x v="16"/>
    <n v="49820.009999999995"/>
  </r>
  <r>
    <x v="156"/>
    <x v="17"/>
    <n v="110871.84"/>
  </r>
  <r>
    <x v="156"/>
    <x v="18"/>
    <n v="29363.22"/>
  </r>
  <r>
    <x v="156"/>
    <x v="19"/>
    <n v="58055.46"/>
  </r>
  <r>
    <x v="156"/>
    <x v="82"/>
    <n v="35905.919999999998"/>
  </r>
  <r>
    <x v="156"/>
    <x v="20"/>
    <n v="8172.22"/>
  </r>
  <r>
    <x v="156"/>
    <x v="21"/>
    <n v="167019.16999999998"/>
  </r>
  <r>
    <x v="156"/>
    <x v="22"/>
    <n v="22406.400000000001"/>
  </r>
  <r>
    <x v="156"/>
    <x v="23"/>
    <n v="62609.73"/>
  </r>
  <r>
    <x v="156"/>
    <x v="24"/>
    <n v="28242.53"/>
  </r>
  <r>
    <x v="156"/>
    <x v="25"/>
    <n v="272333.63999999996"/>
  </r>
  <r>
    <x v="156"/>
    <x v="53"/>
    <n v="329.08"/>
  </r>
  <r>
    <x v="156"/>
    <x v="35"/>
    <n v="17760.649999999998"/>
  </r>
  <r>
    <x v="156"/>
    <x v="62"/>
    <n v="50.87"/>
  </r>
  <r>
    <x v="156"/>
    <x v="39"/>
    <n v="5500"/>
  </r>
  <r>
    <x v="156"/>
    <x v="40"/>
    <n v="54502.879999999997"/>
  </r>
  <r>
    <x v="156"/>
    <x v="41"/>
    <n v="8446.75"/>
  </r>
  <r>
    <x v="156"/>
    <x v="43"/>
    <n v="28444.720000000001"/>
  </r>
  <r>
    <x v="156"/>
    <x v="46"/>
    <n v="145611.21"/>
  </r>
  <r>
    <x v="156"/>
    <x v="48"/>
    <n v="2607.6600000000003"/>
  </r>
  <r>
    <x v="156"/>
    <x v="50"/>
    <n v="37786.36"/>
  </r>
  <r>
    <x v="156"/>
    <x v="51"/>
    <n v="3488.8900000000003"/>
  </r>
  <r>
    <x v="157"/>
    <x v="0"/>
    <n v="23219"/>
  </r>
  <r>
    <x v="157"/>
    <x v="1"/>
    <n v="-23219"/>
  </r>
  <r>
    <x v="157"/>
    <x v="3"/>
    <n v="12529"/>
  </r>
  <r>
    <x v="157"/>
    <x v="4"/>
    <n v="25244.739999999998"/>
  </r>
  <r>
    <x v="157"/>
    <x v="5"/>
    <n v="14105"/>
  </r>
  <r>
    <x v="157"/>
    <x v="6"/>
    <n v="784971.2"/>
  </r>
  <r>
    <x v="157"/>
    <x v="59"/>
    <n v="1977"/>
  </r>
  <r>
    <x v="157"/>
    <x v="7"/>
    <n v="24436.129999999997"/>
  </r>
  <r>
    <x v="157"/>
    <x v="8"/>
    <n v="13814.470000000001"/>
  </r>
  <r>
    <x v="157"/>
    <x v="9"/>
    <n v="385425.08"/>
  </r>
  <r>
    <x v="157"/>
    <x v="10"/>
    <n v="121000"/>
  </r>
  <r>
    <x v="157"/>
    <x v="11"/>
    <n v="125080"/>
  </r>
  <r>
    <x v="157"/>
    <x v="12"/>
    <n v="10886.95"/>
  </r>
  <r>
    <x v="157"/>
    <x v="13"/>
    <n v="3932.16"/>
  </r>
  <r>
    <x v="157"/>
    <x v="14"/>
    <n v="199.6"/>
  </r>
  <r>
    <x v="157"/>
    <x v="15"/>
    <n v="319.14"/>
  </r>
  <r>
    <x v="157"/>
    <x v="16"/>
    <n v="47894.68"/>
  </r>
  <r>
    <x v="157"/>
    <x v="17"/>
    <n v="117960.95999999999"/>
  </r>
  <r>
    <x v="157"/>
    <x v="18"/>
    <n v="31210.799999999999"/>
  </r>
  <r>
    <x v="157"/>
    <x v="19"/>
    <n v="61814.619999999995"/>
  </r>
  <r>
    <x v="157"/>
    <x v="22"/>
    <n v="4035.9700000000003"/>
  </r>
  <r>
    <x v="157"/>
    <x v="23"/>
    <n v="52172.76"/>
  </r>
  <r>
    <x v="157"/>
    <x v="24"/>
    <n v="74973.53"/>
  </r>
  <r>
    <x v="157"/>
    <x v="25"/>
    <n v="126363.96000000002"/>
  </r>
  <r>
    <x v="157"/>
    <x v="26"/>
    <n v="14196.8"/>
  </r>
  <r>
    <x v="157"/>
    <x v="27"/>
    <n v="115070.45"/>
  </r>
  <r>
    <x v="157"/>
    <x v="28"/>
    <n v="238356.93"/>
  </r>
  <r>
    <x v="157"/>
    <x v="29"/>
    <n v="1945.2"/>
  </r>
  <r>
    <x v="157"/>
    <x v="31"/>
    <n v="3332"/>
  </r>
  <r>
    <x v="157"/>
    <x v="33"/>
    <n v="314.36"/>
  </r>
  <r>
    <x v="157"/>
    <x v="34"/>
    <n v="45272.729999999996"/>
  </r>
  <r>
    <x v="157"/>
    <x v="35"/>
    <n v="82737.67"/>
  </r>
  <r>
    <x v="157"/>
    <x v="69"/>
    <n v="249705.88"/>
  </r>
  <r>
    <x v="157"/>
    <x v="36"/>
    <n v="2295.7600000000002"/>
  </r>
  <r>
    <x v="157"/>
    <x v="37"/>
    <n v="10192.299999999999"/>
  </r>
  <r>
    <x v="157"/>
    <x v="54"/>
    <n v="2266.5100000000002"/>
  </r>
  <r>
    <x v="157"/>
    <x v="38"/>
    <n v="4673.12"/>
  </r>
  <r>
    <x v="157"/>
    <x v="39"/>
    <n v="45"/>
  </r>
  <r>
    <x v="157"/>
    <x v="40"/>
    <n v="15130.54"/>
  </r>
  <r>
    <x v="157"/>
    <x v="44"/>
    <n v="522.45000000000005"/>
  </r>
  <r>
    <x v="157"/>
    <x v="45"/>
    <n v="1465"/>
  </r>
  <r>
    <x v="157"/>
    <x v="46"/>
    <n v="64850.97"/>
  </r>
  <r>
    <x v="157"/>
    <x v="47"/>
    <n v="7532"/>
  </r>
  <r>
    <x v="157"/>
    <x v="63"/>
    <n v="16500"/>
  </r>
  <r>
    <x v="157"/>
    <x v="49"/>
    <n v="3883.23"/>
  </r>
  <r>
    <x v="157"/>
    <x v="50"/>
    <n v="39"/>
  </r>
  <r>
    <x v="157"/>
    <x v="51"/>
    <n v="5808.72"/>
  </r>
  <r>
    <x v="157"/>
    <x v="66"/>
    <n v="8325.35"/>
  </r>
  <r>
    <x v="158"/>
    <x v="0"/>
    <n v="38283.39"/>
  </r>
  <r>
    <x v="158"/>
    <x v="1"/>
    <n v="-38283.39"/>
  </r>
  <r>
    <x v="158"/>
    <x v="57"/>
    <n v="5705"/>
  </r>
  <r>
    <x v="158"/>
    <x v="3"/>
    <n v="43429.19"/>
  </r>
  <r>
    <x v="158"/>
    <x v="4"/>
    <n v="6510.53"/>
  </r>
  <r>
    <x v="158"/>
    <x v="5"/>
    <n v="34456.959999999999"/>
  </r>
  <r>
    <x v="158"/>
    <x v="6"/>
    <n v="1703521.42"/>
  </r>
  <r>
    <x v="158"/>
    <x v="58"/>
    <n v="2918.6000000000004"/>
  </r>
  <r>
    <x v="158"/>
    <x v="59"/>
    <n v="96308"/>
  </r>
  <r>
    <x v="158"/>
    <x v="7"/>
    <n v="15141.82"/>
  </r>
  <r>
    <x v="158"/>
    <x v="8"/>
    <n v="15646.86"/>
  </r>
  <r>
    <x v="158"/>
    <x v="9"/>
    <n v="707630.00000000012"/>
  </r>
  <r>
    <x v="158"/>
    <x v="10"/>
    <n v="336077.48"/>
  </r>
  <r>
    <x v="158"/>
    <x v="11"/>
    <n v="253434.52000000002"/>
  </r>
  <r>
    <x v="158"/>
    <x v="12"/>
    <n v="19764.71"/>
  </r>
  <r>
    <x v="158"/>
    <x v="13"/>
    <n v="8124.82"/>
  </r>
  <r>
    <x v="158"/>
    <x v="14"/>
    <n v="1691.6399999999999"/>
  </r>
  <r>
    <x v="158"/>
    <x v="15"/>
    <n v="3458.63"/>
  </r>
  <r>
    <x v="158"/>
    <x v="16"/>
    <n v="86638.89"/>
  </r>
  <r>
    <x v="158"/>
    <x v="17"/>
    <n v="252884.59"/>
  </r>
  <r>
    <x v="158"/>
    <x v="18"/>
    <n v="60549.439999999995"/>
  </r>
  <r>
    <x v="158"/>
    <x v="19"/>
    <n v="134297.56"/>
  </r>
  <r>
    <x v="158"/>
    <x v="21"/>
    <n v="62428.65"/>
  </r>
  <r>
    <x v="158"/>
    <x v="22"/>
    <n v="10346.880000000001"/>
  </r>
  <r>
    <x v="158"/>
    <x v="23"/>
    <n v="53211.56"/>
  </r>
  <r>
    <x v="158"/>
    <x v="24"/>
    <n v="65899.83"/>
  </r>
  <r>
    <x v="158"/>
    <x v="25"/>
    <n v="257996.7"/>
  </r>
  <r>
    <x v="158"/>
    <x v="26"/>
    <n v="6961.8099999999995"/>
  </r>
  <r>
    <x v="158"/>
    <x v="27"/>
    <n v="53506.68"/>
  </r>
  <r>
    <x v="158"/>
    <x v="61"/>
    <n v="28128.239999999998"/>
  </r>
  <r>
    <x v="158"/>
    <x v="28"/>
    <n v="110306.23"/>
  </r>
  <r>
    <x v="158"/>
    <x v="29"/>
    <n v="20164.75"/>
  </r>
  <r>
    <x v="158"/>
    <x v="31"/>
    <n v="33182.379999999997"/>
  </r>
  <r>
    <x v="158"/>
    <x v="33"/>
    <n v="1079.3900000000001"/>
  </r>
  <r>
    <x v="158"/>
    <x v="34"/>
    <n v="19339.09"/>
  </r>
  <r>
    <x v="158"/>
    <x v="35"/>
    <n v="83121.179999999993"/>
  </r>
  <r>
    <x v="158"/>
    <x v="37"/>
    <n v="14630.82"/>
  </r>
  <r>
    <x v="158"/>
    <x v="38"/>
    <n v="56539.289999999994"/>
  </r>
  <r>
    <x v="158"/>
    <x v="39"/>
    <n v="13697.32"/>
  </r>
  <r>
    <x v="158"/>
    <x v="40"/>
    <n v="31354.6"/>
  </r>
  <r>
    <x v="158"/>
    <x v="41"/>
    <n v="6122"/>
  </r>
  <r>
    <x v="158"/>
    <x v="43"/>
    <n v="31418.79"/>
  </r>
  <r>
    <x v="158"/>
    <x v="45"/>
    <n v="1958.83"/>
  </r>
  <r>
    <x v="158"/>
    <x v="46"/>
    <n v="40580.74"/>
  </r>
  <r>
    <x v="158"/>
    <x v="47"/>
    <n v="6534.5"/>
  </r>
  <r>
    <x v="158"/>
    <x v="49"/>
    <n v="4779.3599999999997"/>
  </r>
  <r>
    <x v="158"/>
    <x v="50"/>
    <n v="1230.81"/>
  </r>
  <r>
    <x v="158"/>
    <x v="51"/>
    <n v="11092.779999999999"/>
  </r>
  <r>
    <x v="158"/>
    <x v="65"/>
    <n v="52758.74"/>
  </r>
  <r>
    <x v="159"/>
    <x v="57"/>
    <n v="34230"/>
  </r>
  <r>
    <x v="159"/>
    <x v="2"/>
    <n v="10000"/>
  </r>
  <r>
    <x v="159"/>
    <x v="3"/>
    <n v="54541.55"/>
  </r>
  <r>
    <x v="159"/>
    <x v="4"/>
    <n v="73045.790000000008"/>
  </r>
  <r>
    <x v="159"/>
    <x v="5"/>
    <n v="82376.290000000008"/>
  </r>
  <r>
    <x v="159"/>
    <x v="6"/>
    <n v="1446594.06"/>
  </r>
  <r>
    <x v="159"/>
    <x v="59"/>
    <n v="3900"/>
  </r>
  <r>
    <x v="159"/>
    <x v="7"/>
    <n v="20084.79"/>
  </r>
  <r>
    <x v="159"/>
    <x v="8"/>
    <n v="63189.43"/>
  </r>
  <r>
    <x v="159"/>
    <x v="9"/>
    <n v="526373.35"/>
  </r>
  <r>
    <x v="159"/>
    <x v="10"/>
    <n v="188029.84999999998"/>
  </r>
  <r>
    <x v="159"/>
    <x v="11"/>
    <n v="255166.53999999998"/>
  </r>
  <r>
    <x v="159"/>
    <x v="12"/>
    <n v="14774.34"/>
  </r>
  <r>
    <x v="159"/>
    <x v="13"/>
    <n v="8996.2999999999993"/>
  </r>
  <r>
    <x v="159"/>
    <x v="14"/>
    <n v="1464.72"/>
  </r>
  <r>
    <x v="159"/>
    <x v="15"/>
    <n v="7127.16"/>
  </r>
  <r>
    <x v="159"/>
    <x v="16"/>
    <n v="58068.81"/>
  </r>
  <r>
    <x v="159"/>
    <x v="17"/>
    <n v="235463.94999999998"/>
  </r>
  <r>
    <x v="159"/>
    <x v="18"/>
    <n v="44036.77"/>
  </r>
  <r>
    <x v="159"/>
    <x v="19"/>
    <n v="127107.83"/>
  </r>
  <r>
    <x v="159"/>
    <x v="21"/>
    <n v="40629.960000000006"/>
  </r>
  <r>
    <x v="159"/>
    <x v="22"/>
    <n v="4438.9500000000007"/>
  </r>
  <r>
    <x v="159"/>
    <x v="23"/>
    <n v="48285.760000000002"/>
  </r>
  <r>
    <x v="159"/>
    <x v="24"/>
    <n v="3528.5"/>
  </r>
  <r>
    <x v="159"/>
    <x v="25"/>
    <n v="136756.20000000001"/>
  </r>
  <r>
    <x v="159"/>
    <x v="26"/>
    <n v="6654.6200000000008"/>
  </r>
  <r>
    <x v="159"/>
    <x v="79"/>
    <n v="62345.42"/>
  </r>
  <r>
    <x v="159"/>
    <x v="78"/>
    <n v="8135.57"/>
  </r>
  <r>
    <x v="159"/>
    <x v="27"/>
    <n v="49271.4"/>
  </r>
  <r>
    <x v="159"/>
    <x v="28"/>
    <n v="226222.07"/>
  </r>
  <r>
    <x v="159"/>
    <x v="29"/>
    <n v="1429.74"/>
  </r>
  <r>
    <x v="159"/>
    <x v="31"/>
    <n v="43998.64"/>
  </r>
  <r>
    <x v="159"/>
    <x v="33"/>
    <n v="5304.58"/>
  </r>
  <r>
    <x v="159"/>
    <x v="34"/>
    <n v="36131.979999999996"/>
  </r>
  <r>
    <x v="159"/>
    <x v="36"/>
    <n v="2135.1"/>
  </r>
  <r>
    <x v="159"/>
    <x v="37"/>
    <n v="16255.25"/>
  </r>
  <r>
    <x v="159"/>
    <x v="54"/>
    <n v="1579.56"/>
  </r>
  <r>
    <x v="159"/>
    <x v="38"/>
    <n v="16857.990000000002"/>
  </r>
  <r>
    <x v="159"/>
    <x v="40"/>
    <n v="10080.18"/>
  </r>
  <r>
    <x v="159"/>
    <x v="42"/>
    <n v="73014.67"/>
  </r>
  <r>
    <x v="159"/>
    <x v="43"/>
    <n v="8359.61"/>
  </r>
  <r>
    <x v="159"/>
    <x v="45"/>
    <n v="10525.27"/>
  </r>
  <r>
    <x v="159"/>
    <x v="46"/>
    <n v="12179.3"/>
  </r>
  <r>
    <x v="159"/>
    <x v="47"/>
    <n v="53288.119999999995"/>
  </r>
  <r>
    <x v="159"/>
    <x v="63"/>
    <n v="64500"/>
  </r>
  <r>
    <x v="159"/>
    <x v="49"/>
    <n v="3509.53"/>
  </r>
  <r>
    <x v="159"/>
    <x v="50"/>
    <n v="2305.0500000000002"/>
  </r>
  <r>
    <x v="159"/>
    <x v="51"/>
    <n v="9201.14"/>
  </r>
  <r>
    <x v="159"/>
    <x v="71"/>
    <n v="680.76"/>
  </r>
  <r>
    <x v="160"/>
    <x v="0"/>
    <n v="36736.07"/>
  </r>
  <r>
    <x v="160"/>
    <x v="1"/>
    <n v="-36736.07"/>
  </r>
  <r>
    <x v="160"/>
    <x v="3"/>
    <n v="109146.39"/>
  </r>
  <r>
    <x v="160"/>
    <x v="4"/>
    <n v="19252"/>
  </r>
  <r>
    <x v="160"/>
    <x v="5"/>
    <n v="47023.41"/>
  </r>
  <r>
    <x v="160"/>
    <x v="6"/>
    <n v="1223615.3699999999"/>
  </r>
  <r>
    <x v="160"/>
    <x v="59"/>
    <n v="4748.42"/>
  </r>
  <r>
    <x v="160"/>
    <x v="7"/>
    <n v="21092.17"/>
  </r>
  <r>
    <x v="160"/>
    <x v="8"/>
    <n v="49058.97"/>
  </r>
  <r>
    <x v="160"/>
    <x v="9"/>
    <n v="630852.91999999993"/>
  </r>
  <r>
    <x v="160"/>
    <x v="60"/>
    <n v="60"/>
  </r>
  <r>
    <x v="160"/>
    <x v="10"/>
    <n v="226811.99999999997"/>
  </r>
  <r>
    <x v="160"/>
    <x v="11"/>
    <n v="195536"/>
  </r>
  <r>
    <x v="160"/>
    <x v="12"/>
    <n v="14230.820000000002"/>
  </r>
  <r>
    <x v="160"/>
    <x v="13"/>
    <n v="5204.09"/>
  </r>
  <r>
    <x v="160"/>
    <x v="14"/>
    <n v="601.16999999999996"/>
  </r>
  <r>
    <x v="160"/>
    <x v="15"/>
    <n v="904.73"/>
  </r>
  <r>
    <x v="160"/>
    <x v="16"/>
    <n v="65307.31"/>
  </r>
  <r>
    <x v="160"/>
    <x v="17"/>
    <n v="184529.45"/>
  </r>
  <r>
    <x v="160"/>
    <x v="18"/>
    <n v="51326.31"/>
  </r>
  <r>
    <x v="160"/>
    <x v="19"/>
    <n v="104371.61"/>
  </r>
  <r>
    <x v="160"/>
    <x v="21"/>
    <n v="55320.72"/>
  </r>
  <r>
    <x v="160"/>
    <x v="22"/>
    <n v="14180.869999999999"/>
  </r>
  <r>
    <x v="160"/>
    <x v="23"/>
    <n v="55901.119999999995"/>
  </r>
  <r>
    <x v="160"/>
    <x v="24"/>
    <n v="27384.52"/>
  </r>
  <r>
    <x v="160"/>
    <x v="25"/>
    <n v="106061.87"/>
  </r>
  <r>
    <x v="160"/>
    <x v="26"/>
    <n v="2045"/>
  </r>
  <r>
    <x v="160"/>
    <x v="27"/>
    <n v="31932.28"/>
  </r>
  <r>
    <x v="160"/>
    <x v="61"/>
    <n v="18876.32"/>
  </r>
  <r>
    <x v="160"/>
    <x v="28"/>
    <n v="95884.58"/>
  </r>
  <r>
    <x v="160"/>
    <x v="29"/>
    <n v="16719.780000000002"/>
  </r>
  <r>
    <x v="160"/>
    <x v="31"/>
    <n v="10065.36"/>
  </r>
  <r>
    <x v="160"/>
    <x v="33"/>
    <n v="2258.41"/>
  </r>
  <r>
    <x v="160"/>
    <x v="34"/>
    <n v="19205.379999999997"/>
  </r>
  <r>
    <x v="160"/>
    <x v="35"/>
    <n v="60721.060000000005"/>
  </r>
  <r>
    <x v="160"/>
    <x v="36"/>
    <n v="383.4"/>
  </r>
  <r>
    <x v="160"/>
    <x v="37"/>
    <n v="26462.17"/>
  </r>
  <r>
    <x v="160"/>
    <x v="38"/>
    <n v="16889.46"/>
  </r>
  <r>
    <x v="160"/>
    <x v="39"/>
    <n v="1834.44"/>
  </r>
  <r>
    <x v="160"/>
    <x v="40"/>
    <n v="25248.65"/>
  </r>
  <r>
    <x v="160"/>
    <x v="41"/>
    <n v="298.08"/>
  </r>
  <r>
    <x v="160"/>
    <x v="43"/>
    <n v="1331.42"/>
  </r>
  <r>
    <x v="160"/>
    <x v="44"/>
    <n v="1480.8"/>
  </r>
  <r>
    <x v="160"/>
    <x v="45"/>
    <n v="79.2"/>
  </r>
  <r>
    <x v="160"/>
    <x v="46"/>
    <n v="53784.58"/>
  </r>
  <r>
    <x v="160"/>
    <x v="47"/>
    <n v="16596.93"/>
  </r>
  <r>
    <x v="160"/>
    <x v="63"/>
    <n v="55762.39"/>
  </r>
  <r>
    <x v="160"/>
    <x v="49"/>
    <n v="3124.95"/>
  </r>
  <r>
    <x v="160"/>
    <x v="50"/>
    <n v="16"/>
  </r>
  <r>
    <x v="160"/>
    <x v="51"/>
    <n v="18055.129999999997"/>
  </r>
  <r>
    <x v="161"/>
    <x v="0"/>
    <n v="123640.86"/>
  </r>
  <r>
    <x v="161"/>
    <x v="1"/>
    <n v="-123640.86"/>
  </r>
  <r>
    <x v="161"/>
    <x v="57"/>
    <n v="5705"/>
  </r>
  <r>
    <x v="161"/>
    <x v="2"/>
    <n v="24863.37"/>
  </r>
  <r>
    <x v="161"/>
    <x v="3"/>
    <n v="124389.06"/>
  </r>
  <r>
    <x v="161"/>
    <x v="4"/>
    <n v="80086.460000000006"/>
  </r>
  <r>
    <x v="161"/>
    <x v="5"/>
    <n v="139005.45000000001"/>
  </r>
  <r>
    <x v="161"/>
    <x v="6"/>
    <n v="3544667.6099999994"/>
  </r>
  <r>
    <x v="161"/>
    <x v="58"/>
    <n v="15495.47"/>
  </r>
  <r>
    <x v="161"/>
    <x v="59"/>
    <n v="104708.32"/>
  </r>
  <r>
    <x v="161"/>
    <x v="7"/>
    <n v="39472.920000000006"/>
  </r>
  <r>
    <x v="161"/>
    <x v="8"/>
    <n v="138497.51999999999"/>
  </r>
  <r>
    <x v="161"/>
    <x v="9"/>
    <n v="1339901.0799999998"/>
  </r>
  <r>
    <x v="161"/>
    <x v="67"/>
    <n v="2651.9799999999996"/>
  </r>
  <r>
    <x v="161"/>
    <x v="60"/>
    <n v="5744.92"/>
  </r>
  <r>
    <x v="161"/>
    <x v="10"/>
    <n v="475519.11999999994"/>
  </r>
  <r>
    <x v="161"/>
    <x v="11"/>
    <n v="539482.98"/>
  </r>
  <r>
    <x v="161"/>
    <x v="12"/>
    <n v="32747.269999999997"/>
  </r>
  <r>
    <x v="161"/>
    <x v="13"/>
    <n v="16476.46"/>
  </r>
  <r>
    <x v="161"/>
    <x v="14"/>
    <n v="2409.56"/>
  </r>
  <r>
    <x v="161"/>
    <x v="15"/>
    <n v="4421.09"/>
  </r>
  <r>
    <x v="161"/>
    <x v="16"/>
    <n v="151739.41999999998"/>
  </r>
  <r>
    <x v="161"/>
    <x v="17"/>
    <n v="534972.82999999996"/>
  </r>
  <r>
    <x v="161"/>
    <x v="18"/>
    <n v="120564.84"/>
  </r>
  <r>
    <x v="161"/>
    <x v="19"/>
    <n v="287122.42000000004"/>
  </r>
  <r>
    <x v="161"/>
    <x v="21"/>
    <n v="65365.170000000006"/>
  </r>
  <r>
    <x v="161"/>
    <x v="22"/>
    <n v="52621.62"/>
  </r>
  <r>
    <x v="161"/>
    <x v="23"/>
    <n v="158168.93"/>
  </r>
  <r>
    <x v="161"/>
    <x v="24"/>
    <n v="88706.73"/>
  </r>
  <r>
    <x v="161"/>
    <x v="25"/>
    <n v="699536.29999999993"/>
  </r>
  <r>
    <x v="161"/>
    <x v="26"/>
    <n v="17873.64"/>
  </r>
  <r>
    <x v="161"/>
    <x v="79"/>
    <n v="4070.2"/>
  </r>
  <r>
    <x v="161"/>
    <x v="27"/>
    <n v="139694.5"/>
  </r>
  <r>
    <x v="161"/>
    <x v="61"/>
    <n v="42883.1"/>
  </r>
  <r>
    <x v="161"/>
    <x v="29"/>
    <n v="9975.48"/>
  </r>
  <r>
    <x v="161"/>
    <x v="31"/>
    <n v="12429.09"/>
  </r>
  <r>
    <x v="161"/>
    <x v="32"/>
    <n v="25328.99"/>
  </r>
  <r>
    <x v="161"/>
    <x v="33"/>
    <n v="1887.1999999999998"/>
  </r>
  <r>
    <x v="161"/>
    <x v="34"/>
    <n v="42661.19"/>
  </r>
  <r>
    <x v="161"/>
    <x v="35"/>
    <n v="132790.89000000001"/>
  </r>
  <r>
    <x v="161"/>
    <x v="37"/>
    <n v="736.92"/>
  </r>
  <r>
    <x v="161"/>
    <x v="62"/>
    <n v="5883.16"/>
  </r>
  <r>
    <x v="161"/>
    <x v="54"/>
    <n v="860"/>
  </r>
  <r>
    <x v="161"/>
    <x v="38"/>
    <n v="77747.600000000006"/>
  </r>
  <r>
    <x v="161"/>
    <x v="39"/>
    <n v="25507.469999999998"/>
  </r>
  <r>
    <x v="161"/>
    <x v="40"/>
    <n v="22045.32"/>
  </r>
  <r>
    <x v="161"/>
    <x v="41"/>
    <n v="61794.34"/>
  </r>
  <r>
    <x v="161"/>
    <x v="42"/>
    <n v="21434.37"/>
  </r>
  <r>
    <x v="161"/>
    <x v="44"/>
    <n v="34561.800000000003"/>
  </r>
  <r>
    <x v="161"/>
    <x v="45"/>
    <n v="5610.32"/>
  </r>
  <r>
    <x v="161"/>
    <x v="46"/>
    <n v="215896.81000000003"/>
  </r>
  <r>
    <x v="161"/>
    <x v="47"/>
    <n v="19301.559999999998"/>
  </r>
  <r>
    <x v="161"/>
    <x v="56"/>
    <n v="19125"/>
  </r>
  <r>
    <x v="161"/>
    <x v="48"/>
    <n v="106071.67999999999"/>
  </r>
  <r>
    <x v="161"/>
    <x v="49"/>
    <n v="1613.94"/>
  </r>
  <r>
    <x v="161"/>
    <x v="50"/>
    <n v="448.13"/>
  </r>
  <r>
    <x v="161"/>
    <x v="51"/>
    <n v="15720.16"/>
  </r>
  <r>
    <x v="161"/>
    <x v="52"/>
    <n v="23429.56"/>
  </r>
  <r>
    <x v="161"/>
    <x v="64"/>
    <n v="27782.87"/>
  </r>
  <r>
    <x v="161"/>
    <x v="66"/>
    <n v="19649.52"/>
  </r>
  <r>
    <x v="162"/>
    <x v="2"/>
    <n v="19653.05"/>
  </r>
  <r>
    <x v="162"/>
    <x v="3"/>
    <n v="25694.07"/>
  </r>
  <r>
    <x v="162"/>
    <x v="4"/>
    <n v="10429.709999999999"/>
  </r>
  <r>
    <x v="162"/>
    <x v="5"/>
    <n v="23158.400000000001"/>
  </r>
  <r>
    <x v="162"/>
    <x v="6"/>
    <n v="1320268.9300000002"/>
  </r>
  <r>
    <x v="162"/>
    <x v="58"/>
    <n v="1252.42"/>
  </r>
  <r>
    <x v="162"/>
    <x v="59"/>
    <n v="2450"/>
  </r>
  <r>
    <x v="162"/>
    <x v="7"/>
    <n v="11592.7"/>
  </r>
  <r>
    <x v="162"/>
    <x v="8"/>
    <n v="20201.34"/>
  </r>
  <r>
    <x v="162"/>
    <x v="9"/>
    <n v="528782.68999999994"/>
  </r>
  <r>
    <x v="162"/>
    <x v="10"/>
    <n v="173316"/>
  </r>
  <r>
    <x v="162"/>
    <x v="11"/>
    <n v="209636.21999999997"/>
  </r>
  <r>
    <x v="162"/>
    <x v="12"/>
    <n v="22794.69"/>
  </r>
  <r>
    <x v="162"/>
    <x v="13"/>
    <n v="9222.880000000001"/>
  </r>
  <r>
    <x v="162"/>
    <x v="14"/>
    <n v="776.3"/>
  </r>
  <r>
    <x v="162"/>
    <x v="15"/>
    <n v="1494.74"/>
  </r>
  <r>
    <x v="162"/>
    <x v="16"/>
    <n v="64098.48"/>
  </r>
  <r>
    <x v="162"/>
    <x v="17"/>
    <n v="189226.05"/>
  </r>
  <r>
    <x v="162"/>
    <x v="18"/>
    <n v="42576.200000000004"/>
  </r>
  <r>
    <x v="162"/>
    <x v="19"/>
    <n v="106636.32"/>
  </r>
  <r>
    <x v="162"/>
    <x v="21"/>
    <n v="44821.73"/>
  </r>
  <r>
    <x v="162"/>
    <x v="22"/>
    <n v="10685.75"/>
  </r>
  <r>
    <x v="162"/>
    <x v="23"/>
    <n v="6555.41"/>
  </r>
  <r>
    <x v="162"/>
    <x v="25"/>
    <n v="66434.31"/>
  </r>
  <r>
    <x v="162"/>
    <x v="26"/>
    <n v="8245.880000000001"/>
  </r>
  <r>
    <x v="162"/>
    <x v="27"/>
    <n v="55631.839999999997"/>
  </r>
  <r>
    <x v="162"/>
    <x v="28"/>
    <n v="124133.77"/>
  </r>
  <r>
    <x v="162"/>
    <x v="53"/>
    <n v="56731.85"/>
  </r>
  <r>
    <x v="162"/>
    <x v="32"/>
    <n v="723.61"/>
  </r>
  <r>
    <x v="162"/>
    <x v="34"/>
    <n v="12539.04"/>
  </r>
  <r>
    <x v="162"/>
    <x v="35"/>
    <n v="46851.77"/>
  </r>
  <r>
    <x v="162"/>
    <x v="69"/>
    <n v="122690.66"/>
  </r>
  <r>
    <x v="162"/>
    <x v="36"/>
    <n v="862.5"/>
  </r>
  <r>
    <x v="162"/>
    <x v="37"/>
    <n v="11441.56"/>
  </r>
  <r>
    <x v="162"/>
    <x v="38"/>
    <n v="40817.94"/>
  </r>
  <r>
    <x v="162"/>
    <x v="42"/>
    <n v="13369.7"/>
  </r>
  <r>
    <x v="162"/>
    <x v="44"/>
    <n v="4015.05"/>
  </r>
  <r>
    <x v="162"/>
    <x v="45"/>
    <n v="3509.25"/>
  </r>
  <r>
    <x v="162"/>
    <x v="46"/>
    <n v="184025.77"/>
  </r>
  <r>
    <x v="162"/>
    <x v="47"/>
    <n v="43467.21"/>
  </r>
  <r>
    <x v="162"/>
    <x v="63"/>
    <n v="22328.42"/>
  </r>
  <r>
    <x v="162"/>
    <x v="48"/>
    <n v="4388.92"/>
  </r>
  <r>
    <x v="162"/>
    <x v="49"/>
    <n v="9539.81"/>
  </r>
  <r>
    <x v="162"/>
    <x v="50"/>
    <n v="2911.3"/>
  </r>
  <r>
    <x v="163"/>
    <x v="0"/>
    <n v="4362.96"/>
  </r>
  <r>
    <x v="163"/>
    <x v="1"/>
    <n v="-4362.96"/>
  </r>
  <r>
    <x v="163"/>
    <x v="3"/>
    <n v="27235.870000000003"/>
  </r>
  <r>
    <x v="163"/>
    <x v="96"/>
    <n v="16850"/>
  </r>
  <r>
    <x v="163"/>
    <x v="5"/>
    <n v="24929.88"/>
  </r>
  <r>
    <x v="163"/>
    <x v="6"/>
    <n v="1527057.15"/>
  </r>
  <r>
    <x v="163"/>
    <x v="58"/>
    <n v="6344.81"/>
  </r>
  <r>
    <x v="163"/>
    <x v="59"/>
    <n v="33082.92"/>
  </r>
  <r>
    <x v="163"/>
    <x v="7"/>
    <n v="867.58"/>
  </r>
  <r>
    <x v="163"/>
    <x v="8"/>
    <n v="28644.760000000002"/>
  </r>
  <r>
    <x v="163"/>
    <x v="9"/>
    <n v="617760.25"/>
  </r>
  <r>
    <x v="163"/>
    <x v="67"/>
    <n v="158255.74"/>
  </r>
  <r>
    <x v="163"/>
    <x v="60"/>
    <n v="213836.66999999998"/>
  </r>
  <r>
    <x v="163"/>
    <x v="10"/>
    <n v="3404.4"/>
  </r>
  <r>
    <x v="163"/>
    <x v="12"/>
    <n v="17277.739999999998"/>
  </r>
  <r>
    <x v="163"/>
    <x v="13"/>
    <n v="7643.2000000000007"/>
  </r>
  <r>
    <x v="163"/>
    <x v="14"/>
    <n v="343.32"/>
  </r>
  <r>
    <x v="163"/>
    <x v="15"/>
    <n v="567.57999999999993"/>
  </r>
  <r>
    <x v="163"/>
    <x v="16"/>
    <n v="73872.100000000006"/>
  </r>
  <r>
    <x v="163"/>
    <x v="17"/>
    <n v="224284.65"/>
  </r>
  <r>
    <x v="163"/>
    <x v="18"/>
    <n v="50005.279999999999"/>
  </r>
  <r>
    <x v="163"/>
    <x v="19"/>
    <n v="120080.72"/>
  </r>
  <r>
    <x v="163"/>
    <x v="21"/>
    <n v="5774.65"/>
  </r>
  <r>
    <x v="163"/>
    <x v="22"/>
    <n v="5863.0399999999991"/>
  </r>
  <r>
    <x v="163"/>
    <x v="23"/>
    <n v="60655.31"/>
  </r>
  <r>
    <x v="163"/>
    <x v="24"/>
    <n v="14079.85"/>
  </r>
  <r>
    <x v="163"/>
    <x v="25"/>
    <n v="106660.85"/>
  </r>
  <r>
    <x v="163"/>
    <x v="26"/>
    <n v="9662.869999999999"/>
  </r>
  <r>
    <x v="163"/>
    <x v="27"/>
    <n v="59223.77"/>
  </r>
  <r>
    <x v="163"/>
    <x v="29"/>
    <n v="50"/>
  </r>
  <r>
    <x v="163"/>
    <x v="33"/>
    <n v="758.18999999999994"/>
  </r>
  <r>
    <x v="163"/>
    <x v="34"/>
    <n v="9384.49"/>
  </r>
  <r>
    <x v="163"/>
    <x v="35"/>
    <n v="54203.090000000004"/>
  </r>
  <r>
    <x v="163"/>
    <x v="37"/>
    <n v="10989.130000000001"/>
  </r>
  <r>
    <x v="163"/>
    <x v="54"/>
    <n v="22761.56"/>
  </r>
  <r>
    <x v="163"/>
    <x v="38"/>
    <n v="11622.96"/>
  </r>
  <r>
    <x v="163"/>
    <x v="40"/>
    <n v="11887.5"/>
  </r>
  <r>
    <x v="163"/>
    <x v="41"/>
    <n v="17030.07"/>
  </r>
  <r>
    <x v="163"/>
    <x v="43"/>
    <n v="579.92999999999995"/>
  </r>
  <r>
    <x v="163"/>
    <x v="44"/>
    <n v="6465.8"/>
  </r>
  <r>
    <x v="163"/>
    <x v="45"/>
    <n v="1050"/>
  </r>
  <r>
    <x v="163"/>
    <x v="46"/>
    <n v="257926.64"/>
  </r>
  <r>
    <x v="163"/>
    <x v="47"/>
    <n v="3731.9700000000003"/>
  </r>
  <r>
    <x v="163"/>
    <x v="48"/>
    <n v="244.25"/>
  </r>
  <r>
    <x v="163"/>
    <x v="49"/>
    <n v="2327.81"/>
  </r>
  <r>
    <x v="163"/>
    <x v="51"/>
    <n v="4616.7"/>
  </r>
  <r>
    <x v="164"/>
    <x v="0"/>
    <n v="138819.46"/>
  </r>
  <r>
    <x v="164"/>
    <x v="1"/>
    <n v="-138819.46000000002"/>
  </r>
  <r>
    <x v="164"/>
    <x v="57"/>
    <n v="271412.5"/>
  </r>
  <r>
    <x v="164"/>
    <x v="2"/>
    <n v="134644.91"/>
  </r>
  <r>
    <x v="164"/>
    <x v="3"/>
    <n v="1232712.58"/>
  </r>
  <r>
    <x v="164"/>
    <x v="4"/>
    <n v="1796609.7499999998"/>
  </r>
  <r>
    <x v="164"/>
    <x v="5"/>
    <n v="715001.8899999999"/>
  </r>
  <r>
    <x v="164"/>
    <x v="6"/>
    <n v="26675465.920000002"/>
  </r>
  <r>
    <x v="164"/>
    <x v="58"/>
    <n v="69697.959999999992"/>
  </r>
  <r>
    <x v="164"/>
    <x v="59"/>
    <n v="840919.48"/>
  </r>
  <r>
    <x v="164"/>
    <x v="7"/>
    <n v="619867.99"/>
  </r>
  <r>
    <x v="164"/>
    <x v="8"/>
    <n v="285338.54000000004"/>
  </r>
  <r>
    <x v="164"/>
    <x v="9"/>
    <n v="11174870.049999999"/>
  </r>
  <r>
    <x v="164"/>
    <x v="67"/>
    <n v="506.9"/>
  </r>
  <r>
    <x v="164"/>
    <x v="10"/>
    <n v="3391695.93"/>
  </r>
  <r>
    <x v="164"/>
    <x v="11"/>
    <n v="4030405.8099999996"/>
  </r>
  <r>
    <x v="164"/>
    <x v="12"/>
    <n v="366874.87"/>
  </r>
  <r>
    <x v="164"/>
    <x v="13"/>
    <n v="224533.43999999997"/>
  </r>
  <r>
    <x v="164"/>
    <x v="14"/>
    <n v="7192.31"/>
  </r>
  <r>
    <x v="164"/>
    <x v="15"/>
    <n v="12684.59"/>
  </r>
  <r>
    <x v="164"/>
    <x v="16"/>
    <n v="1518609.0899999996"/>
  </r>
  <r>
    <x v="164"/>
    <x v="17"/>
    <n v="4286264.21"/>
  </r>
  <r>
    <x v="164"/>
    <x v="18"/>
    <n v="964072.74"/>
  </r>
  <r>
    <x v="164"/>
    <x v="19"/>
    <n v="2298238.4799999995"/>
  </r>
  <r>
    <x v="164"/>
    <x v="21"/>
    <n v="1890263.93"/>
  </r>
  <r>
    <x v="164"/>
    <x v="22"/>
    <n v="490317.77"/>
  </r>
  <r>
    <x v="164"/>
    <x v="23"/>
    <n v="928808.71"/>
  </r>
  <r>
    <x v="164"/>
    <x v="24"/>
    <n v="336571.66"/>
  </r>
  <r>
    <x v="164"/>
    <x v="25"/>
    <n v="1362204.7599999998"/>
  </r>
  <r>
    <x v="164"/>
    <x v="26"/>
    <n v="201197.45"/>
  </r>
  <r>
    <x v="164"/>
    <x v="27"/>
    <n v="667550.96000000008"/>
  </r>
  <r>
    <x v="164"/>
    <x v="61"/>
    <n v="186378.46"/>
  </r>
  <r>
    <x v="164"/>
    <x v="28"/>
    <n v="232.9"/>
  </r>
  <r>
    <x v="164"/>
    <x v="29"/>
    <n v="35411.18"/>
  </r>
  <r>
    <x v="164"/>
    <x v="30"/>
    <n v="657542.29"/>
  </r>
  <r>
    <x v="164"/>
    <x v="31"/>
    <n v="196198.83000000002"/>
  </r>
  <r>
    <x v="164"/>
    <x v="32"/>
    <n v="34955.449999999997"/>
  </r>
  <r>
    <x v="164"/>
    <x v="33"/>
    <n v="6411.77"/>
  </r>
  <r>
    <x v="164"/>
    <x v="34"/>
    <n v="431906.38"/>
  </r>
  <r>
    <x v="164"/>
    <x v="35"/>
    <n v="705023.64"/>
  </r>
  <r>
    <x v="164"/>
    <x v="68"/>
    <n v="2407.4899999999998"/>
  </r>
  <r>
    <x v="164"/>
    <x v="69"/>
    <n v="950.61999999999989"/>
  </r>
  <r>
    <x v="164"/>
    <x v="36"/>
    <n v="-172069.56"/>
  </r>
  <r>
    <x v="164"/>
    <x v="37"/>
    <n v="204521.78999999998"/>
  </r>
  <r>
    <x v="164"/>
    <x v="62"/>
    <n v="29099.73"/>
  </r>
  <r>
    <x v="164"/>
    <x v="38"/>
    <n v="197717.53"/>
  </r>
  <r>
    <x v="164"/>
    <x v="39"/>
    <n v="234204.03"/>
  </r>
  <r>
    <x v="164"/>
    <x v="40"/>
    <n v="326823.46999999997"/>
  </r>
  <r>
    <x v="164"/>
    <x v="41"/>
    <n v="1040527.36"/>
  </r>
  <r>
    <x v="164"/>
    <x v="42"/>
    <n v="221731.67"/>
  </r>
  <r>
    <x v="164"/>
    <x v="43"/>
    <n v="238038.25999999998"/>
  </r>
  <r>
    <x v="164"/>
    <x v="44"/>
    <n v="23390.25"/>
  </r>
  <r>
    <x v="164"/>
    <x v="45"/>
    <n v="63630"/>
  </r>
  <r>
    <x v="164"/>
    <x v="46"/>
    <n v="578158.09000000008"/>
  </r>
  <r>
    <x v="164"/>
    <x v="47"/>
    <n v="138831.08000000002"/>
  </r>
  <r>
    <x v="164"/>
    <x v="56"/>
    <n v="27710"/>
  </r>
  <r>
    <x v="164"/>
    <x v="48"/>
    <n v="47319.54"/>
  </r>
  <r>
    <x v="164"/>
    <x v="49"/>
    <n v="13405.7"/>
  </r>
  <r>
    <x v="164"/>
    <x v="50"/>
    <n v="10670.27"/>
  </r>
  <r>
    <x v="164"/>
    <x v="51"/>
    <n v="70066.41"/>
  </r>
  <r>
    <x v="164"/>
    <x v="52"/>
    <n v="491951.82999999996"/>
  </r>
  <r>
    <x v="164"/>
    <x v="65"/>
    <n v="16320"/>
  </r>
  <r>
    <x v="164"/>
    <x v="66"/>
    <n v="26171.81"/>
  </r>
  <r>
    <x v="165"/>
    <x v="0"/>
    <n v="17286.129999999997"/>
  </r>
  <r>
    <x v="165"/>
    <x v="1"/>
    <n v="-17286.13"/>
  </r>
  <r>
    <x v="165"/>
    <x v="2"/>
    <n v="23705.200000000001"/>
  </r>
  <r>
    <x v="165"/>
    <x v="3"/>
    <n v="60324.369999999995"/>
  </r>
  <r>
    <x v="165"/>
    <x v="4"/>
    <n v="25582.82"/>
  </r>
  <r>
    <x v="165"/>
    <x v="5"/>
    <n v="49952.47"/>
  </r>
  <r>
    <x v="165"/>
    <x v="6"/>
    <n v="1389798.51"/>
  </r>
  <r>
    <x v="165"/>
    <x v="58"/>
    <n v="19892.39"/>
  </r>
  <r>
    <x v="165"/>
    <x v="59"/>
    <n v="52318.82"/>
  </r>
  <r>
    <x v="165"/>
    <x v="7"/>
    <n v="39940.15"/>
  </r>
  <r>
    <x v="165"/>
    <x v="8"/>
    <n v="74955.790000000008"/>
  </r>
  <r>
    <x v="165"/>
    <x v="9"/>
    <n v="667884.47000000009"/>
  </r>
  <r>
    <x v="165"/>
    <x v="10"/>
    <n v="227315.63"/>
  </r>
  <r>
    <x v="165"/>
    <x v="11"/>
    <n v="208372.37"/>
  </r>
  <r>
    <x v="165"/>
    <x v="12"/>
    <n v="39376.619999999995"/>
  </r>
  <r>
    <x v="165"/>
    <x v="13"/>
    <n v="10062.33"/>
  </r>
  <r>
    <x v="165"/>
    <x v="14"/>
    <n v="4769.3899999999994"/>
  </r>
  <r>
    <x v="165"/>
    <x v="15"/>
    <n v="7100.74"/>
  </r>
  <r>
    <x v="165"/>
    <x v="16"/>
    <n v="86175.63"/>
  </r>
  <r>
    <x v="165"/>
    <x v="17"/>
    <n v="216682.44"/>
  </r>
  <r>
    <x v="165"/>
    <x v="18"/>
    <n v="63916.729999999996"/>
  </r>
  <r>
    <x v="165"/>
    <x v="19"/>
    <n v="116815.70999999999"/>
  </r>
  <r>
    <x v="165"/>
    <x v="21"/>
    <n v="106629.33"/>
  </r>
  <r>
    <x v="165"/>
    <x v="22"/>
    <n v="20733.129999999997"/>
  </r>
  <r>
    <x v="165"/>
    <x v="23"/>
    <n v="76152.710000000006"/>
  </r>
  <r>
    <x v="165"/>
    <x v="24"/>
    <n v="29406.89"/>
  </r>
  <r>
    <x v="165"/>
    <x v="25"/>
    <n v="194614.29000000004"/>
  </r>
  <r>
    <x v="165"/>
    <x v="83"/>
    <n v="2563.4299999999998"/>
  </r>
  <r>
    <x v="165"/>
    <x v="73"/>
    <n v="9747.34"/>
  </r>
  <r>
    <x v="165"/>
    <x v="26"/>
    <n v="644.82999999999993"/>
  </r>
  <r>
    <x v="165"/>
    <x v="81"/>
    <n v="1502.61"/>
  </r>
  <r>
    <x v="165"/>
    <x v="27"/>
    <n v="56400.37"/>
  </r>
  <r>
    <x v="165"/>
    <x v="61"/>
    <n v="3638.08"/>
  </r>
  <r>
    <x v="165"/>
    <x v="28"/>
    <n v="369752.43999999994"/>
  </r>
  <r>
    <x v="165"/>
    <x v="30"/>
    <n v="266695.18"/>
  </r>
  <r>
    <x v="165"/>
    <x v="31"/>
    <n v="8216.880000000001"/>
  </r>
  <r>
    <x v="165"/>
    <x v="32"/>
    <n v="7406.58"/>
  </r>
  <r>
    <x v="165"/>
    <x v="33"/>
    <n v="826.68999999999994"/>
  </r>
  <r>
    <x v="165"/>
    <x v="34"/>
    <n v="19830.099999999999"/>
  </r>
  <r>
    <x v="165"/>
    <x v="35"/>
    <n v="67013.59"/>
  </r>
  <r>
    <x v="165"/>
    <x v="68"/>
    <n v="208.65"/>
  </r>
  <r>
    <x v="165"/>
    <x v="85"/>
    <n v="255"/>
  </r>
  <r>
    <x v="165"/>
    <x v="36"/>
    <n v="5577.23"/>
  </r>
  <r>
    <x v="165"/>
    <x v="37"/>
    <n v="1093.55"/>
  </r>
  <r>
    <x v="165"/>
    <x v="54"/>
    <n v="11789.27"/>
  </r>
  <r>
    <x v="165"/>
    <x v="38"/>
    <n v="67628.91"/>
  </r>
  <r>
    <x v="165"/>
    <x v="39"/>
    <n v="11890.429999999998"/>
  </r>
  <r>
    <x v="165"/>
    <x v="40"/>
    <n v="8933.8700000000008"/>
  </r>
  <r>
    <x v="165"/>
    <x v="41"/>
    <n v="150"/>
  </r>
  <r>
    <x v="165"/>
    <x v="42"/>
    <n v="6825.36"/>
  </r>
  <r>
    <x v="165"/>
    <x v="43"/>
    <n v="43546.64"/>
  </r>
  <r>
    <x v="165"/>
    <x v="44"/>
    <n v="5480.5"/>
  </r>
  <r>
    <x v="165"/>
    <x v="46"/>
    <n v="43468.15"/>
  </r>
  <r>
    <x v="165"/>
    <x v="47"/>
    <n v="19391.349999999999"/>
  </r>
  <r>
    <x v="165"/>
    <x v="56"/>
    <n v="12520278.470000001"/>
  </r>
  <r>
    <x v="165"/>
    <x v="48"/>
    <n v="30885.61"/>
  </r>
  <r>
    <x v="165"/>
    <x v="49"/>
    <n v="4094.58"/>
  </r>
  <r>
    <x v="165"/>
    <x v="50"/>
    <n v="661.58999999999992"/>
  </r>
  <r>
    <x v="165"/>
    <x v="51"/>
    <n v="3188.65"/>
  </r>
  <r>
    <x v="165"/>
    <x v="52"/>
    <n v="8832"/>
  </r>
  <r>
    <x v="165"/>
    <x v="71"/>
    <n v="36900"/>
  </r>
  <r>
    <x v="165"/>
    <x v="64"/>
    <n v="67487.77"/>
  </r>
  <r>
    <x v="165"/>
    <x v="66"/>
    <n v="71582.240000000005"/>
  </r>
  <r>
    <x v="166"/>
    <x v="0"/>
    <n v="1287.96"/>
  </r>
  <r>
    <x v="166"/>
    <x v="1"/>
    <n v="-1287.96"/>
  </r>
  <r>
    <x v="166"/>
    <x v="57"/>
    <n v="22115"/>
  </r>
  <r>
    <x v="166"/>
    <x v="2"/>
    <n v="14392.48"/>
  </r>
  <r>
    <x v="166"/>
    <x v="3"/>
    <n v="265489.34000000003"/>
  </r>
  <r>
    <x v="166"/>
    <x v="4"/>
    <n v="77129.48"/>
  </r>
  <r>
    <x v="166"/>
    <x v="5"/>
    <n v="197118.21"/>
  </r>
  <r>
    <x v="166"/>
    <x v="6"/>
    <n v="4527242.8"/>
  </r>
  <r>
    <x v="166"/>
    <x v="58"/>
    <n v="97996.060000000012"/>
  </r>
  <r>
    <x v="166"/>
    <x v="59"/>
    <n v="18784.62"/>
  </r>
  <r>
    <x v="166"/>
    <x v="7"/>
    <n v="35735.949999999997"/>
  </r>
  <r>
    <x v="166"/>
    <x v="8"/>
    <n v="28965.769999999997"/>
  </r>
  <r>
    <x v="166"/>
    <x v="9"/>
    <n v="1427314.9499999997"/>
  </r>
  <r>
    <x v="166"/>
    <x v="67"/>
    <n v="107635.31"/>
  </r>
  <r>
    <x v="166"/>
    <x v="60"/>
    <n v="382017.25000000006"/>
  </r>
  <r>
    <x v="166"/>
    <x v="10"/>
    <n v="461055.99999999994"/>
  </r>
  <r>
    <x v="166"/>
    <x v="11"/>
    <n v="683408"/>
  </r>
  <r>
    <x v="166"/>
    <x v="12"/>
    <n v="27367.67"/>
  </r>
  <r>
    <x v="166"/>
    <x v="13"/>
    <n v="17779.989999999998"/>
  </r>
  <r>
    <x v="166"/>
    <x v="14"/>
    <n v="6115.7199999999993"/>
  </r>
  <r>
    <x v="166"/>
    <x v="15"/>
    <n v="18337.39"/>
  </r>
  <r>
    <x v="166"/>
    <x v="16"/>
    <n v="129436.00999999998"/>
  </r>
  <r>
    <x v="166"/>
    <x v="17"/>
    <n v="468503.5"/>
  </r>
  <r>
    <x v="166"/>
    <x v="18"/>
    <n v="84946.57"/>
  </r>
  <r>
    <x v="166"/>
    <x v="19"/>
    <n v="263710.11"/>
  </r>
  <r>
    <x v="166"/>
    <x v="21"/>
    <n v="321589.09999999998"/>
  </r>
  <r>
    <x v="166"/>
    <x v="22"/>
    <n v="148872.32000000001"/>
  </r>
  <r>
    <x v="166"/>
    <x v="23"/>
    <n v="174125.35"/>
  </r>
  <r>
    <x v="166"/>
    <x v="24"/>
    <n v="51172.29"/>
  </r>
  <r>
    <x v="166"/>
    <x v="25"/>
    <n v="402167.01999999996"/>
  </r>
  <r>
    <x v="166"/>
    <x v="83"/>
    <n v="42.34"/>
  </r>
  <r>
    <x v="166"/>
    <x v="26"/>
    <n v="49942.71"/>
  </r>
  <r>
    <x v="166"/>
    <x v="27"/>
    <n v="161209.26"/>
  </r>
  <r>
    <x v="166"/>
    <x v="28"/>
    <n v="28755.360000000001"/>
  </r>
  <r>
    <x v="166"/>
    <x v="29"/>
    <n v="7993"/>
  </r>
  <r>
    <x v="166"/>
    <x v="30"/>
    <n v="440491.95"/>
  </r>
  <r>
    <x v="166"/>
    <x v="32"/>
    <n v="9875.4"/>
  </r>
  <r>
    <x v="166"/>
    <x v="33"/>
    <n v="2121"/>
  </r>
  <r>
    <x v="166"/>
    <x v="34"/>
    <n v="74278.2"/>
  </r>
  <r>
    <x v="166"/>
    <x v="35"/>
    <n v="161025.54999999999"/>
  </r>
  <r>
    <x v="166"/>
    <x v="69"/>
    <n v="125192.67"/>
  </r>
  <r>
    <x v="166"/>
    <x v="36"/>
    <n v="30900.799999999999"/>
  </r>
  <r>
    <x v="166"/>
    <x v="37"/>
    <n v="24113.72"/>
  </r>
  <r>
    <x v="166"/>
    <x v="62"/>
    <n v="155"/>
  </r>
  <r>
    <x v="166"/>
    <x v="54"/>
    <n v="2248"/>
  </r>
  <r>
    <x v="166"/>
    <x v="38"/>
    <n v="84208.62999999999"/>
  </r>
  <r>
    <x v="166"/>
    <x v="39"/>
    <n v="20176.43"/>
  </r>
  <r>
    <x v="166"/>
    <x v="40"/>
    <n v="843"/>
  </r>
  <r>
    <x v="166"/>
    <x v="41"/>
    <n v="22429.9"/>
  </r>
  <r>
    <x v="166"/>
    <x v="42"/>
    <n v="12761.57"/>
  </r>
  <r>
    <x v="166"/>
    <x v="43"/>
    <n v="3735.96"/>
  </r>
  <r>
    <x v="166"/>
    <x v="55"/>
    <n v="1438.8"/>
  </r>
  <r>
    <x v="166"/>
    <x v="44"/>
    <n v="22838.43"/>
  </r>
  <r>
    <x v="166"/>
    <x v="45"/>
    <n v="1855"/>
  </r>
  <r>
    <x v="166"/>
    <x v="46"/>
    <n v="171519.28999999998"/>
  </r>
  <r>
    <x v="166"/>
    <x v="47"/>
    <n v="121747"/>
  </r>
  <r>
    <x v="166"/>
    <x v="63"/>
    <n v="235977.34"/>
  </r>
  <r>
    <x v="166"/>
    <x v="56"/>
    <n v="35325.33"/>
  </r>
  <r>
    <x v="166"/>
    <x v="48"/>
    <n v="5842.87"/>
  </r>
  <r>
    <x v="166"/>
    <x v="49"/>
    <n v="33361.619999999995"/>
  </r>
  <r>
    <x v="166"/>
    <x v="50"/>
    <n v="6146.11"/>
  </r>
  <r>
    <x v="166"/>
    <x v="51"/>
    <n v="12948.099999999999"/>
  </r>
  <r>
    <x v="166"/>
    <x v="64"/>
    <n v="12953.31"/>
  </r>
  <r>
    <x v="166"/>
    <x v="74"/>
    <n v="24061.879999999997"/>
  </r>
  <r>
    <x v="167"/>
    <x v="0"/>
    <n v="205543.61"/>
  </r>
  <r>
    <x v="167"/>
    <x v="1"/>
    <n v="-205543.61"/>
  </r>
  <r>
    <x v="167"/>
    <x v="57"/>
    <n v="69716.479999999996"/>
  </r>
  <r>
    <x v="167"/>
    <x v="2"/>
    <n v="182846.21"/>
  </r>
  <r>
    <x v="167"/>
    <x v="3"/>
    <n v="190863.67999999996"/>
  </r>
  <r>
    <x v="167"/>
    <x v="4"/>
    <n v="146576.62"/>
  </r>
  <r>
    <x v="167"/>
    <x v="5"/>
    <n v="542261.77"/>
  </r>
  <r>
    <x v="167"/>
    <x v="6"/>
    <n v="13986873.18"/>
  </r>
  <r>
    <x v="167"/>
    <x v="58"/>
    <n v="47905.97"/>
  </r>
  <r>
    <x v="167"/>
    <x v="59"/>
    <n v="196453.56"/>
  </r>
  <r>
    <x v="167"/>
    <x v="7"/>
    <n v="164847.49"/>
  </r>
  <r>
    <x v="167"/>
    <x v="8"/>
    <n v="169907.02000000002"/>
  </r>
  <r>
    <x v="167"/>
    <x v="9"/>
    <n v="5700987.2700000005"/>
  </r>
  <r>
    <x v="167"/>
    <x v="67"/>
    <n v="9811.5499999999993"/>
  </r>
  <r>
    <x v="167"/>
    <x v="60"/>
    <n v="26477.049999999996"/>
  </r>
  <r>
    <x v="167"/>
    <x v="10"/>
    <n v="1776966.42"/>
  </r>
  <r>
    <x v="167"/>
    <x v="11"/>
    <n v="1886294.17"/>
  </r>
  <r>
    <x v="167"/>
    <x v="12"/>
    <n v="160694.91"/>
  </r>
  <r>
    <x v="167"/>
    <x v="13"/>
    <n v="74665.02"/>
  </r>
  <r>
    <x v="167"/>
    <x v="14"/>
    <n v="6889.1699999999973"/>
  </r>
  <r>
    <x v="167"/>
    <x v="15"/>
    <n v="12199.39"/>
  </r>
  <r>
    <x v="167"/>
    <x v="16"/>
    <n v="689669.47000000009"/>
  </r>
  <r>
    <x v="167"/>
    <x v="17"/>
    <n v="2077648.5399999998"/>
  </r>
  <r>
    <x v="167"/>
    <x v="18"/>
    <n v="465487.73000000004"/>
  </r>
  <r>
    <x v="167"/>
    <x v="19"/>
    <n v="1124167.53"/>
  </r>
  <r>
    <x v="167"/>
    <x v="82"/>
    <n v="3006.12"/>
  </r>
  <r>
    <x v="167"/>
    <x v="21"/>
    <n v="499425.78"/>
  </r>
  <r>
    <x v="167"/>
    <x v="22"/>
    <n v="313129.02"/>
  </r>
  <r>
    <x v="167"/>
    <x v="23"/>
    <n v="613859.27"/>
  </r>
  <r>
    <x v="167"/>
    <x v="24"/>
    <n v="227557"/>
  </r>
  <r>
    <x v="167"/>
    <x v="25"/>
    <n v="915492.51000000013"/>
  </r>
  <r>
    <x v="167"/>
    <x v="72"/>
    <n v="358.37"/>
  </r>
  <r>
    <x v="167"/>
    <x v="73"/>
    <n v="48277.03"/>
  </r>
  <r>
    <x v="167"/>
    <x v="26"/>
    <n v="39823.100000000006"/>
  </r>
  <r>
    <x v="167"/>
    <x v="27"/>
    <n v="326078.91000000003"/>
  </r>
  <r>
    <x v="167"/>
    <x v="61"/>
    <n v="81030.83"/>
  </r>
  <r>
    <x v="167"/>
    <x v="28"/>
    <n v="165239.54999999999"/>
  </r>
  <r>
    <x v="167"/>
    <x v="29"/>
    <n v="196737.05"/>
  </r>
  <r>
    <x v="167"/>
    <x v="30"/>
    <n v="38160.01"/>
  </r>
  <r>
    <x v="167"/>
    <x v="31"/>
    <n v="499261.63"/>
  </r>
  <r>
    <x v="167"/>
    <x v="32"/>
    <n v="50.83"/>
  </r>
  <r>
    <x v="167"/>
    <x v="33"/>
    <n v="835.66"/>
  </r>
  <r>
    <x v="167"/>
    <x v="34"/>
    <n v="142380.48000000001"/>
  </r>
  <r>
    <x v="167"/>
    <x v="35"/>
    <n v="351508.24"/>
  </r>
  <r>
    <x v="167"/>
    <x v="69"/>
    <n v="46915.040000000001"/>
  </r>
  <r>
    <x v="167"/>
    <x v="37"/>
    <n v="27089.25"/>
  </r>
  <r>
    <x v="167"/>
    <x v="38"/>
    <n v="234701.55"/>
  </r>
  <r>
    <x v="167"/>
    <x v="39"/>
    <n v="52254.59"/>
  </r>
  <r>
    <x v="167"/>
    <x v="40"/>
    <n v="15708.730000000001"/>
  </r>
  <r>
    <x v="167"/>
    <x v="41"/>
    <n v="336458.67000000004"/>
  </r>
  <r>
    <x v="167"/>
    <x v="43"/>
    <n v="251104.69"/>
  </r>
  <r>
    <x v="167"/>
    <x v="44"/>
    <n v="21809.39"/>
  </r>
  <r>
    <x v="167"/>
    <x v="45"/>
    <n v="64395.91"/>
  </r>
  <r>
    <x v="167"/>
    <x v="46"/>
    <n v="710803.02"/>
  </r>
  <r>
    <x v="167"/>
    <x v="47"/>
    <n v="23684.559999999998"/>
  </r>
  <r>
    <x v="167"/>
    <x v="48"/>
    <n v="257302"/>
  </r>
  <r>
    <x v="167"/>
    <x v="49"/>
    <n v="11181.56"/>
  </r>
  <r>
    <x v="167"/>
    <x v="50"/>
    <n v="140086.44"/>
  </r>
  <r>
    <x v="167"/>
    <x v="51"/>
    <n v="34135.310000000005"/>
  </r>
  <r>
    <x v="167"/>
    <x v="52"/>
    <n v="3315.03"/>
  </r>
  <r>
    <x v="167"/>
    <x v="65"/>
    <n v="34401.82"/>
  </r>
  <r>
    <x v="168"/>
    <x v="0"/>
    <n v="6001.41"/>
  </r>
  <r>
    <x v="168"/>
    <x v="1"/>
    <n v="-6001.41"/>
  </r>
  <r>
    <x v="168"/>
    <x v="2"/>
    <n v="40131.050000000003"/>
  </r>
  <r>
    <x v="168"/>
    <x v="3"/>
    <n v="120620.18"/>
  </r>
  <r>
    <x v="168"/>
    <x v="4"/>
    <n v="59008.21"/>
  </r>
  <r>
    <x v="168"/>
    <x v="5"/>
    <n v="24331.25"/>
  </r>
  <r>
    <x v="168"/>
    <x v="6"/>
    <n v="2475182.83"/>
  </r>
  <r>
    <x v="168"/>
    <x v="58"/>
    <n v="14646.560000000001"/>
  </r>
  <r>
    <x v="168"/>
    <x v="59"/>
    <n v="5799"/>
  </r>
  <r>
    <x v="168"/>
    <x v="7"/>
    <n v="60888.66"/>
  </r>
  <r>
    <x v="168"/>
    <x v="8"/>
    <n v="52484.18"/>
  </r>
  <r>
    <x v="168"/>
    <x v="9"/>
    <n v="1190422.75"/>
  </r>
  <r>
    <x v="168"/>
    <x v="67"/>
    <n v="1856.6100000000001"/>
  </r>
  <r>
    <x v="168"/>
    <x v="60"/>
    <n v="4216.18"/>
  </r>
  <r>
    <x v="168"/>
    <x v="12"/>
    <n v="50792.72"/>
  </r>
  <r>
    <x v="168"/>
    <x v="13"/>
    <n v="17015.52"/>
  </r>
  <r>
    <x v="168"/>
    <x v="14"/>
    <n v="3437.94"/>
  </r>
  <r>
    <x v="168"/>
    <x v="15"/>
    <n v="5948.41"/>
  </r>
  <r>
    <x v="168"/>
    <x v="16"/>
    <n v="149085.28000000003"/>
  </r>
  <r>
    <x v="168"/>
    <x v="17"/>
    <n v="385537.27"/>
  </r>
  <r>
    <x v="168"/>
    <x v="18"/>
    <n v="93512.15"/>
  </r>
  <r>
    <x v="168"/>
    <x v="19"/>
    <n v="128383.60999999999"/>
  </r>
  <r>
    <x v="168"/>
    <x v="82"/>
    <n v="370427.24"/>
  </r>
  <r>
    <x v="168"/>
    <x v="20"/>
    <n v="420653.76"/>
  </r>
  <r>
    <x v="168"/>
    <x v="21"/>
    <n v="170157.47999999998"/>
  </r>
  <r>
    <x v="168"/>
    <x v="22"/>
    <n v="13103.49"/>
  </r>
  <r>
    <x v="168"/>
    <x v="23"/>
    <n v="111655"/>
  </r>
  <r>
    <x v="168"/>
    <x v="24"/>
    <n v="51723.45"/>
  </r>
  <r>
    <x v="168"/>
    <x v="25"/>
    <n v="203409.7"/>
  </r>
  <r>
    <x v="168"/>
    <x v="26"/>
    <n v="8662.4"/>
  </r>
  <r>
    <x v="168"/>
    <x v="27"/>
    <n v="81174.039999999994"/>
  </r>
  <r>
    <x v="168"/>
    <x v="84"/>
    <n v="250"/>
  </r>
  <r>
    <x v="168"/>
    <x v="28"/>
    <n v="158807.84"/>
  </r>
  <r>
    <x v="168"/>
    <x v="33"/>
    <n v="1006.5"/>
  </r>
  <r>
    <x v="168"/>
    <x v="34"/>
    <n v="46290.119999999995"/>
  </r>
  <r>
    <x v="168"/>
    <x v="35"/>
    <n v="94049.89"/>
  </r>
  <r>
    <x v="168"/>
    <x v="36"/>
    <n v="3037.81"/>
  </r>
  <r>
    <x v="168"/>
    <x v="75"/>
    <n v="28730.379999999997"/>
  </r>
  <r>
    <x v="168"/>
    <x v="62"/>
    <n v="13200"/>
  </r>
  <r>
    <x v="168"/>
    <x v="54"/>
    <n v="69982.5"/>
  </r>
  <r>
    <x v="168"/>
    <x v="38"/>
    <n v="124871.78"/>
  </r>
  <r>
    <x v="168"/>
    <x v="39"/>
    <n v="15894.28"/>
  </r>
  <r>
    <x v="168"/>
    <x v="40"/>
    <n v="976.91"/>
  </r>
  <r>
    <x v="168"/>
    <x v="41"/>
    <n v="8802.19"/>
  </r>
  <r>
    <x v="168"/>
    <x v="42"/>
    <n v="366.48"/>
  </r>
  <r>
    <x v="168"/>
    <x v="43"/>
    <n v="460"/>
  </r>
  <r>
    <x v="168"/>
    <x v="44"/>
    <n v="16922.91"/>
  </r>
  <r>
    <x v="168"/>
    <x v="45"/>
    <n v="20378.63"/>
  </r>
  <r>
    <x v="168"/>
    <x v="46"/>
    <n v="216667.41"/>
  </r>
  <r>
    <x v="168"/>
    <x v="47"/>
    <n v="25589.93"/>
  </r>
  <r>
    <x v="168"/>
    <x v="48"/>
    <n v="203274.66"/>
  </r>
  <r>
    <x v="168"/>
    <x v="49"/>
    <n v="25915.56"/>
  </r>
  <r>
    <x v="168"/>
    <x v="50"/>
    <n v="5581.43"/>
  </r>
  <r>
    <x v="168"/>
    <x v="51"/>
    <n v="17308.259999999998"/>
  </r>
  <r>
    <x v="168"/>
    <x v="71"/>
    <n v="3338.46"/>
  </r>
  <r>
    <x v="168"/>
    <x v="65"/>
    <n v="15774.07"/>
  </r>
  <r>
    <x v="168"/>
    <x v="66"/>
    <n v="48899.93"/>
  </r>
  <r>
    <x v="169"/>
    <x v="0"/>
    <n v="22282.07"/>
  </r>
  <r>
    <x v="169"/>
    <x v="1"/>
    <n v="-22282.07"/>
  </r>
  <r>
    <x v="169"/>
    <x v="2"/>
    <n v="200"/>
  </r>
  <r>
    <x v="169"/>
    <x v="3"/>
    <n v="17412.580000000002"/>
  </r>
  <r>
    <x v="169"/>
    <x v="4"/>
    <n v="5082.08"/>
  </r>
  <r>
    <x v="169"/>
    <x v="5"/>
    <n v="2248.1099999999997"/>
  </r>
  <r>
    <x v="169"/>
    <x v="6"/>
    <n v="828804.89"/>
  </r>
  <r>
    <x v="169"/>
    <x v="59"/>
    <n v="16081.82"/>
  </r>
  <r>
    <x v="169"/>
    <x v="7"/>
    <n v="1418.08"/>
  </r>
  <r>
    <x v="169"/>
    <x v="8"/>
    <n v="54502.09"/>
  </r>
  <r>
    <x v="169"/>
    <x v="9"/>
    <n v="616744.22000000009"/>
  </r>
  <r>
    <x v="169"/>
    <x v="10"/>
    <n v="180885.45"/>
  </r>
  <r>
    <x v="169"/>
    <x v="11"/>
    <n v="133714.54999999999"/>
  </r>
  <r>
    <x v="169"/>
    <x v="12"/>
    <n v="18059.080000000002"/>
  </r>
  <r>
    <x v="169"/>
    <x v="13"/>
    <n v="4678.8900000000003"/>
  </r>
  <r>
    <x v="169"/>
    <x v="14"/>
    <n v="4635.8599999999997"/>
  </r>
  <r>
    <x v="169"/>
    <x v="15"/>
    <n v="4383.0599999999995"/>
  </r>
  <r>
    <x v="169"/>
    <x v="16"/>
    <n v="70507.22"/>
  </r>
  <r>
    <x v="169"/>
    <x v="17"/>
    <n v="119340.45999999999"/>
  </r>
  <r>
    <x v="169"/>
    <x v="18"/>
    <n v="52381.149999999994"/>
  </r>
  <r>
    <x v="169"/>
    <x v="19"/>
    <n v="64697.070000000007"/>
  </r>
  <r>
    <x v="169"/>
    <x v="21"/>
    <n v="59062.75"/>
  </r>
  <r>
    <x v="169"/>
    <x v="22"/>
    <n v="19034.84"/>
  </r>
  <r>
    <x v="169"/>
    <x v="23"/>
    <n v="6630.36"/>
  </r>
  <r>
    <x v="169"/>
    <x v="24"/>
    <n v="15826.49"/>
  </r>
  <r>
    <x v="169"/>
    <x v="25"/>
    <n v="138443.44"/>
  </r>
  <r>
    <x v="169"/>
    <x v="72"/>
    <n v="200.02"/>
  </r>
  <r>
    <x v="169"/>
    <x v="73"/>
    <n v="2508.62"/>
  </r>
  <r>
    <x v="169"/>
    <x v="26"/>
    <n v="2480.3599999999997"/>
  </r>
  <r>
    <x v="169"/>
    <x v="27"/>
    <n v="74871.489999999991"/>
  </r>
  <r>
    <x v="169"/>
    <x v="28"/>
    <n v="148692.24"/>
  </r>
  <r>
    <x v="169"/>
    <x v="29"/>
    <n v="11499.83"/>
  </r>
  <r>
    <x v="169"/>
    <x v="53"/>
    <n v="46477.26"/>
  </r>
  <r>
    <x v="169"/>
    <x v="33"/>
    <n v="5900.79"/>
  </r>
  <r>
    <x v="169"/>
    <x v="34"/>
    <n v="34688.47"/>
  </r>
  <r>
    <x v="169"/>
    <x v="75"/>
    <n v="19536.39"/>
  </r>
  <r>
    <x v="169"/>
    <x v="38"/>
    <n v="69228.570000000007"/>
  </r>
  <r>
    <x v="169"/>
    <x v="39"/>
    <n v="5575.51"/>
  </r>
  <r>
    <x v="169"/>
    <x v="40"/>
    <n v="11560.93"/>
  </r>
  <r>
    <x v="169"/>
    <x v="42"/>
    <n v="2802"/>
  </r>
  <r>
    <x v="169"/>
    <x v="43"/>
    <n v="70658.070000000007"/>
  </r>
  <r>
    <x v="169"/>
    <x v="44"/>
    <n v="12919.05"/>
  </r>
  <r>
    <x v="169"/>
    <x v="45"/>
    <n v="14774.54"/>
  </r>
  <r>
    <x v="169"/>
    <x v="46"/>
    <n v="874739.37"/>
  </r>
  <r>
    <x v="169"/>
    <x v="47"/>
    <n v="22891.759999999998"/>
  </r>
  <r>
    <x v="169"/>
    <x v="48"/>
    <n v="186508.45"/>
  </r>
  <r>
    <x v="169"/>
    <x v="49"/>
    <n v="379.24"/>
  </r>
  <r>
    <x v="169"/>
    <x v="50"/>
    <n v="1728.23"/>
  </r>
  <r>
    <x v="169"/>
    <x v="51"/>
    <n v="13829.41"/>
  </r>
  <r>
    <x v="169"/>
    <x v="52"/>
    <n v="23410"/>
  </r>
  <r>
    <x v="169"/>
    <x v="64"/>
    <n v="5604"/>
  </r>
  <r>
    <x v="169"/>
    <x v="65"/>
    <n v="31007.37"/>
  </r>
  <r>
    <x v="169"/>
    <x v="74"/>
    <n v="145265.54999999999"/>
  </r>
  <r>
    <x v="169"/>
    <x v="80"/>
    <n v="35697.119999999995"/>
  </r>
  <r>
    <x v="170"/>
    <x v="0"/>
    <n v="64498.58"/>
  </r>
  <r>
    <x v="170"/>
    <x v="1"/>
    <n v="-64498.579999999994"/>
  </r>
  <r>
    <x v="170"/>
    <x v="2"/>
    <n v="224731.81"/>
  </r>
  <r>
    <x v="170"/>
    <x v="3"/>
    <n v="729206.92"/>
  </r>
  <r>
    <x v="170"/>
    <x v="4"/>
    <n v="1270216.4100000001"/>
  </r>
  <r>
    <x v="170"/>
    <x v="5"/>
    <n v="294055.46999999997"/>
  </r>
  <r>
    <x v="170"/>
    <x v="6"/>
    <n v="23281454.310000002"/>
  </r>
  <r>
    <x v="170"/>
    <x v="58"/>
    <n v="142573.71000000002"/>
  </r>
  <r>
    <x v="170"/>
    <x v="59"/>
    <n v="321961.56"/>
  </r>
  <r>
    <x v="170"/>
    <x v="7"/>
    <n v="130182.22"/>
  </r>
  <r>
    <x v="170"/>
    <x v="8"/>
    <n v="190252.52"/>
  </r>
  <r>
    <x v="170"/>
    <x v="9"/>
    <n v="5482417.0300000012"/>
  </r>
  <r>
    <x v="170"/>
    <x v="10"/>
    <n v="1786156.0099999998"/>
  </r>
  <r>
    <x v="170"/>
    <x v="11"/>
    <n v="3623543.54"/>
  </r>
  <r>
    <x v="170"/>
    <x v="12"/>
    <n v="137089.07"/>
  </r>
  <r>
    <x v="170"/>
    <x v="13"/>
    <n v="142244.9"/>
  </r>
  <r>
    <x v="170"/>
    <x v="14"/>
    <n v="35104.279999999992"/>
  </r>
  <r>
    <x v="170"/>
    <x v="15"/>
    <n v="121540.06000000001"/>
  </r>
  <r>
    <x v="170"/>
    <x v="16"/>
    <n v="689960.76000000013"/>
  </r>
  <r>
    <x v="170"/>
    <x v="17"/>
    <n v="3626550.97"/>
  </r>
  <r>
    <x v="170"/>
    <x v="18"/>
    <n v="476891.90000000014"/>
  </r>
  <r>
    <x v="170"/>
    <x v="19"/>
    <n v="1958413.8"/>
  </r>
  <r>
    <x v="170"/>
    <x v="21"/>
    <n v="618827.09"/>
  </r>
  <r>
    <x v="170"/>
    <x v="22"/>
    <n v="148501.35999999999"/>
  </r>
  <r>
    <x v="170"/>
    <x v="23"/>
    <n v="45840.28"/>
  </r>
  <r>
    <x v="170"/>
    <x v="24"/>
    <n v="120109.05"/>
  </r>
  <r>
    <x v="170"/>
    <x v="25"/>
    <n v="1316220.4300000006"/>
  </r>
  <r>
    <x v="170"/>
    <x v="72"/>
    <n v="658.67"/>
  </r>
  <r>
    <x v="170"/>
    <x v="73"/>
    <n v="28253.99"/>
  </r>
  <r>
    <x v="170"/>
    <x v="26"/>
    <n v="44522.65"/>
  </r>
  <r>
    <x v="170"/>
    <x v="27"/>
    <n v="223812.71999999997"/>
  </r>
  <r>
    <x v="170"/>
    <x v="28"/>
    <n v="771985.51"/>
  </r>
  <r>
    <x v="170"/>
    <x v="29"/>
    <n v="42664.72"/>
  </r>
  <r>
    <x v="170"/>
    <x v="31"/>
    <n v="1099400.48"/>
  </r>
  <r>
    <x v="170"/>
    <x v="32"/>
    <n v="14315.05"/>
  </r>
  <r>
    <x v="170"/>
    <x v="33"/>
    <n v="5149.9699999999993"/>
  </r>
  <r>
    <x v="170"/>
    <x v="34"/>
    <n v="189467.68"/>
  </r>
  <r>
    <x v="170"/>
    <x v="35"/>
    <n v="335494.45"/>
  </r>
  <r>
    <x v="170"/>
    <x v="68"/>
    <n v="1852.64"/>
  </r>
  <r>
    <x v="170"/>
    <x v="62"/>
    <n v="16328"/>
  </r>
  <r>
    <x v="170"/>
    <x v="54"/>
    <n v="-4.9699999999975262"/>
  </r>
  <r>
    <x v="170"/>
    <x v="38"/>
    <n v="6254.67"/>
  </r>
  <r>
    <x v="170"/>
    <x v="39"/>
    <n v="2844.77"/>
  </r>
  <r>
    <x v="170"/>
    <x v="40"/>
    <n v="474255.22"/>
  </r>
  <r>
    <x v="170"/>
    <x v="41"/>
    <n v="7066.04"/>
  </r>
  <r>
    <x v="170"/>
    <x v="43"/>
    <n v="5916.91"/>
  </r>
  <r>
    <x v="170"/>
    <x v="55"/>
    <n v="7500"/>
  </r>
  <r>
    <x v="170"/>
    <x v="44"/>
    <n v="25625.61"/>
  </r>
  <r>
    <x v="170"/>
    <x v="45"/>
    <n v="27215.25"/>
  </r>
  <r>
    <x v="170"/>
    <x v="46"/>
    <n v="1087407.9500000002"/>
  </r>
  <r>
    <x v="170"/>
    <x v="47"/>
    <n v="123096.36"/>
  </r>
  <r>
    <x v="170"/>
    <x v="63"/>
    <n v="28982757.419999998"/>
  </r>
  <r>
    <x v="170"/>
    <x v="48"/>
    <n v="2544903.6100000003"/>
  </r>
  <r>
    <x v="170"/>
    <x v="50"/>
    <n v="966506.51"/>
  </r>
  <r>
    <x v="170"/>
    <x v="51"/>
    <n v="71890.12"/>
  </r>
  <r>
    <x v="170"/>
    <x v="52"/>
    <n v="78888.429999999993"/>
  </r>
  <r>
    <x v="170"/>
    <x v="71"/>
    <n v="3739.8"/>
  </r>
  <r>
    <x v="170"/>
    <x v="64"/>
    <n v="40147.01"/>
  </r>
  <r>
    <x v="170"/>
    <x v="65"/>
    <n v="140156.15999999997"/>
  </r>
  <r>
    <x v="170"/>
    <x v="66"/>
    <n v="5518042.8399999999"/>
  </r>
  <r>
    <x v="171"/>
    <x v="0"/>
    <n v="169430.86"/>
  </r>
  <r>
    <x v="171"/>
    <x v="1"/>
    <n v="-169430.86000000002"/>
  </r>
  <r>
    <x v="171"/>
    <x v="57"/>
    <n v="49230"/>
  </r>
  <r>
    <x v="171"/>
    <x v="2"/>
    <n v="70217.319999999992"/>
  </r>
  <r>
    <x v="171"/>
    <x v="3"/>
    <n v="491392.1100000001"/>
  </r>
  <r>
    <x v="171"/>
    <x v="4"/>
    <n v="117471.46"/>
  </r>
  <r>
    <x v="171"/>
    <x v="5"/>
    <n v="188861.97000000003"/>
  </r>
  <r>
    <x v="171"/>
    <x v="6"/>
    <n v="5865644.3900000006"/>
  </r>
  <r>
    <x v="171"/>
    <x v="58"/>
    <n v="22107.54"/>
  </r>
  <r>
    <x v="171"/>
    <x v="59"/>
    <n v="371701.39"/>
  </r>
  <r>
    <x v="171"/>
    <x v="7"/>
    <n v="151490.62"/>
  </r>
  <r>
    <x v="171"/>
    <x v="8"/>
    <n v="51974.15"/>
  </r>
  <r>
    <x v="171"/>
    <x v="9"/>
    <n v="2888373.7399999998"/>
  </r>
  <r>
    <x v="171"/>
    <x v="10"/>
    <n v="939241.35"/>
  </r>
  <r>
    <x v="171"/>
    <x v="11"/>
    <n v="883754.65"/>
  </r>
  <r>
    <x v="171"/>
    <x v="12"/>
    <n v="73581.62999999999"/>
  </r>
  <r>
    <x v="171"/>
    <x v="13"/>
    <n v="36478.479999999996"/>
  </r>
  <r>
    <x v="171"/>
    <x v="14"/>
    <n v="10691.28"/>
  </r>
  <r>
    <x v="171"/>
    <x v="15"/>
    <n v="18659.849999999999"/>
  </r>
  <r>
    <x v="171"/>
    <x v="16"/>
    <n v="377997.74000000005"/>
  </r>
  <r>
    <x v="171"/>
    <x v="17"/>
    <n v="936605.84999999986"/>
  </r>
  <r>
    <x v="171"/>
    <x v="18"/>
    <n v="261488.41"/>
  </r>
  <r>
    <x v="171"/>
    <x v="19"/>
    <n v="508280.45999999996"/>
  </r>
  <r>
    <x v="171"/>
    <x v="21"/>
    <n v="436713.79000000004"/>
  </r>
  <r>
    <x v="171"/>
    <x v="22"/>
    <n v="82628.34"/>
  </r>
  <r>
    <x v="171"/>
    <x v="23"/>
    <n v="74478.070000000007"/>
  </r>
  <r>
    <x v="171"/>
    <x v="24"/>
    <n v="93833.13"/>
  </r>
  <r>
    <x v="171"/>
    <x v="25"/>
    <n v="630332.5"/>
  </r>
  <r>
    <x v="171"/>
    <x v="72"/>
    <n v="1172.72"/>
  </r>
  <r>
    <x v="171"/>
    <x v="73"/>
    <n v="21713.48"/>
  </r>
  <r>
    <x v="171"/>
    <x v="26"/>
    <n v="64280.61"/>
  </r>
  <r>
    <x v="171"/>
    <x v="79"/>
    <n v="1908.85"/>
  </r>
  <r>
    <x v="171"/>
    <x v="27"/>
    <n v="311901.87"/>
  </r>
  <r>
    <x v="171"/>
    <x v="28"/>
    <n v="127274.98000000001"/>
  </r>
  <r>
    <x v="171"/>
    <x v="29"/>
    <n v="37338.869999999995"/>
  </r>
  <r>
    <x v="171"/>
    <x v="53"/>
    <n v="126069.12"/>
  </r>
  <r>
    <x v="171"/>
    <x v="31"/>
    <n v="161350.34"/>
  </r>
  <r>
    <x v="171"/>
    <x v="32"/>
    <n v="988.49"/>
  </r>
  <r>
    <x v="171"/>
    <x v="33"/>
    <n v="11398.56"/>
  </r>
  <r>
    <x v="171"/>
    <x v="34"/>
    <n v="121193.26000000001"/>
  </r>
  <r>
    <x v="171"/>
    <x v="35"/>
    <n v="169674.62"/>
  </r>
  <r>
    <x v="171"/>
    <x v="36"/>
    <n v="28713.81"/>
  </r>
  <r>
    <x v="171"/>
    <x v="75"/>
    <n v="11825.810000000001"/>
  </r>
  <r>
    <x v="171"/>
    <x v="62"/>
    <n v="9100"/>
  </r>
  <r>
    <x v="171"/>
    <x v="38"/>
    <n v="166835.19"/>
  </r>
  <r>
    <x v="171"/>
    <x v="39"/>
    <n v="9927.7999999999993"/>
  </r>
  <r>
    <x v="171"/>
    <x v="40"/>
    <n v="104746.93"/>
  </r>
  <r>
    <x v="171"/>
    <x v="41"/>
    <n v="42824.56"/>
  </r>
  <r>
    <x v="171"/>
    <x v="43"/>
    <n v="62010.81"/>
  </r>
  <r>
    <x v="171"/>
    <x v="44"/>
    <n v="20967.66"/>
  </r>
  <r>
    <x v="171"/>
    <x v="45"/>
    <n v="19420.5"/>
  </r>
  <r>
    <x v="171"/>
    <x v="46"/>
    <n v="429519.79000000004"/>
  </r>
  <r>
    <x v="171"/>
    <x v="47"/>
    <n v="47296.090000000004"/>
  </r>
  <r>
    <x v="171"/>
    <x v="48"/>
    <n v="7757.38"/>
  </r>
  <r>
    <x v="171"/>
    <x v="49"/>
    <n v="1735.34"/>
  </r>
  <r>
    <x v="171"/>
    <x v="51"/>
    <n v="105517.89"/>
  </r>
  <r>
    <x v="171"/>
    <x v="65"/>
    <n v="71126.720000000001"/>
  </r>
  <r>
    <x v="171"/>
    <x v="66"/>
    <n v="16990.84"/>
  </r>
  <r>
    <x v="172"/>
    <x v="0"/>
    <n v="173217.89"/>
  </r>
  <r>
    <x v="172"/>
    <x v="1"/>
    <n v="-173217.88999999998"/>
  </r>
  <r>
    <x v="172"/>
    <x v="57"/>
    <n v="10705"/>
  </r>
  <r>
    <x v="172"/>
    <x v="2"/>
    <n v="132011.85999999999"/>
  </r>
  <r>
    <x v="172"/>
    <x v="3"/>
    <n v="280057.48"/>
  </r>
  <r>
    <x v="172"/>
    <x v="4"/>
    <n v="229485.59999999998"/>
  </r>
  <r>
    <x v="172"/>
    <x v="5"/>
    <n v="122605.89"/>
  </r>
  <r>
    <x v="172"/>
    <x v="6"/>
    <n v="5189278.8100000005"/>
  </r>
  <r>
    <x v="172"/>
    <x v="58"/>
    <n v="30078.92"/>
  </r>
  <r>
    <x v="172"/>
    <x v="59"/>
    <n v="172522.85"/>
  </r>
  <r>
    <x v="172"/>
    <x v="7"/>
    <n v="135237.15"/>
  </r>
  <r>
    <x v="172"/>
    <x v="8"/>
    <n v="102146.54"/>
  </r>
  <r>
    <x v="172"/>
    <x v="9"/>
    <n v="2219377.4200000004"/>
  </r>
  <r>
    <x v="172"/>
    <x v="10"/>
    <n v="799710.16999999993"/>
  </r>
  <r>
    <x v="172"/>
    <x v="11"/>
    <n v="836352"/>
  </r>
  <r>
    <x v="172"/>
    <x v="12"/>
    <n v="61304.03"/>
  </r>
  <r>
    <x v="172"/>
    <x v="13"/>
    <n v="30936.959999999999"/>
  </r>
  <r>
    <x v="172"/>
    <x v="14"/>
    <n v="29017.030000000002"/>
  </r>
  <r>
    <x v="172"/>
    <x v="15"/>
    <n v="35102.630000000005"/>
  </r>
  <r>
    <x v="172"/>
    <x v="16"/>
    <n v="295041.7"/>
  </r>
  <r>
    <x v="172"/>
    <x v="17"/>
    <n v="816449.06"/>
  </r>
  <r>
    <x v="172"/>
    <x v="18"/>
    <n v="197134.54"/>
  </r>
  <r>
    <x v="172"/>
    <x v="19"/>
    <n v="442525.07"/>
  </r>
  <r>
    <x v="172"/>
    <x v="21"/>
    <n v="237700.51"/>
  </r>
  <r>
    <x v="172"/>
    <x v="22"/>
    <n v="204617.91999999998"/>
  </r>
  <r>
    <x v="172"/>
    <x v="23"/>
    <n v="48808.63"/>
  </r>
  <r>
    <x v="172"/>
    <x v="24"/>
    <n v="57511.29"/>
  </r>
  <r>
    <x v="172"/>
    <x v="25"/>
    <n v="612761.67000000004"/>
  </r>
  <r>
    <x v="172"/>
    <x v="72"/>
    <n v="1516.63"/>
  </r>
  <r>
    <x v="172"/>
    <x v="73"/>
    <n v="22693.809999999998"/>
  </r>
  <r>
    <x v="172"/>
    <x v="26"/>
    <n v="38096.17"/>
  </r>
  <r>
    <x v="172"/>
    <x v="27"/>
    <n v="184405.67"/>
  </r>
  <r>
    <x v="172"/>
    <x v="28"/>
    <n v="131404.78"/>
  </r>
  <r>
    <x v="172"/>
    <x v="29"/>
    <n v="940"/>
  </r>
  <r>
    <x v="172"/>
    <x v="53"/>
    <n v="214395.73"/>
  </r>
  <r>
    <x v="172"/>
    <x v="30"/>
    <n v="7317"/>
  </r>
  <r>
    <x v="172"/>
    <x v="31"/>
    <n v="166967.75"/>
  </r>
  <r>
    <x v="172"/>
    <x v="32"/>
    <n v="2520"/>
  </r>
  <r>
    <x v="172"/>
    <x v="33"/>
    <n v="4025.0800000000004"/>
  </r>
  <r>
    <x v="172"/>
    <x v="34"/>
    <n v="99772.160000000003"/>
  </r>
  <r>
    <x v="172"/>
    <x v="35"/>
    <n v="155185.28"/>
  </r>
  <r>
    <x v="172"/>
    <x v="36"/>
    <n v="15162.39"/>
  </r>
  <r>
    <x v="172"/>
    <x v="75"/>
    <n v="12645.050000000001"/>
  </r>
  <r>
    <x v="172"/>
    <x v="37"/>
    <n v="8429.48"/>
  </r>
  <r>
    <x v="172"/>
    <x v="62"/>
    <n v="70971"/>
  </r>
  <r>
    <x v="172"/>
    <x v="54"/>
    <n v="1569.04"/>
  </r>
  <r>
    <x v="172"/>
    <x v="38"/>
    <n v="57828.14"/>
  </r>
  <r>
    <x v="172"/>
    <x v="39"/>
    <n v="56920.619999999995"/>
  </r>
  <r>
    <x v="172"/>
    <x v="40"/>
    <n v="57022.63"/>
  </r>
  <r>
    <x v="172"/>
    <x v="41"/>
    <n v="47590.66"/>
  </r>
  <r>
    <x v="172"/>
    <x v="42"/>
    <n v="1248.77"/>
  </r>
  <r>
    <x v="172"/>
    <x v="43"/>
    <n v="15790.84"/>
  </r>
  <r>
    <x v="172"/>
    <x v="44"/>
    <n v="10936.62"/>
  </r>
  <r>
    <x v="172"/>
    <x v="45"/>
    <n v="4966"/>
  </r>
  <r>
    <x v="172"/>
    <x v="46"/>
    <n v="44763.56"/>
  </r>
  <r>
    <x v="172"/>
    <x v="47"/>
    <n v="82328.460000000006"/>
  </r>
  <r>
    <x v="172"/>
    <x v="48"/>
    <n v="30237.32"/>
  </r>
  <r>
    <x v="172"/>
    <x v="49"/>
    <n v="285.57"/>
  </r>
  <r>
    <x v="172"/>
    <x v="50"/>
    <n v="581.09"/>
  </r>
  <r>
    <x v="172"/>
    <x v="51"/>
    <n v="82755.97"/>
  </r>
  <r>
    <x v="172"/>
    <x v="52"/>
    <n v="167055.52000000002"/>
  </r>
  <r>
    <x v="172"/>
    <x v="71"/>
    <n v="33555"/>
  </r>
  <r>
    <x v="172"/>
    <x v="64"/>
    <n v="52599.329999999994"/>
  </r>
  <r>
    <x v="172"/>
    <x v="66"/>
    <n v="24561.79"/>
  </r>
  <r>
    <x v="172"/>
    <x v="74"/>
    <n v="1592961.02"/>
  </r>
  <r>
    <x v="173"/>
    <x v="0"/>
    <n v="45511.76"/>
  </r>
  <r>
    <x v="173"/>
    <x v="1"/>
    <n v="-45511.76"/>
  </r>
  <r>
    <x v="173"/>
    <x v="57"/>
    <n v="21410"/>
  </r>
  <r>
    <x v="173"/>
    <x v="2"/>
    <n v="35565.31"/>
  </r>
  <r>
    <x v="173"/>
    <x v="3"/>
    <n v="95865.939999999988"/>
  </r>
  <r>
    <x v="173"/>
    <x v="4"/>
    <n v="48166.570000000007"/>
  </r>
  <r>
    <x v="173"/>
    <x v="5"/>
    <n v="30889.52"/>
  </r>
  <r>
    <x v="173"/>
    <x v="6"/>
    <n v="1829770.19"/>
  </r>
  <r>
    <x v="173"/>
    <x v="58"/>
    <n v="18225.87"/>
  </r>
  <r>
    <x v="173"/>
    <x v="59"/>
    <n v="141182.38"/>
  </r>
  <r>
    <x v="173"/>
    <x v="7"/>
    <n v="74798.649999999994"/>
  </r>
  <r>
    <x v="173"/>
    <x v="8"/>
    <n v="29479.9"/>
  </r>
  <r>
    <x v="173"/>
    <x v="9"/>
    <n v="906071.74000000022"/>
  </r>
  <r>
    <x v="173"/>
    <x v="10"/>
    <n v="304349.65000000002"/>
  </r>
  <r>
    <x v="173"/>
    <x v="11"/>
    <n v="303448.34999999998"/>
  </r>
  <r>
    <x v="173"/>
    <x v="12"/>
    <n v="29177.949999999997"/>
  </r>
  <r>
    <x v="173"/>
    <x v="13"/>
    <n v="10170.24"/>
  </r>
  <r>
    <x v="173"/>
    <x v="14"/>
    <n v="5100.6899999999996"/>
  </r>
  <r>
    <x v="173"/>
    <x v="15"/>
    <n v="7260.2199999999993"/>
  </r>
  <r>
    <x v="173"/>
    <x v="16"/>
    <n v="123245.74999999999"/>
  </r>
  <r>
    <x v="173"/>
    <x v="17"/>
    <n v="288897.41000000003"/>
  </r>
  <r>
    <x v="173"/>
    <x v="18"/>
    <n v="88349.669999999984"/>
  </r>
  <r>
    <x v="173"/>
    <x v="19"/>
    <n v="156415.52000000002"/>
  </r>
  <r>
    <x v="173"/>
    <x v="21"/>
    <n v="40445.32"/>
  </r>
  <r>
    <x v="173"/>
    <x v="22"/>
    <n v="16524.61"/>
  </r>
  <r>
    <x v="173"/>
    <x v="23"/>
    <n v="120580.38"/>
  </r>
  <r>
    <x v="173"/>
    <x v="24"/>
    <n v="34480.07"/>
  </r>
  <r>
    <x v="173"/>
    <x v="25"/>
    <n v="213316.49"/>
  </r>
  <r>
    <x v="173"/>
    <x v="72"/>
    <n v="318.87"/>
  </r>
  <r>
    <x v="173"/>
    <x v="73"/>
    <n v="8307.3700000000008"/>
  </r>
  <r>
    <x v="173"/>
    <x v="26"/>
    <n v="18767.79"/>
  </r>
  <r>
    <x v="173"/>
    <x v="78"/>
    <n v="890.3"/>
  </r>
  <r>
    <x v="173"/>
    <x v="27"/>
    <n v="102816.52"/>
  </r>
  <r>
    <x v="173"/>
    <x v="28"/>
    <n v="241965.2"/>
  </r>
  <r>
    <x v="173"/>
    <x v="29"/>
    <n v="21674.98"/>
  </r>
  <r>
    <x v="173"/>
    <x v="53"/>
    <n v="3682.52"/>
  </r>
  <r>
    <x v="173"/>
    <x v="31"/>
    <n v="83567.789999999994"/>
  </r>
  <r>
    <x v="173"/>
    <x v="33"/>
    <n v="5172.9799999999996"/>
  </r>
  <r>
    <x v="173"/>
    <x v="34"/>
    <n v="86181.82"/>
  </r>
  <r>
    <x v="173"/>
    <x v="35"/>
    <n v="5875"/>
  </r>
  <r>
    <x v="173"/>
    <x v="36"/>
    <n v="8253.6"/>
  </r>
  <r>
    <x v="173"/>
    <x v="75"/>
    <n v="15044.32"/>
  </r>
  <r>
    <x v="173"/>
    <x v="37"/>
    <n v="1785.8899999999999"/>
  </r>
  <r>
    <x v="173"/>
    <x v="62"/>
    <n v="1788.6"/>
  </r>
  <r>
    <x v="173"/>
    <x v="54"/>
    <n v="106.92"/>
  </r>
  <r>
    <x v="173"/>
    <x v="38"/>
    <n v="70503.349999999991"/>
  </r>
  <r>
    <x v="173"/>
    <x v="39"/>
    <n v="1870"/>
  </r>
  <r>
    <x v="173"/>
    <x v="40"/>
    <n v="31145.87"/>
  </r>
  <r>
    <x v="173"/>
    <x v="43"/>
    <n v="1980.0900000000001"/>
  </r>
  <r>
    <x v="173"/>
    <x v="44"/>
    <n v="22714.97"/>
  </r>
  <r>
    <x v="173"/>
    <x v="45"/>
    <n v="40467.58"/>
  </r>
  <r>
    <x v="173"/>
    <x v="46"/>
    <n v="78839.09"/>
  </r>
  <r>
    <x v="173"/>
    <x v="47"/>
    <n v="18655.32"/>
  </r>
  <r>
    <x v="173"/>
    <x v="56"/>
    <n v="6446.3"/>
  </r>
  <r>
    <x v="173"/>
    <x v="49"/>
    <n v="646.66"/>
  </r>
  <r>
    <x v="173"/>
    <x v="50"/>
    <n v="682.15"/>
  </r>
  <r>
    <x v="173"/>
    <x v="51"/>
    <n v="17881.09"/>
  </r>
  <r>
    <x v="173"/>
    <x v="71"/>
    <n v="9163.11"/>
  </r>
  <r>
    <x v="174"/>
    <x v="0"/>
    <n v="164942.63"/>
  </r>
  <r>
    <x v="174"/>
    <x v="1"/>
    <n v="-164942.63"/>
  </r>
  <r>
    <x v="174"/>
    <x v="57"/>
    <n v="39935"/>
  </r>
  <r>
    <x v="174"/>
    <x v="2"/>
    <n v="16030.71"/>
  </r>
  <r>
    <x v="174"/>
    <x v="3"/>
    <n v="117382.93"/>
  </r>
  <r>
    <x v="174"/>
    <x v="4"/>
    <n v="73494.429999999993"/>
  </r>
  <r>
    <x v="174"/>
    <x v="5"/>
    <n v="174482.11"/>
  </r>
  <r>
    <x v="174"/>
    <x v="6"/>
    <n v="4099803.4799999995"/>
  </r>
  <r>
    <x v="174"/>
    <x v="59"/>
    <n v="225925.61"/>
  </r>
  <r>
    <x v="174"/>
    <x v="7"/>
    <n v="129035.72"/>
  </r>
  <r>
    <x v="174"/>
    <x v="8"/>
    <n v="81534.17"/>
  </r>
  <r>
    <x v="174"/>
    <x v="9"/>
    <n v="1643401.96"/>
  </r>
  <r>
    <x v="174"/>
    <x v="10"/>
    <n v="512714.44000000006"/>
  </r>
  <r>
    <x v="174"/>
    <x v="11"/>
    <n v="696904.41999999993"/>
  </r>
  <r>
    <x v="174"/>
    <x v="12"/>
    <n v="55807.24"/>
  </r>
  <r>
    <x v="174"/>
    <x v="13"/>
    <n v="21618.600000000002"/>
  </r>
  <r>
    <x v="174"/>
    <x v="14"/>
    <n v="5596.83"/>
  </r>
  <r>
    <x v="174"/>
    <x v="15"/>
    <n v="11070.16"/>
  </r>
  <r>
    <x v="174"/>
    <x v="16"/>
    <n v="215183.26"/>
  </r>
  <r>
    <x v="174"/>
    <x v="17"/>
    <n v="614592.5"/>
  </r>
  <r>
    <x v="174"/>
    <x v="18"/>
    <n v="153252.41999999998"/>
  </r>
  <r>
    <x v="174"/>
    <x v="19"/>
    <n v="335454.2"/>
  </r>
  <r>
    <x v="174"/>
    <x v="21"/>
    <n v="32350.71"/>
  </r>
  <r>
    <x v="174"/>
    <x v="22"/>
    <n v="69244.48000000001"/>
  </r>
  <r>
    <x v="174"/>
    <x v="23"/>
    <n v="155888.43"/>
  </r>
  <r>
    <x v="174"/>
    <x v="24"/>
    <n v="96604.88"/>
  </r>
  <r>
    <x v="174"/>
    <x v="25"/>
    <n v="554571.32999999996"/>
  </r>
  <r>
    <x v="174"/>
    <x v="72"/>
    <n v="1606.77"/>
  </r>
  <r>
    <x v="174"/>
    <x v="73"/>
    <n v="53875.090000000004"/>
  </r>
  <r>
    <x v="174"/>
    <x v="26"/>
    <n v="13961.990000000002"/>
  </r>
  <r>
    <x v="174"/>
    <x v="78"/>
    <n v="25916.69"/>
  </r>
  <r>
    <x v="174"/>
    <x v="27"/>
    <n v="164523.58000000002"/>
  </r>
  <r>
    <x v="174"/>
    <x v="28"/>
    <n v="985833.94"/>
  </r>
  <r>
    <x v="174"/>
    <x v="29"/>
    <n v="79170.899999999994"/>
  </r>
  <r>
    <x v="174"/>
    <x v="31"/>
    <n v="89165.88"/>
  </r>
  <r>
    <x v="174"/>
    <x v="33"/>
    <n v="2842.02"/>
  </r>
  <r>
    <x v="174"/>
    <x v="34"/>
    <n v="45756.710000000006"/>
  </r>
  <r>
    <x v="174"/>
    <x v="35"/>
    <n v="241298.29"/>
  </r>
  <r>
    <x v="174"/>
    <x v="36"/>
    <n v="7140.1"/>
  </r>
  <r>
    <x v="174"/>
    <x v="75"/>
    <n v="9417.7199999999993"/>
  </r>
  <r>
    <x v="174"/>
    <x v="37"/>
    <n v="15388.96"/>
  </r>
  <r>
    <x v="174"/>
    <x v="62"/>
    <n v="12553.79"/>
  </r>
  <r>
    <x v="174"/>
    <x v="54"/>
    <n v="144"/>
  </r>
  <r>
    <x v="174"/>
    <x v="38"/>
    <n v="95232.06"/>
  </r>
  <r>
    <x v="174"/>
    <x v="39"/>
    <n v="73247.61"/>
  </r>
  <r>
    <x v="174"/>
    <x v="40"/>
    <n v="10832.77"/>
  </r>
  <r>
    <x v="174"/>
    <x v="43"/>
    <n v="21645.079999999998"/>
  </r>
  <r>
    <x v="174"/>
    <x v="44"/>
    <n v="13267.23"/>
  </r>
  <r>
    <x v="174"/>
    <x v="45"/>
    <n v="14136.900000000001"/>
  </r>
  <r>
    <x v="174"/>
    <x v="46"/>
    <n v="50473.729999999996"/>
  </r>
  <r>
    <x v="174"/>
    <x v="47"/>
    <n v="3237.33"/>
  </r>
  <r>
    <x v="174"/>
    <x v="48"/>
    <n v="186687.72999999998"/>
  </r>
  <r>
    <x v="174"/>
    <x v="50"/>
    <n v="4831.8999999999996"/>
  </r>
  <r>
    <x v="174"/>
    <x v="51"/>
    <n v="99478.239999999991"/>
  </r>
  <r>
    <x v="174"/>
    <x v="71"/>
    <n v="70979.67"/>
  </r>
  <r>
    <x v="174"/>
    <x v="65"/>
    <n v="37993.39"/>
  </r>
  <r>
    <x v="174"/>
    <x v="66"/>
    <n v="2163.2800000000002"/>
  </r>
  <r>
    <x v="174"/>
    <x v="74"/>
    <n v="66315.16"/>
  </r>
  <r>
    <x v="175"/>
    <x v="0"/>
    <n v="163077.65"/>
  </r>
  <r>
    <x v="175"/>
    <x v="1"/>
    <n v="-163077.65"/>
  </r>
  <r>
    <x v="175"/>
    <x v="57"/>
    <n v="53525"/>
  </r>
  <r>
    <x v="175"/>
    <x v="2"/>
    <n v="14683.34"/>
  </r>
  <r>
    <x v="175"/>
    <x v="3"/>
    <n v="406779.97"/>
  </r>
  <r>
    <x v="175"/>
    <x v="4"/>
    <n v="276898.51999999996"/>
  </r>
  <r>
    <x v="175"/>
    <x v="5"/>
    <n v="333843.65000000002"/>
  </r>
  <r>
    <x v="175"/>
    <x v="6"/>
    <n v="6140924.7699999996"/>
  </r>
  <r>
    <x v="175"/>
    <x v="58"/>
    <n v="142176.49"/>
  </r>
  <r>
    <x v="175"/>
    <x v="59"/>
    <n v="299902.96999999997"/>
  </r>
  <r>
    <x v="175"/>
    <x v="7"/>
    <n v="99413.969999999987"/>
  </r>
  <r>
    <x v="175"/>
    <x v="8"/>
    <n v="97713.29"/>
  </r>
  <r>
    <x v="175"/>
    <x v="9"/>
    <n v="2742997.94"/>
  </r>
  <r>
    <x v="175"/>
    <x v="10"/>
    <n v="1000072.19"/>
  </r>
  <r>
    <x v="175"/>
    <x v="11"/>
    <n v="1043063.01"/>
  </r>
  <r>
    <x v="175"/>
    <x v="12"/>
    <n v="71580.789999999994"/>
  </r>
  <r>
    <x v="175"/>
    <x v="13"/>
    <n v="38528.47"/>
  </r>
  <r>
    <x v="175"/>
    <x v="14"/>
    <n v="27268.360000000004"/>
  </r>
  <r>
    <x v="175"/>
    <x v="15"/>
    <n v="49119.46"/>
  </r>
  <r>
    <x v="175"/>
    <x v="16"/>
    <n v="325041.55999999994"/>
  </r>
  <r>
    <x v="175"/>
    <x v="17"/>
    <n v="967869.77999999991"/>
  </r>
  <r>
    <x v="175"/>
    <x v="18"/>
    <n v="252319.65999999997"/>
  </r>
  <r>
    <x v="175"/>
    <x v="19"/>
    <n v="540203.84"/>
  </r>
  <r>
    <x v="175"/>
    <x v="21"/>
    <n v="209614.26"/>
  </r>
  <r>
    <x v="175"/>
    <x v="22"/>
    <n v="116842.01"/>
  </r>
  <r>
    <x v="175"/>
    <x v="23"/>
    <n v="35269.56"/>
  </r>
  <r>
    <x v="175"/>
    <x v="24"/>
    <n v="124104.23000000001"/>
  </r>
  <r>
    <x v="175"/>
    <x v="25"/>
    <n v="738645.79999999981"/>
  </r>
  <r>
    <x v="175"/>
    <x v="72"/>
    <n v="1086.48"/>
  </r>
  <r>
    <x v="175"/>
    <x v="73"/>
    <n v="15663.36"/>
  </r>
  <r>
    <x v="175"/>
    <x v="26"/>
    <n v="35785.49"/>
  </r>
  <r>
    <x v="175"/>
    <x v="78"/>
    <n v="129262.79"/>
  </r>
  <r>
    <x v="175"/>
    <x v="27"/>
    <n v="129308.62999999999"/>
  </r>
  <r>
    <x v="175"/>
    <x v="28"/>
    <n v="330897.70999999996"/>
  </r>
  <r>
    <x v="175"/>
    <x v="29"/>
    <n v="31896.55"/>
  </r>
  <r>
    <x v="175"/>
    <x v="53"/>
    <n v="275208.95"/>
  </r>
  <r>
    <x v="175"/>
    <x v="31"/>
    <n v="410606.03"/>
  </r>
  <r>
    <x v="175"/>
    <x v="32"/>
    <n v="2848.7"/>
  </r>
  <r>
    <x v="175"/>
    <x v="33"/>
    <n v="3133.34"/>
  </r>
  <r>
    <x v="175"/>
    <x v="34"/>
    <n v="451024.14999999997"/>
  </r>
  <r>
    <x v="175"/>
    <x v="35"/>
    <n v="184694.19999999998"/>
  </r>
  <r>
    <x v="175"/>
    <x v="36"/>
    <n v="85228.85"/>
  </r>
  <r>
    <x v="175"/>
    <x v="75"/>
    <n v="21022.98"/>
  </r>
  <r>
    <x v="175"/>
    <x v="37"/>
    <n v="11762.349999999999"/>
  </r>
  <r>
    <x v="175"/>
    <x v="38"/>
    <n v="102501.15"/>
  </r>
  <r>
    <x v="175"/>
    <x v="39"/>
    <n v="14104.98"/>
  </r>
  <r>
    <x v="175"/>
    <x v="40"/>
    <n v="81391.19"/>
  </r>
  <r>
    <x v="175"/>
    <x v="44"/>
    <n v="14527.08"/>
  </r>
  <r>
    <x v="175"/>
    <x v="45"/>
    <n v="89072.1"/>
  </r>
  <r>
    <x v="175"/>
    <x v="46"/>
    <n v="201955.34000000003"/>
  </r>
  <r>
    <x v="175"/>
    <x v="47"/>
    <n v="53188.509999999995"/>
  </r>
  <r>
    <x v="175"/>
    <x v="63"/>
    <n v="-2723.9"/>
  </r>
  <r>
    <x v="175"/>
    <x v="49"/>
    <n v="3007.64"/>
  </r>
  <r>
    <x v="175"/>
    <x v="51"/>
    <n v="92543.14"/>
  </r>
  <r>
    <x v="175"/>
    <x v="52"/>
    <n v="142697.63"/>
  </r>
  <r>
    <x v="175"/>
    <x v="71"/>
    <n v="3384.18"/>
  </r>
  <r>
    <x v="175"/>
    <x v="65"/>
    <n v="59575.82"/>
  </r>
  <r>
    <x v="176"/>
    <x v="0"/>
    <n v="47944.67"/>
  </r>
  <r>
    <x v="176"/>
    <x v="1"/>
    <n v="-47944.67"/>
  </r>
  <r>
    <x v="176"/>
    <x v="57"/>
    <n v="19160"/>
  </r>
  <r>
    <x v="176"/>
    <x v="2"/>
    <n v="68818.53"/>
  </r>
  <r>
    <x v="176"/>
    <x v="3"/>
    <n v="155784.5"/>
  </r>
  <r>
    <x v="176"/>
    <x v="4"/>
    <n v="64587.020000000004"/>
  </r>
  <r>
    <x v="176"/>
    <x v="5"/>
    <n v="252502.77"/>
  </r>
  <r>
    <x v="176"/>
    <x v="6"/>
    <n v="3184388.14"/>
  </r>
  <r>
    <x v="176"/>
    <x v="58"/>
    <n v="9063.17"/>
  </r>
  <r>
    <x v="176"/>
    <x v="59"/>
    <n v="176001.74"/>
  </r>
  <r>
    <x v="176"/>
    <x v="7"/>
    <n v="46865.930000000008"/>
  </r>
  <r>
    <x v="176"/>
    <x v="8"/>
    <n v="151696.83000000002"/>
  </r>
  <r>
    <x v="176"/>
    <x v="9"/>
    <n v="1290925.54"/>
  </r>
  <r>
    <x v="176"/>
    <x v="67"/>
    <n v="2610.62"/>
  </r>
  <r>
    <x v="176"/>
    <x v="60"/>
    <n v="5857.49"/>
  </r>
  <r>
    <x v="176"/>
    <x v="10"/>
    <n v="465133.7"/>
  </r>
  <r>
    <x v="176"/>
    <x v="11"/>
    <n v="536965.30000000005"/>
  </r>
  <r>
    <x v="176"/>
    <x v="12"/>
    <n v="41900.089999999997"/>
  </r>
  <r>
    <x v="176"/>
    <x v="13"/>
    <n v="23902.940000000002"/>
  </r>
  <r>
    <x v="176"/>
    <x v="14"/>
    <n v="6805.42"/>
  </r>
  <r>
    <x v="176"/>
    <x v="15"/>
    <n v="13240.6"/>
  </r>
  <r>
    <x v="176"/>
    <x v="16"/>
    <n v="166824.26"/>
  </r>
  <r>
    <x v="176"/>
    <x v="17"/>
    <n v="498156.14999999997"/>
  </r>
  <r>
    <x v="176"/>
    <x v="18"/>
    <n v="123140.10999999999"/>
  </r>
  <r>
    <x v="176"/>
    <x v="19"/>
    <n v="279054.99000000005"/>
  </r>
  <r>
    <x v="176"/>
    <x v="21"/>
    <n v="114792.83000000002"/>
  </r>
  <r>
    <x v="176"/>
    <x v="22"/>
    <n v="122338.77"/>
  </r>
  <r>
    <x v="176"/>
    <x v="23"/>
    <n v="25460.16"/>
  </r>
  <r>
    <x v="176"/>
    <x v="24"/>
    <n v="33133.75"/>
  </r>
  <r>
    <x v="176"/>
    <x v="25"/>
    <n v="486911.43999999994"/>
  </r>
  <r>
    <x v="176"/>
    <x v="26"/>
    <n v="7786.03"/>
  </r>
  <r>
    <x v="176"/>
    <x v="27"/>
    <n v="158057.47"/>
  </r>
  <r>
    <x v="176"/>
    <x v="28"/>
    <n v="29740.030000000002"/>
  </r>
  <r>
    <x v="176"/>
    <x v="29"/>
    <n v="18342.240000000002"/>
  </r>
  <r>
    <x v="176"/>
    <x v="53"/>
    <n v="143740.78"/>
  </r>
  <r>
    <x v="176"/>
    <x v="31"/>
    <n v="163427.58000000002"/>
  </r>
  <r>
    <x v="176"/>
    <x v="33"/>
    <n v="14631.16"/>
  </r>
  <r>
    <x v="176"/>
    <x v="34"/>
    <n v="44160.65"/>
  </r>
  <r>
    <x v="176"/>
    <x v="35"/>
    <n v="115875.41"/>
  </r>
  <r>
    <x v="176"/>
    <x v="36"/>
    <n v="253201.38"/>
  </r>
  <r>
    <x v="176"/>
    <x v="75"/>
    <n v="3246.39"/>
  </r>
  <r>
    <x v="176"/>
    <x v="37"/>
    <n v="28414.46"/>
  </r>
  <r>
    <x v="176"/>
    <x v="38"/>
    <n v="290"/>
  </r>
  <r>
    <x v="176"/>
    <x v="39"/>
    <n v="39965.310000000005"/>
  </r>
  <r>
    <x v="176"/>
    <x v="40"/>
    <n v="4171.7700000000004"/>
  </r>
  <r>
    <x v="176"/>
    <x v="41"/>
    <n v="8771"/>
  </r>
  <r>
    <x v="176"/>
    <x v="44"/>
    <n v="24028.65"/>
  </r>
  <r>
    <x v="176"/>
    <x v="46"/>
    <n v="333744.83"/>
  </r>
  <r>
    <x v="176"/>
    <x v="47"/>
    <n v="123985.95999999999"/>
  </r>
  <r>
    <x v="176"/>
    <x v="48"/>
    <n v="5327.5"/>
  </r>
  <r>
    <x v="176"/>
    <x v="51"/>
    <n v="57289.67"/>
  </r>
  <r>
    <x v="176"/>
    <x v="52"/>
    <n v="9775.56"/>
  </r>
  <r>
    <x v="176"/>
    <x v="64"/>
    <n v="78676.72"/>
  </r>
  <r>
    <x v="176"/>
    <x v="74"/>
    <n v="484025"/>
  </r>
  <r>
    <x v="177"/>
    <x v="0"/>
    <n v="188301.14"/>
  </r>
  <r>
    <x v="177"/>
    <x v="1"/>
    <n v="-188301.13999999998"/>
  </r>
  <r>
    <x v="177"/>
    <x v="57"/>
    <n v="51948"/>
  </r>
  <r>
    <x v="177"/>
    <x v="2"/>
    <n v="69622.649999999994"/>
  </r>
  <r>
    <x v="177"/>
    <x v="3"/>
    <n v="62350.83"/>
  </r>
  <r>
    <x v="177"/>
    <x v="4"/>
    <n v="192361.84999999998"/>
  </r>
  <r>
    <x v="177"/>
    <x v="5"/>
    <n v="18448.38"/>
  </r>
  <r>
    <x v="177"/>
    <x v="6"/>
    <n v="5417895.2400000002"/>
  </r>
  <r>
    <x v="177"/>
    <x v="58"/>
    <n v="28943.559999999998"/>
  </r>
  <r>
    <x v="177"/>
    <x v="59"/>
    <n v="137195.06"/>
  </r>
  <r>
    <x v="177"/>
    <x v="7"/>
    <n v="210418"/>
  </r>
  <r>
    <x v="177"/>
    <x v="8"/>
    <n v="45255.869999999995"/>
  </r>
  <r>
    <x v="177"/>
    <x v="9"/>
    <n v="2592001.919999999"/>
  </r>
  <r>
    <x v="177"/>
    <x v="60"/>
    <n v="10519.12"/>
  </r>
  <r>
    <x v="177"/>
    <x v="10"/>
    <n v="939999.96999999986"/>
  </r>
  <r>
    <x v="177"/>
    <x v="11"/>
    <n v="854810.69000000006"/>
  </r>
  <r>
    <x v="177"/>
    <x v="12"/>
    <n v="107588.89999999998"/>
  </r>
  <r>
    <x v="177"/>
    <x v="13"/>
    <n v="34531.619999999995"/>
  </r>
  <r>
    <x v="177"/>
    <x v="14"/>
    <n v="21843.710000000003"/>
  </r>
  <r>
    <x v="177"/>
    <x v="15"/>
    <n v="42372.170000000006"/>
  </r>
  <r>
    <x v="177"/>
    <x v="16"/>
    <n v="327738.03999999998"/>
  </r>
  <r>
    <x v="177"/>
    <x v="17"/>
    <n v="807779.91000000015"/>
  </r>
  <r>
    <x v="177"/>
    <x v="18"/>
    <n v="225980.78999999998"/>
  </r>
  <r>
    <x v="177"/>
    <x v="19"/>
    <n v="439341.27"/>
  </r>
  <r>
    <x v="177"/>
    <x v="21"/>
    <n v="294288.82999999996"/>
  </r>
  <r>
    <x v="177"/>
    <x v="22"/>
    <n v="5868.02"/>
  </r>
  <r>
    <x v="177"/>
    <x v="23"/>
    <n v="328617.38"/>
  </r>
  <r>
    <x v="177"/>
    <x v="24"/>
    <n v="141612.17000000001"/>
  </r>
  <r>
    <x v="177"/>
    <x v="25"/>
    <n v="614885.79999999993"/>
  </r>
  <r>
    <x v="177"/>
    <x v="72"/>
    <n v="1801.84"/>
  </r>
  <r>
    <x v="177"/>
    <x v="73"/>
    <n v="25043.84"/>
  </r>
  <r>
    <x v="177"/>
    <x v="26"/>
    <n v="5325.64"/>
  </r>
  <r>
    <x v="177"/>
    <x v="79"/>
    <n v="89838.17"/>
  </r>
  <r>
    <x v="177"/>
    <x v="27"/>
    <n v="187180.36000000002"/>
  </r>
  <r>
    <x v="177"/>
    <x v="28"/>
    <n v="153308.33000000002"/>
  </r>
  <r>
    <x v="177"/>
    <x v="29"/>
    <n v="17497"/>
  </r>
  <r>
    <x v="177"/>
    <x v="30"/>
    <n v="77315"/>
  </r>
  <r>
    <x v="177"/>
    <x v="31"/>
    <n v="124656.57999999999"/>
  </r>
  <r>
    <x v="177"/>
    <x v="32"/>
    <n v="2673.68"/>
  </r>
  <r>
    <x v="177"/>
    <x v="33"/>
    <n v="83.25"/>
  </r>
  <r>
    <x v="177"/>
    <x v="34"/>
    <n v="76204.55"/>
  </r>
  <r>
    <x v="177"/>
    <x v="35"/>
    <n v="170705"/>
  </r>
  <r>
    <x v="177"/>
    <x v="69"/>
    <n v="3000"/>
  </r>
  <r>
    <x v="177"/>
    <x v="36"/>
    <n v="38985"/>
  </r>
  <r>
    <x v="177"/>
    <x v="37"/>
    <n v="5531.9800000000005"/>
  </r>
  <r>
    <x v="177"/>
    <x v="62"/>
    <n v="113.51"/>
  </r>
  <r>
    <x v="177"/>
    <x v="54"/>
    <n v="8802.86"/>
  </r>
  <r>
    <x v="177"/>
    <x v="38"/>
    <n v="171941.31"/>
  </r>
  <r>
    <x v="177"/>
    <x v="39"/>
    <n v="71438.58"/>
  </r>
  <r>
    <x v="177"/>
    <x v="40"/>
    <n v="73678.41"/>
  </r>
  <r>
    <x v="177"/>
    <x v="41"/>
    <n v="130608.66"/>
  </r>
  <r>
    <x v="177"/>
    <x v="42"/>
    <n v="1248.8899999999999"/>
  </r>
  <r>
    <x v="177"/>
    <x v="43"/>
    <n v="10724.720000000001"/>
  </r>
  <r>
    <x v="177"/>
    <x v="44"/>
    <n v="25280.18"/>
  </r>
  <r>
    <x v="177"/>
    <x v="45"/>
    <n v="29072.5"/>
  </r>
  <r>
    <x v="177"/>
    <x v="46"/>
    <n v="144548.28999999998"/>
  </r>
  <r>
    <x v="177"/>
    <x v="47"/>
    <n v="101756.88"/>
  </r>
  <r>
    <x v="177"/>
    <x v="63"/>
    <n v="181960"/>
  </r>
  <r>
    <x v="177"/>
    <x v="48"/>
    <n v="2763264.48"/>
  </r>
  <r>
    <x v="177"/>
    <x v="49"/>
    <n v="4206.99"/>
  </r>
  <r>
    <x v="177"/>
    <x v="50"/>
    <n v="15285.69"/>
  </r>
  <r>
    <x v="177"/>
    <x v="51"/>
    <n v="71301.72"/>
  </r>
  <r>
    <x v="177"/>
    <x v="52"/>
    <n v="13907.06"/>
  </r>
  <r>
    <x v="177"/>
    <x v="70"/>
    <n v="5986.82"/>
  </r>
  <r>
    <x v="177"/>
    <x v="71"/>
    <n v="107373.17"/>
  </r>
  <r>
    <x v="177"/>
    <x v="64"/>
    <n v="332.84"/>
  </r>
  <r>
    <x v="177"/>
    <x v="65"/>
    <n v="52519.7"/>
  </r>
  <r>
    <x v="177"/>
    <x v="66"/>
    <n v="32890.28"/>
  </r>
  <r>
    <x v="178"/>
    <x v="0"/>
    <n v="49180.920000000006"/>
  </r>
  <r>
    <x v="178"/>
    <x v="1"/>
    <n v="-49180.92"/>
  </r>
  <r>
    <x v="178"/>
    <x v="2"/>
    <n v="7920"/>
  </r>
  <r>
    <x v="178"/>
    <x v="3"/>
    <n v="142600.24"/>
  </r>
  <r>
    <x v="178"/>
    <x v="5"/>
    <n v="139566.81"/>
  </r>
  <r>
    <x v="178"/>
    <x v="6"/>
    <n v="3423044.36"/>
  </r>
  <r>
    <x v="178"/>
    <x v="58"/>
    <n v="3384.8"/>
  </r>
  <r>
    <x v="178"/>
    <x v="59"/>
    <n v="165220.71"/>
  </r>
  <r>
    <x v="178"/>
    <x v="7"/>
    <n v="739.5"/>
  </r>
  <r>
    <x v="178"/>
    <x v="8"/>
    <n v="73273.03"/>
  </r>
  <r>
    <x v="178"/>
    <x v="9"/>
    <n v="1701936.5100000002"/>
  </r>
  <r>
    <x v="178"/>
    <x v="60"/>
    <n v="1255.3300000000002"/>
  </r>
  <r>
    <x v="178"/>
    <x v="10"/>
    <n v="547888"/>
  </r>
  <r>
    <x v="178"/>
    <x v="11"/>
    <n v="479160.01"/>
  </r>
  <r>
    <x v="178"/>
    <x v="12"/>
    <n v="58814.559999999998"/>
  </r>
  <r>
    <x v="178"/>
    <x v="13"/>
    <n v="22499.71"/>
  </r>
  <r>
    <x v="178"/>
    <x v="14"/>
    <n v="6400.61"/>
  </r>
  <r>
    <x v="178"/>
    <x v="15"/>
    <n v="11080.54"/>
  </r>
  <r>
    <x v="178"/>
    <x v="16"/>
    <n v="208987.12"/>
  </r>
  <r>
    <x v="178"/>
    <x v="17"/>
    <n v="516445.6"/>
  </r>
  <r>
    <x v="178"/>
    <x v="18"/>
    <n v="144871.52000000002"/>
  </r>
  <r>
    <x v="178"/>
    <x v="19"/>
    <n v="279989.58999999997"/>
  </r>
  <r>
    <x v="178"/>
    <x v="82"/>
    <n v="-1225.68"/>
  </r>
  <r>
    <x v="178"/>
    <x v="21"/>
    <n v="126966.82"/>
  </r>
  <r>
    <x v="178"/>
    <x v="22"/>
    <n v="94132"/>
  </r>
  <r>
    <x v="178"/>
    <x v="23"/>
    <n v="146125.87"/>
  </r>
  <r>
    <x v="178"/>
    <x v="24"/>
    <n v="49376.480000000003"/>
  </r>
  <r>
    <x v="178"/>
    <x v="25"/>
    <n v="338450.51"/>
  </r>
  <r>
    <x v="178"/>
    <x v="77"/>
    <n v="150500"/>
  </r>
  <r>
    <x v="178"/>
    <x v="26"/>
    <n v="16436.78"/>
  </r>
  <r>
    <x v="178"/>
    <x v="78"/>
    <n v="39230.94"/>
  </r>
  <r>
    <x v="178"/>
    <x v="27"/>
    <n v="59816.800000000003"/>
  </r>
  <r>
    <x v="178"/>
    <x v="28"/>
    <n v="59999.72"/>
  </r>
  <r>
    <x v="178"/>
    <x v="29"/>
    <n v="6168.5599999999995"/>
  </r>
  <r>
    <x v="178"/>
    <x v="53"/>
    <n v="4883.8"/>
  </r>
  <r>
    <x v="178"/>
    <x v="31"/>
    <n v="157366.24"/>
  </r>
  <r>
    <x v="178"/>
    <x v="32"/>
    <n v="12062.46"/>
  </r>
  <r>
    <x v="178"/>
    <x v="33"/>
    <n v="726.03"/>
  </r>
  <r>
    <x v="178"/>
    <x v="34"/>
    <n v="35266.850000000006"/>
  </r>
  <r>
    <x v="178"/>
    <x v="35"/>
    <n v="129140.92"/>
  </r>
  <r>
    <x v="178"/>
    <x v="37"/>
    <n v="13791.740000000002"/>
  </r>
  <r>
    <x v="178"/>
    <x v="62"/>
    <n v="11740.84"/>
  </r>
  <r>
    <x v="178"/>
    <x v="38"/>
    <n v="143249.76"/>
  </r>
  <r>
    <x v="178"/>
    <x v="39"/>
    <n v="8727.4900000000016"/>
  </r>
  <r>
    <x v="178"/>
    <x v="40"/>
    <n v="28129.53"/>
  </r>
  <r>
    <x v="178"/>
    <x v="43"/>
    <n v="6240.78"/>
  </r>
  <r>
    <x v="178"/>
    <x v="55"/>
    <n v="30245"/>
  </r>
  <r>
    <x v="178"/>
    <x v="44"/>
    <n v="23568.3"/>
  </r>
  <r>
    <x v="178"/>
    <x v="45"/>
    <n v="1230"/>
  </r>
  <r>
    <x v="178"/>
    <x v="46"/>
    <n v="82566.52"/>
  </r>
  <r>
    <x v="178"/>
    <x v="47"/>
    <n v="41586.400000000001"/>
  </r>
  <r>
    <x v="178"/>
    <x v="48"/>
    <n v="106654.98999999999"/>
  </r>
  <r>
    <x v="178"/>
    <x v="50"/>
    <n v="3588.65"/>
  </r>
  <r>
    <x v="178"/>
    <x v="51"/>
    <n v="52398.51"/>
  </r>
  <r>
    <x v="178"/>
    <x v="52"/>
    <n v="4899.45"/>
  </r>
  <r>
    <x v="178"/>
    <x v="64"/>
    <n v="92147.68"/>
  </r>
  <r>
    <x v="179"/>
    <x v="0"/>
    <n v="66018.19"/>
  </r>
  <r>
    <x v="179"/>
    <x v="1"/>
    <n v="-66018.19"/>
  </r>
  <r>
    <x v="179"/>
    <x v="2"/>
    <n v="34796.949999999997"/>
  </r>
  <r>
    <x v="179"/>
    <x v="3"/>
    <n v="175128.8"/>
  </r>
  <r>
    <x v="179"/>
    <x v="4"/>
    <n v="59104.090000000004"/>
  </r>
  <r>
    <x v="179"/>
    <x v="5"/>
    <n v="92340.989999999991"/>
  </r>
  <r>
    <x v="179"/>
    <x v="6"/>
    <n v="3660703.9399999995"/>
  </r>
  <r>
    <x v="179"/>
    <x v="58"/>
    <n v="13433.09"/>
  </r>
  <r>
    <x v="179"/>
    <x v="59"/>
    <n v="181333.26"/>
  </r>
  <r>
    <x v="179"/>
    <x v="7"/>
    <n v="82271.73"/>
  </r>
  <r>
    <x v="179"/>
    <x v="8"/>
    <n v="41942.01"/>
  </r>
  <r>
    <x v="179"/>
    <x v="9"/>
    <n v="1972201.78"/>
  </r>
  <r>
    <x v="179"/>
    <x v="67"/>
    <n v="13099.250000000002"/>
  </r>
  <r>
    <x v="179"/>
    <x v="60"/>
    <n v="18453.250000000004"/>
  </r>
  <r>
    <x v="179"/>
    <x v="10"/>
    <n v="671376.56"/>
  </r>
  <r>
    <x v="179"/>
    <x v="11"/>
    <n v="548303.43999999994"/>
  </r>
  <r>
    <x v="179"/>
    <x v="12"/>
    <n v="79574.799999999988"/>
  </r>
  <r>
    <x v="179"/>
    <x v="13"/>
    <n v="28023.82"/>
  </r>
  <r>
    <x v="179"/>
    <x v="14"/>
    <n v="12761.550000000001"/>
  </r>
  <r>
    <x v="179"/>
    <x v="15"/>
    <n v="17227.04"/>
  </r>
  <r>
    <x v="179"/>
    <x v="16"/>
    <n v="243386.94999999998"/>
  </r>
  <r>
    <x v="179"/>
    <x v="17"/>
    <n v="564142.90000000014"/>
  </r>
  <r>
    <x v="179"/>
    <x v="18"/>
    <n v="169557.95"/>
  </r>
  <r>
    <x v="179"/>
    <x v="19"/>
    <n v="297278.18999999994"/>
  </r>
  <r>
    <x v="179"/>
    <x v="21"/>
    <n v="82180.899999999994"/>
  </r>
  <r>
    <x v="179"/>
    <x v="22"/>
    <n v="27637.84"/>
  </r>
  <r>
    <x v="179"/>
    <x v="23"/>
    <n v="157506.92000000001"/>
  </r>
  <r>
    <x v="179"/>
    <x v="24"/>
    <n v="40963.31"/>
  </r>
  <r>
    <x v="179"/>
    <x v="25"/>
    <n v="406152.79000000004"/>
  </r>
  <r>
    <x v="179"/>
    <x v="73"/>
    <n v="12896.4"/>
  </r>
  <r>
    <x v="179"/>
    <x v="26"/>
    <n v="13281.25"/>
  </r>
  <r>
    <x v="179"/>
    <x v="78"/>
    <n v="10369.219999999999"/>
  </r>
  <r>
    <x v="179"/>
    <x v="27"/>
    <n v="106340.23"/>
  </r>
  <r>
    <x v="179"/>
    <x v="28"/>
    <n v="87845.75"/>
  </r>
  <r>
    <x v="179"/>
    <x v="29"/>
    <n v="12831.18"/>
  </r>
  <r>
    <x v="179"/>
    <x v="31"/>
    <n v="117312.95"/>
  </r>
  <r>
    <x v="179"/>
    <x v="32"/>
    <n v="254.04"/>
  </r>
  <r>
    <x v="179"/>
    <x v="34"/>
    <n v="121015.17000000001"/>
  </r>
  <r>
    <x v="179"/>
    <x v="35"/>
    <n v="22047.97"/>
  </r>
  <r>
    <x v="179"/>
    <x v="36"/>
    <n v="58367.729999999996"/>
  </r>
  <r>
    <x v="179"/>
    <x v="37"/>
    <n v="16555.7"/>
  </r>
  <r>
    <x v="179"/>
    <x v="62"/>
    <n v="56157.41"/>
  </r>
  <r>
    <x v="179"/>
    <x v="54"/>
    <n v="1497.41"/>
  </r>
  <r>
    <x v="179"/>
    <x v="38"/>
    <n v="200890.58000000002"/>
  </r>
  <r>
    <x v="179"/>
    <x v="39"/>
    <n v="44794"/>
  </r>
  <r>
    <x v="179"/>
    <x v="40"/>
    <n v="30889.79"/>
  </r>
  <r>
    <x v="179"/>
    <x v="43"/>
    <n v="2872.52"/>
  </r>
  <r>
    <x v="179"/>
    <x v="44"/>
    <n v="16530"/>
  </r>
  <r>
    <x v="179"/>
    <x v="45"/>
    <n v="31692.94"/>
  </r>
  <r>
    <x v="179"/>
    <x v="46"/>
    <n v="459144.35000000003"/>
  </r>
  <r>
    <x v="179"/>
    <x v="47"/>
    <n v="20408.82"/>
  </r>
  <r>
    <x v="179"/>
    <x v="63"/>
    <n v="14700"/>
  </r>
  <r>
    <x v="179"/>
    <x v="48"/>
    <n v="215204.45"/>
  </r>
  <r>
    <x v="179"/>
    <x v="50"/>
    <n v="7048.1900000000005"/>
  </r>
  <r>
    <x v="179"/>
    <x v="51"/>
    <n v="55525.369999999995"/>
  </r>
  <r>
    <x v="179"/>
    <x v="52"/>
    <n v="82278.149999999994"/>
  </r>
  <r>
    <x v="179"/>
    <x v="71"/>
    <n v="277970.89"/>
  </r>
  <r>
    <x v="179"/>
    <x v="64"/>
    <n v="24990.02"/>
  </r>
  <r>
    <x v="179"/>
    <x v="65"/>
    <n v="135159.24"/>
  </r>
  <r>
    <x v="179"/>
    <x v="66"/>
    <n v="10377.6"/>
  </r>
  <r>
    <x v="180"/>
    <x v="0"/>
    <n v="61700.380000000005"/>
  </r>
  <r>
    <x v="180"/>
    <x v="1"/>
    <n v="-61700.380000000005"/>
  </r>
  <r>
    <x v="180"/>
    <x v="57"/>
    <n v="32820"/>
  </r>
  <r>
    <x v="180"/>
    <x v="3"/>
    <n v="96473.22"/>
  </r>
  <r>
    <x v="180"/>
    <x v="4"/>
    <n v="36054.080000000002"/>
  </r>
  <r>
    <x v="180"/>
    <x v="5"/>
    <n v="54290.36"/>
  </r>
  <r>
    <x v="180"/>
    <x v="6"/>
    <n v="2574791.02"/>
  </r>
  <r>
    <x v="180"/>
    <x v="59"/>
    <n v="128838.7"/>
  </r>
  <r>
    <x v="180"/>
    <x v="7"/>
    <n v="46666.42"/>
  </r>
  <r>
    <x v="180"/>
    <x v="8"/>
    <n v="80409.650000000009"/>
  </r>
  <r>
    <x v="180"/>
    <x v="9"/>
    <n v="863899.68"/>
  </r>
  <r>
    <x v="180"/>
    <x v="10"/>
    <n v="326338"/>
  </r>
  <r>
    <x v="180"/>
    <x v="11"/>
    <n v="373549"/>
  </r>
  <r>
    <x v="180"/>
    <x v="12"/>
    <n v="33848.639999999999"/>
  </r>
  <r>
    <x v="180"/>
    <x v="13"/>
    <n v="18178.559999999998"/>
  </r>
  <r>
    <x v="180"/>
    <x v="14"/>
    <n v="8196.4600000000009"/>
  </r>
  <r>
    <x v="180"/>
    <x v="15"/>
    <n v="20165.170000000002"/>
  </r>
  <r>
    <x v="180"/>
    <x v="16"/>
    <n v="109291.19"/>
  </r>
  <r>
    <x v="180"/>
    <x v="17"/>
    <n v="373768.76"/>
  </r>
  <r>
    <x v="180"/>
    <x v="18"/>
    <n v="82259.39"/>
  </r>
  <r>
    <x v="180"/>
    <x v="19"/>
    <n v="208112.87999999995"/>
  </r>
  <r>
    <x v="180"/>
    <x v="21"/>
    <n v="124417.73999999999"/>
  </r>
  <r>
    <x v="180"/>
    <x v="22"/>
    <n v="8551.9700000000012"/>
  </r>
  <r>
    <x v="180"/>
    <x v="23"/>
    <n v="71142.720000000001"/>
  </r>
  <r>
    <x v="180"/>
    <x v="24"/>
    <n v="51705.41"/>
  </r>
  <r>
    <x v="180"/>
    <x v="25"/>
    <n v="330508.63"/>
  </r>
  <r>
    <x v="180"/>
    <x v="73"/>
    <n v="7682.76"/>
  </r>
  <r>
    <x v="180"/>
    <x v="26"/>
    <n v="4088.02"/>
  </r>
  <r>
    <x v="180"/>
    <x v="78"/>
    <n v="19614.919999999998"/>
  </r>
  <r>
    <x v="180"/>
    <x v="27"/>
    <n v="44964.36"/>
  </r>
  <r>
    <x v="180"/>
    <x v="28"/>
    <n v="431732.19000000006"/>
  </r>
  <r>
    <x v="180"/>
    <x v="31"/>
    <n v="65508.5"/>
  </r>
  <r>
    <x v="180"/>
    <x v="34"/>
    <n v="19672.89"/>
  </r>
  <r>
    <x v="180"/>
    <x v="35"/>
    <n v="56822"/>
  </r>
  <r>
    <x v="180"/>
    <x v="37"/>
    <n v="5537.3099999999995"/>
  </r>
  <r>
    <x v="180"/>
    <x v="54"/>
    <n v="51.34"/>
  </r>
  <r>
    <x v="180"/>
    <x v="38"/>
    <n v="41316.130000000005"/>
  </r>
  <r>
    <x v="180"/>
    <x v="39"/>
    <n v="13025.16"/>
  </r>
  <r>
    <x v="180"/>
    <x v="40"/>
    <n v="14059.99"/>
  </r>
  <r>
    <x v="180"/>
    <x v="43"/>
    <n v="603.30999999999995"/>
  </r>
  <r>
    <x v="180"/>
    <x v="55"/>
    <n v="6000"/>
  </r>
  <r>
    <x v="180"/>
    <x v="46"/>
    <n v="37353.910000000003"/>
  </r>
  <r>
    <x v="180"/>
    <x v="48"/>
    <n v="58920.14"/>
  </r>
  <r>
    <x v="180"/>
    <x v="50"/>
    <n v="73350.820000000007"/>
  </r>
  <r>
    <x v="180"/>
    <x v="51"/>
    <n v="68707.98"/>
  </r>
  <r>
    <x v="180"/>
    <x v="52"/>
    <n v="124614.44"/>
  </r>
  <r>
    <x v="181"/>
    <x v="0"/>
    <n v="92870.05"/>
  </r>
  <r>
    <x v="181"/>
    <x v="1"/>
    <n v="-92870.05"/>
  </r>
  <r>
    <x v="181"/>
    <x v="2"/>
    <n v="28805.77"/>
  </r>
  <r>
    <x v="181"/>
    <x v="3"/>
    <n v="115364.52"/>
  </r>
  <r>
    <x v="181"/>
    <x v="4"/>
    <n v="17899.060000000001"/>
  </r>
  <r>
    <x v="181"/>
    <x v="5"/>
    <n v="43531.899999999994"/>
  </r>
  <r>
    <x v="181"/>
    <x v="6"/>
    <n v="2356891.4"/>
  </r>
  <r>
    <x v="181"/>
    <x v="58"/>
    <n v="448.92"/>
  </r>
  <r>
    <x v="181"/>
    <x v="59"/>
    <n v="42428.71"/>
  </r>
  <r>
    <x v="181"/>
    <x v="7"/>
    <n v="59121.61"/>
  </r>
  <r>
    <x v="181"/>
    <x v="8"/>
    <n v="61830.16"/>
  </r>
  <r>
    <x v="181"/>
    <x v="9"/>
    <n v="1145046.2799999998"/>
  </r>
  <r>
    <x v="181"/>
    <x v="67"/>
    <n v="268342.73"/>
  </r>
  <r>
    <x v="181"/>
    <x v="60"/>
    <n v="566389.59000000008"/>
  </r>
  <r>
    <x v="181"/>
    <x v="10"/>
    <n v="384591.21"/>
  </r>
  <r>
    <x v="181"/>
    <x v="11"/>
    <n v="327278.78999999998"/>
  </r>
  <r>
    <x v="181"/>
    <x v="17"/>
    <n v="321.37"/>
  </r>
  <r>
    <x v="181"/>
    <x v="20"/>
    <n v="4.0200000000000005"/>
  </r>
  <r>
    <x v="181"/>
    <x v="21"/>
    <n v="13734.579999999998"/>
  </r>
  <r>
    <x v="181"/>
    <x v="22"/>
    <n v="97020.739999999991"/>
  </r>
  <r>
    <x v="181"/>
    <x v="23"/>
    <n v="135787.72"/>
  </r>
  <r>
    <x v="181"/>
    <x v="24"/>
    <n v="64961.109999999993"/>
  </r>
  <r>
    <x v="181"/>
    <x v="25"/>
    <n v="307887.99"/>
  </r>
  <r>
    <x v="181"/>
    <x v="26"/>
    <n v="80267.06"/>
  </r>
  <r>
    <x v="181"/>
    <x v="27"/>
    <n v="79933.48"/>
  </r>
  <r>
    <x v="181"/>
    <x v="61"/>
    <n v="1665.87"/>
  </r>
  <r>
    <x v="181"/>
    <x v="28"/>
    <n v="130362.57"/>
  </r>
  <r>
    <x v="181"/>
    <x v="29"/>
    <n v="883"/>
  </r>
  <r>
    <x v="181"/>
    <x v="31"/>
    <n v="166866.74"/>
  </r>
  <r>
    <x v="181"/>
    <x v="33"/>
    <n v="3119.09"/>
  </r>
  <r>
    <x v="181"/>
    <x v="34"/>
    <n v="500"/>
  </r>
  <r>
    <x v="181"/>
    <x v="35"/>
    <n v="76820.41"/>
  </r>
  <r>
    <x v="181"/>
    <x v="37"/>
    <n v="513.84"/>
  </r>
  <r>
    <x v="181"/>
    <x v="38"/>
    <n v="25666.959999999999"/>
  </r>
  <r>
    <x v="181"/>
    <x v="40"/>
    <n v="1145.52"/>
  </r>
  <r>
    <x v="181"/>
    <x v="41"/>
    <n v="-77.210000000000022"/>
  </r>
  <r>
    <x v="181"/>
    <x v="43"/>
    <n v="21767.199999999997"/>
  </r>
  <r>
    <x v="181"/>
    <x v="44"/>
    <n v="30253.97"/>
  </r>
  <r>
    <x v="181"/>
    <x v="46"/>
    <n v="110701.91"/>
  </r>
  <r>
    <x v="181"/>
    <x v="47"/>
    <n v="28257.68"/>
  </r>
  <r>
    <x v="181"/>
    <x v="48"/>
    <n v="37552.75"/>
  </r>
  <r>
    <x v="181"/>
    <x v="49"/>
    <n v="22087.35"/>
  </r>
  <r>
    <x v="181"/>
    <x v="50"/>
    <n v="1064.58"/>
  </r>
  <r>
    <x v="181"/>
    <x v="51"/>
    <n v="16049.73"/>
  </r>
  <r>
    <x v="181"/>
    <x v="52"/>
    <n v="30345.43"/>
  </r>
  <r>
    <x v="182"/>
    <x v="0"/>
    <n v="14437.34"/>
  </r>
  <r>
    <x v="182"/>
    <x v="1"/>
    <n v="-14437.34"/>
  </r>
  <r>
    <x v="182"/>
    <x v="2"/>
    <n v="22374.94"/>
  </r>
  <r>
    <x v="182"/>
    <x v="3"/>
    <n v="24523.129999999997"/>
  </r>
  <r>
    <x v="182"/>
    <x v="4"/>
    <n v="2426.3200000000002"/>
  </r>
  <r>
    <x v="182"/>
    <x v="5"/>
    <n v="3042"/>
  </r>
  <r>
    <x v="182"/>
    <x v="6"/>
    <n v="740737.92"/>
  </r>
  <r>
    <x v="182"/>
    <x v="58"/>
    <n v="27007.32"/>
  </r>
  <r>
    <x v="182"/>
    <x v="59"/>
    <n v="10754.279999999999"/>
  </r>
  <r>
    <x v="182"/>
    <x v="7"/>
    <n v="1859.3899999999999"/>
  </r>
  <r>
    <x v="182"/>
    <x v="9"/>
    <n v="475769.05999999994"/>
  </r>
  <r>
    <x v="182"/>
    <x v="67"/>
    <n v="876"/>
  </r>
  <r>
    <x v="182"/>
    <x v="60"/>
    <n v="268"/>
  </r>
  <r>
    <x v="182"/>
    <x v="10"/>
    <n v="123027.99999999999"/>
  </r>
  <r>
    <x v="182"/>
    <x v="11"/>
    <n v="111346"/>
  </r>
  <r>
    <x v="182"/>
    <x v="12"/>
    <n v="16004.770000000002"/>
  </r>
  <r>
    <x v="182"/>
    <x v="13"/>
    <n v="5726.3099999999995"/>
  </r>
  <r>
    <x v="182"/>
    <x v="14"/>
    <n v="235.18"/>
  </r>
  <r>
    <x v="182"/>
    <x v="15"/>
    <n v="313.59000000000003"/>
  </r>
  <r>
    <x v="182"/>
    <x v="16"/>
    <n v="55219.280000000006"/>
  </r>
  <r>
    <x v="182"/>
    <x v="17"/>
    <n v="108887.59"/>
  </r>
  <r>
    <x v="182"/>
    <x v="18"/>
    <n v="37613.47"/>
  </r>
  <r>
    <x v="182"/>
    <x v="19"/>
    <n v="58905.95"/>
  </r>
  <r>
    <x v="182"/>
    <x v="21"/>
    <n v="2869.23"/>
  </r>
  <r>
    <x v="182"/>
    <x v="22"/>
    <n v="7503.49"/>
  </r>
  <r>
    <x v="182"/>
    <x v="23"/>
    <n v="61846.720000000001"/>
  </r>
  <r>
    <x v="182"/>
    <x v="24"/>
    <n v="14927.390000000001"/>
  </r>
  <r>
    <x v="182"/>
    <x v="25"/>
    <n v="61721.26"/>
  </r>
  <r>
    <x v="182"/>
    <x v="26"/>
    <n v="12036.5"/>
  </r>
  <r>
    <x v="182"/>
    <x v="78"/>
    <n v="18904.330000000002"/>
  </r>
  <r>
    <x v="182"/>
    <x v="27"/>
    <n v="24067.77"/>
  </r>
  <r>
    <x v="182"/>
    <x v="28"/>
    <n v="78670.760000000009"/>
  </r>
  <r>
    <x v="182"/>
    <x v="29"/>
    <n v="1212.4299999999998"/>
  </r>
  <r>
    <x v="182"/>
    <x v="31"/>
    <n v="34132.42"/>
  </r>
  <r>
    <x v="182"/>
    <x v="34"/>
    <n v="6784.6100000000006"/>
  </r>
  <r>
    <x v="182"/>
    <x v="35"/>
    <n v="38358.54"/>
  </r>
  <r>
    <x v="182"/>
    <x v="38"/>
    <n v="2248.14"/>
  </r>
  <r>
    <x v="182"/>
    <x v="39"/>
    <n v="5249.43"/>
  </r>
  <r>
    <x v="182"/>
    <x v="41"/>
    <n v="1203.8699999999999"/>
  </r>
  <r>
    <x v="182"/>
    <x v="43"/>
    <n v="13138.630000000001"/>
  </r>
  <r>
    <x v="182"/>
    <x v="44"/>
    <n v="284.56"/>
  </r>
  <r>
    <x v="182"/>
    <x v="45"/>
    <n v="7907.88"/>
  </r>
  <r>
    <x v="182"/>
    <x v="46"/>
    <n v="12564.46"/>
  </r>
  <r>
    <x v="182"/>
    <x v="47"/>
    <n v="7553.24"/>
  </r>
  <r>
    <x v="182"/>
    <x v="48"/>
    <n v="2005"/>
  </r>
  <r>
    <x v="182"/>
    <x v="50"/>
    <n v="1972.9"/>
  </r>
  <r>
    <x v="182"/>
    <x v="51"/>
    <n v="21928.25"/>
  </r>
  <r>
    <x v="183"/>
    <x v="3"/>
    <n v="124456.44"/>
  </r>
  <r>
    <x v="183"/>
    <x v="4"/>
    <n v="294763.06"/>
  </r>
  <r>
    <x v="183"/>
    <x v="5"/>
    <n v="190134.75"/>
  </r>
  <r>
    <x v="183"/>
    <x v="6"/>
    <n v="6764691.3699999992"/>
  </r>
  <r>
    <x v="183"/>
    <x v="59"/>
    <n v="194202.15999999997"/>
  </r>
  <r>
    <x v="183"/>
    <x v="7"/>
    <n v="37034.879999999997"/>
  </r>
  <r>
    <x v="183"/>
    <x v="8"/>
    <n v="33465.990000000005"/>
  </r>
  <r>
    <x v="183"/>
    <x v="9"/>
    <n v="2265877.59"/>
  </r>
  <r>
    <x v="183"/>
    <x v="10"/>
    <n v="809864.28"/>
  </r>
  <r>
    <x v="183"/>
    <x v="11"/>
    <n v="1080541.67"/>
  </r>
  <r>
    <x v="183"/>
    <x v="12"/>
    <n v="51173.2"/>
  </r>
  <r>
    <x v="183"/>
    <x v="13"/>
    <n v="36317.929999999993"/>
  </r>
  <r>
    <x v="183"/>
    <x v="16"/>
    <n v="277448.49"/>
  </r>
  <r>
    <x v="183"/>
    <x v="17"/>
    <n v="1055574.43"/>
  </r>
  <r>
    <x v="183"/>
    <x v="18"/>
    <n v="185628.77000000002"/>
  </r>
  <r>
    <x v="183"/>
    <x v="19"/>
    <n v="594293.83000000007"/>
  </r>
  <r>
    <x v="183"/>
    <x v="21"/>
    <n v="233962.29"/>
  </r>
  <r>
    <x v="183"/>
    <x v="22"/>
    <n v="10.74"/>
  </r>
  <r>
    <x v="183"/>
    <x v="23"/>
    <n v="275781.73"/>
  </r>
  <r>
    <x v="183"/>
    <x v="24"/>
    <n v="75703.789999999994"/>
  </r>
  <r>
    <x v="183"/>
    <x v="25"/>
    <n v="1016644.3400000001"/>
  </r>
  <r>
    <x v="183"/>
    <x v="91"/>
    <n v="31791.25"/>
  </r>
  <r>
    <x v="183"/>
    <x v="83"/>
    <n v="3779.08"/>
  </r>
  <r>
    <x v="183"/>
    <x v="72"/>
    <n v="620.4"/>
  </r>
  <r>
    <x v="183"/>
    <x v="73"/>
    <n v="18165.36"/>
  </r>
  <r>
    <x v="183"/>
    <x v="26"/>
    <n v="6000"/>
  </r>
  <r>
    <x v="183"/>
    <x v="27"/>
    <n v="275390.03000000003"/>
  </r>
  <r>
    <x v="183"/>
    <x v="31"/>
    <n v="151513.16"/>
  </r>
  <r>
    <x v="183"/>
    <x v="34"/>
    <n v="81330.81"/>
  </r>
  <r>
    <x v="183"/>
    <x v="35"/>
    <n v="179954.06"/>
  </r>
  <r>
    <x v="183"/>
    <x v="68"/>
    <n v="664699.37"/>
  </r>
  <r>
    <x v="183"/>
    <x v="36"/>
    <n v="57761.68"/>
  </r>
  <r>
    <x v="183"/>
    <x v="37"/>
    <n v="1927.94"/>
  </r>
  <r>
    <x v="183"/>
    <x v="62"/>
    <n v="42705.58"/>
  </r>
  <r>
    <x v="183"/>
    <x v="54"/>
    <n v="116057.76000000001"/>
  </r>
  <r>
    <x v="183"/>
    <x v="39"/>
    <n v="50640.430000000008"/>
  </r>
  <r>
    <x v="183"/>
    <x v="40"/>
    <n v="39251.189999999995"/>
  </r>
  <r>
    <x v="183"/>
    <x v="44"/>
    <n v="27457.69"/>
  </r>
  <r>
    <x v="183"/>
    <x v="45"/>
    <n v="625"/>
  </r>
  <r>
    <x v="183"/>
    <x v="46"/>
    <n v="35924.49"/>
  </r>
  <r>
    <x v="183"/>
    <x v="47"/>
    <n v="226379.53999999998"/>
  </r>
  <r>
    <x v="183"/>
    <x v="49"/>
    <n v="6024.37"/>
  </r>
  <r>
    <x v="183"/>
    <x v="50"/>
    <n v="288.66000000000003"/>
  </r>
  <r>
    <x v="183"/>
    <x v="51"/>
    <n v="37318.19"/>
  </r>
  <r>
    <x v="183"/>
    <x v="52"/>
    <n v="69203"/>
  </r>
  <r>
    <x v="183"/>
    <x v="74"/>
    <n v="274012.36000000004"/>
  </r>
  <r>
    <x v="184"/>
    <x v="0"/>
    <n v="39781.629999999997"/>
  </r>
  <r>
    <x v="184"/>
    <x v="1"/>
    <n v="-39781.629999999997"/>
  </r>
  <r>
    <x v="184"/>
    <x v="2"/>
    <n v="103851.68"/>
  </r>
  <r>
    <x v="184"/>
    <x v="3"/>
    <n v="27555"/>
  </r>
  <r>
    <x v="184"/>
    <x v="4"/>
    <n v="6324.84"/>
  </r>
  <r>
    <x v="184"/>
    <x v="5"/>
    <n v="87406.38"/>
  </r>
  <r>
    <x v="184"/>
    <x v="6"/>
    <n v="2034240.29"/>
  </r>
  <r>
    <x v="184"/>
    <x v="58"/>
    <n v="10639.11"/>
  </r>
  <r>
    <x v="184"/>
    <x v="59"/>
    <n v="52888"/>
  </r>
  <r>
    <x v="184"/>
    <x v="7"/>
    <n v="12775.800000000001"/>
  </r>
  <r>
    <x v="184"/>
    <x v="8"/>
    <n v="35994.550000000003"/>
  </r>
  <r>
    <x v="184"/>
    <x v="9"/>
    <n v="1096229.4200000002"/>
  </r>
  <r>
    <x v="184"/>
    <x v="10"/>
    <n v="348019.86"/>
  </r>
  <r>
    <x v="184"/>
    <x v="11"/>
    <n v="314092.14"/>
  </r>
  <r>
    <x v="184"/>
    <x v="12"/>
    <n v="21355.73"/>
  </r>
  <r>
    <x v="184"/>
    <x v="13"/>
    <n v="10085.36"/>
  </r>
  <r>
    <x v="184"/>
    <x v="14"/>
    <n v="3019.84"/>
  </r>
  <r>
    <x v="184"/>
    <x v="15"/>
    <n v="5061.92"/>
  </r>
  <r>
    <x v="184"/>
    <x v="16"/>
    <n v="120938.13"/>
  </r>
  <r>
    <x v="184"/>
    <x v="17"/>
    <n v="325052.24000000005"/>
  </r>
  <r>
    <x v="184"/>
    <x v="18"/>
    <n v="88747.65"/>
  </r>
  <r>
    <x v="184"/>
    <x v="19"/>
    <n v="166576.84"/>
  </r>
  <r>
    <x v="184"/>
    <x v="21"/>
    <n v="152881.79"/>
  </r>
  <r>
    <x v="184"/>
    <x v="22"/>
    <n v="25940.559999999998"/>
  </r>
  <r>
    <x v="184"/>
    <x v="23"/>
    <n v="53685.05"/>
  </r>
  <r>
    <x v="184"/>
    <x v="24"/>
    <n v="31729.8"/>
  </r>
  <r>
    <x v="184"/>
    <x v="25"/>
    <n v="238333.68"/>
  </r>
  <r>
    <x v="184"/>
    <x v="26"/>
    <n v="9774.9700000000012"/>
  </r>
  <r>
    <x v="184"/>
    <x v="81"/>
    <n v="22280.17"/>
  </r>
  <r>
    <x v="184"/>
    <x v="27"/>
    <n v="77446.78"/>
  </r>
  <r>
    <x v="184"/>
    <x v="28"/>
    <n v="3537.77"/>
  </r>
  <r>
    <x v="184"/>
    <x v="29"/>
    <n v="10123.9"/>
  </r>
  <r>
    <x v="184"/>
    <x v="31"/>
    <n v="10410.27"/>
  </r>
  <r>
    <x v="184"/>
    <x v="33"/>
    <n v="311.75"/>
  </r>
  <r>
    <x v="184"/>
    <x v="34"/>
    <n v="72873.7"/>
  </r>
  <r>
    <x v="184"/>
    <x v="35"/>
    <n v="64898.840000000004"/>
  </r>
  <r>
    <x v="184"/>
    <x v="75"/>
    <n v="14511.48"/>
  </r>
  <r>
    <x v="184"/>
    <x v="37"/>
    <n v="1093.8499999999999"/>
  </r>
  <r>
    <x v="184"/>
    <x v="54"/>
    <n v="9552.2799999999988"/>
  </r>
  <r>
    <x v="184"/>
    <x v="38"/>
    <n v="21422.29"/>
  </r>
  <r>
    <x v="184"/>
    <x v="43"/>
    <n v="16050.89"/>
  </r>
  <r>
    <x v="184"/>
    <x v="44"/>
    <n v="19644.12"/>
  </r>
  <r>
    <x v="184"/>
    <x v="45"/>
    <n v="402.82"/>
  </r>
  <r>
    <x v="184"/>
    <x v="46"/>
    <n v="106901.67000000001"/>
  </r>
  <r>
    <x v="184"/>
    <x v="47"/>
    <n v="2315.62"/>
  </r>
  <r>
    <x v="184"/>
    <x v="48"/>
    <n v="1790"/>
  </r>
  <r>
    <x v="184"/>
    <x v="50"/>
    <n v="54443.07"/>
  </r>
  <r>
    <x v="184"/>
    <x v="51"/>
    <n v="18090.61"/>
  </r>
  <r>
    <x v="184"/>
    <x v="52"/>
    <n v="8189.3"/>
  </r>
  <r>
    <x v="184"/>
    <x v="64"/>
    <n v="29063.89"/>
  </r>
  <r>
    <x v="185"/>
    <x v="0"/>
    <n v="28998.18"/>
  </r>
  <r>
    <x v="185"/>
    <x v="1"/>
    <n v="-28998.18"/>
  </r>
  <r>
    <x v="185"/>
    <x v="57"/>
    <n v="5705"/>
  </r>
  <r>
    <x v="185"/>
    <x v="2"/>
    <n v="83563.59"/>
  </r>
  <r>
    <x v="185"/>
    <x v="3"/>
    <n v="3500"/>
  </r>
  <r>
    <x v="185"/>
    <x v="4"/>
    <n v="20649.370000000003"/>
  </r>
  <r>
    <x v="185"/>
    <x v="5"/>
    <n v="16905.39"/>
  </r>
  <r>
    <x v="185"/>
    <x v="6"/>
    <n v="1743608.19"/>
  </r>
  <r>
    <x v="185"/>
    <x v="58"/>
    <n v="21821.760000000002"/>
  </r>
  <r>
    <x v="185"/>
    <x v="7"/>
    <n v="1983.7999999999997"/>
  </r>
  <r>
    <x v="185"/>
    <x v="8"/>
    <n v="61813.229999999996"/>
  </r>
  <r>
    <x v="185"/>
    <x v="9"/>
    <n v="894291.11999999988"/>
  </r>
  <r>
    <x v="185"/>
    <x v="10"/>
    <n v="330088"/>
  </r>
  <r>
    <x v="185"/>
    <x v="11"/>
    <n v="288464"/>
  </r>
  <r>
    <x v="185"/>
    <x v="12"/>
    <n v="21422.730000000003"/>
  </r>
  <r>
    <x v="185"/>
    <x v="13"/>
    <n v="9790.52"/>
  </r>
  <r>
    <x v="185"/>
    <x v="14"/>
    <n v="3434.7999999999997"/>
  </r>
  <r>
    <x v="185"/>
    <x v="15"/>
    <n v="5852.8599999999988"/>
  </r>
  <r>
    <x v="185"/>
    <x v="16"/>
    <n v="103809.82999999999"/>
  </r>
  <r>
    <x v="185"/>
    <x v="17"/>
    <n v="254851.31000000003"/>
  </r>
  <r>
    <x v="185"/>
    <x v="18"/>
    <n v="73123.910000000018"/>
  </r>
  <r>
    <x v="185"/>
    <x v="19"/>
    <n v="138219.9"/>
  </r>
  <r>
    <x v="185"/>
    <x v="82"/>
    <n v="1231.1300000000001"/>
  </r>
  <r>
    <x v="185"/>
    <x v="21"/>
    <n v="10439.700000000001"/>
  </r>
  <r>
    <x v="185"/>
    <x v="22"/>
    <n v="12931.01"/>
  </r>
  <r>
    <x v="185"/>
    <x v="23"/>
    <n v="74011.09"/>
  </r>
  <r>
    <x v="185"/>
    <x v="24"/>
    <n v="40986.75"/>
  </r>
  <r>
    <x v="185"/>
    <x v="25"/>
    <n v="220929.84"/>
  </r>
  <r>
    <x v="185"/>
    <x v="26"/>
    <n v="12171.66"/>
  </r>
  <r>
    <x v="185"/>
    <x v="79"/>
    <n v="21430.959999999999"/>
  </r>
  <r>
    <x v="185"/>
    <x v="78"/>
    <n v="209.67"/>
  </r>
  <r>
    <x v="185"/>
    <x v="27"/>
    <n v="82578.51999999999"/>
  </r>
  <r>
    <x v="185"/>
    <x v="28"/>
    <n v="81995.27"/>
  </r>
  <r>
    <x v="185"/>
    <x v="29"/>
    <n v="2128.98"/>
  </r>
  <r>
    <x v="185"/>
    <x v="31"/>
    <n v="48429.67"/>
  </r>
  <r>
    <x v="185"/>
    <x v="33"/>
    <n v="1377.11"/>
  </r>
  <r>
    <x v="185"/>
    <x v="34"/>
    <n v="35304.33"/>
  </r>
  <r>
    <x v="185"/>
    <x v="35"/>
    <n v="108795.78"/>
  </r>
  <r>
    <x v="185"/>
    <x v="68"/>
    <n v="783.69"/>
  </r>
  <r>
    <x v="185"/>
    <x v="36"/>
    <n v="64422.75"/>
  </r>
  <r>
    <x v="185"/>
    <x v="37"/>
    <n v="10923.35"/>
  </r>
  <r>
    <x v="185"/>
    <x v="62"/>
    <n v="9280"/>
  </r>
  <r>
    <x v="185"/>
    <x v="54"/>
    <n v="1822.27"/>
  </r>
  <r>
    <x v="185"/>
    <x v="38"/>
    <n v="86540.15"/>
  </r>
  <r>
    <x v="185"/>
    <x v="39"/>
    <n v="22139.52"/>
  </r>
  <r>
    <x v="185"/>
    <x v="40"/>
    <n v="6880.0300000000007"/>
  </r>
  <r>
    <x v="185"/>
    <x v="42"/>
    <n v="3334.44"/>
  </r>
  <r>
    <x v="185"/>
    <x v="43"/>
    <n v="2160.8900000000003"/>
  </r>
  <r>
    <x v="185"/>
    <x v="45"/>
    <n v="776.9"/>
  </r>
  <r>
    <x v="185"/>
    <x v="46"/>
    <n v="96738.81"/>
  </r>
  <r>
    <x v="185"/>
    <x v="47"/>
    <n v="4140"/>
  </r>
  <r>
    <x v="185"/>
    <x v="49"/>
    <n v="1311.82"/>
  </r>
  <r>
    <x v="185"/>
    <x v="50"/>
    <n v="920.2399999999999"/>
  </r>
  <r>
    <x v="185"/>
    <x v="51"/>
    <n v="2137.9500000000003"/>
  </r>
  <r>
    <x v="185"/>
    <x v="65"/>
    <n v="12431.15"/>
  </r>
  <r>
    <x v="185"/>
    <x v="66"/>
    <n v="10022.02"/>
  </r>
  <r>
    <x v="186"/>
    <x v="0"/>
    <n v="92320.26"/>
  </r>
  <r>
    <x v="186"/>
    <x v="1"/>
    <n v="-92320.26"/>
  </r>
  <r>
    <x v="186"/>
    <x v="57"/>
    <n v="106113"/>
  </r>
  <r>
    <x v="186"/>
    <x v="2"/>
    <n v="170176.09999999998"/>
  </r>
  <r>
    <x v="186"/>
    <x v="3"/>
    <n v="1520758.7799999998"/>
  </r>
  <r>
    <x v="186"/>
    <x v="4"/>
    <n v="411839.76"/>
  </r>
  <r>
    <x v="186"/>
    <x v="5"/>
    <n v="614800.09"/>
  </r>
  <r>
    <x v="186"/>
    <x v="6"/>
    <n v="19534367.340000004"/>
  </r>
  <r>
    <x v="186"/>
    <x v="58"/>
    <n v="25600.39"/>
  </r>
  <r>
    <x v="186"/>
    <x v="59"/>
    <n v="353257.77"/>
  </r>
  <r>
    <x v="186"/>
    <x v="7"/>
    <n v="57261.640000000007"/>
  </r>
  <r>
    <x v="186"/>
    <x v="8"/>
    <n v="192362.28"/>
  </r>
  <r>
    <x v="186"/>
    <x v="9"/>
    <n v="5488171.8900000006"/>
  </r>
  <r>
    <x v="186"/>
    <x v="10"/>
    <n v="1451915.06"/>
  </r>
  <r>
    <x v="186"/>
    <x v="11"/>
    <n v="2604527.38"/>
  </r>
  <r>
    <x v="186"/>
    <x v="12"/>
    <n v="127232.78"/>
  </r>
  <r>
    <x v="186"/>
    <x v="13"/>
    <n v="86076.040000000008"/>
  </r>
  <r>
    <x v="186"/>
    <x v="15"/>
    <n v="21240"/>
  </r>
  <r>
    <x v="186"/>
    <x v="16"/>
    <n v="658220.74"/>
  </r>
  <r>
    <x v="186"/>
    <x v="17"/>
    <n v="3142650.5800000005"/>
  </r>
  <r>
    <x v="186"/>
    <x v="18"/>
    <n v="452092.11999999994"/>
  </r>
  <r>
    <x v="186"/>
    <x v="19"/>
    <n v="1655578.01"/>
  </r>
  <r>
    <x v="186"/>
    <x v="82"/>
    <n v="9558.9299999999985"/>
  </r>
  <r>
    <x v="186"/>
    <x v="20"/>
    <n v="34693.07"/>
  </r>
  <r>
    <x v="186"/>
    <x v="21"/>
    <n v="1706688.5699999998"/>
  </r>
  <r>
    <x v="186"/>
    <x v="22"/>
    <n v="447172.67999999993"/>
  </r>
  <r>
    <x v="186"/>
    <x v="23"/>
    <n v="85220.49"/>
  </r>
  <r>
    <x v="186"/>
    <x v="24"/>
    <n v="252075.66999999998"/>
  </r>
  <r>
    <x v="186"/>
    <x v="25"/>
    <n v="1100782.5899999999"/>
  </r>
  <r>
    <x v="186"/>
    <x v="83"/>
    <n v="1103.3699999999999"/>
  </r>
  <r>
    <x v="186"/>
    <x v="73"/>
    <n v="770.19"/>
  </r>
  <r>
    <x v="186"/>
    <x v="77"/>
    <n v="6300"/>
  </r>
  <r>
    <x v="186"/>
    <x v="26"/>
    <n v="86390.23"/>
  </r>
  <r>
    <x v="186"/>
    <x v="78"/>
    <n v="5404.13"/>
  </r>
  <r>
    <x v="186"/>
    <x v="27"/>
    <n v="434026.64"/>
  </r>
  <r>
    <x v="186"/>
    <x v="61"/>
    <n v="103254.5"/>
  </r>
  <r>
    <x v="186"/>
    <x v="29"/>
    <n v="5015"/>
  </r>
  <r>
    <x v="186"/>
    <x v="53"/>
    <n v="2146973.54"/>
  </r>
  <r>
    <x v="186"/>
    <x v="30"/>
    <n v="328243.94"/>
  </r>
  <r>
    <x v="186"/>
    <x v="31"/>
    <n v="1245240.05"/>
  </r>
  <r>
    <x v="186"/>
    <x v="32"/>
    <n v="1200"/>
  </r>
  <r>
    <x v="186"/>
    <x v="33"/>
    <n v="5460.72"/>
  </r>
  <r>
    <x v="186"/>
    <x v="34"/>
    <n v="240569.79"/>
  </r>
  <r>
    <x v="186"/>
    <x v="35"/>
    <n v="453493"/>
  </r>
  <r>
    <x v="186"/>
    <x v="68"/>
    <n v="2547109.06"/>
  </r>
  <r>
    <x v="186"/>
    <x v="36"/>
    <n v="33656.639999999999"/>
  </r>
  <r>
    <x v="186"/>
    <x v="37"/>
    <n v="25434.799999999999"/>
  </r>
  <r>
    <x v="186"/>
    <x v="62"/>
    <n v="11571"/>
  </r>
  <r>
    <x v="186"/>
    <x v="54"/>
    <n v="1293.49"/>
  </r>
  <r>
    <x v="186"/>
    <x v="38"/>
    <n v="297495.74"/>
  </r>
  <r>
    <x v="186"/>
    <x v="39"/>
    <n v="91578.78"/>
  </r>
  <r>
    <x v="186"/>
    <x v="40"/>
    <n v="134080.9"/>
  </r>
  <r>
    <x v="186"/>
    <x v="42"/>
    <n v="158101.15"/>
  </r>
  <r>
    <x v="186"/>
    <x v="43"/>
    <n v="66305.42"/>
  </r>
  <r>
    <x v="186"/>
    <x v="55"/>
    <n v="17105"/>
  </r>
  <r>
    <x v="186"/>
    <x v="44"/>
    <n v="20187.72"/>
  </r>
  <r>
    <x v="186"/>
    <x v="45"/>
    <n v="3016.6"/>
  </r>
  <r>
    <x v="186"/>
    <x v="46"/>
    <n v="607196.41"/>
  </r>
  <r>
    <x v="186"/>
    <x v="47"/>
    <n v="169720.07"/>
  </r>
  <r>
    <x v="186"/>
    <x v="63"/>
    <n v="163105.60000000001"/>
  </r>
  <r>
    <x v="186"/>
    <x v="48"/>
    <n v="764826.17999999993"/>
  </r>
  <r>
    <x v="186"/>
    <x v="49"/>
    <n v="34336"/>
  </r>
  <r>
    <x v="186"/>
    <x v="50"/>
    <n v="189702.13"/>
  </r>
  <r>
    <x v="186"/>
    <x v="51"/>
    <n v="36555.599999999999"/>
  </r>
  <r>
    <x v="186"/>
    <x v="71"/>
    <n v="0"/>
  </r>
  <r>
    <x v="186"/>
    <x v="65"/>
    <n v="669.03"/>
  </r>
  <r>
    <x v="187"/>
    <x v="0"/>
    <n v="1072051.1099999999"/>
  </r>
  <r>
    <x v="187"/>
    <x v="1"/>
    <n v="-1072051.1100000001"/>
  </r>
  <r>
    <x v="187"/>
    <x v="57"/>
    <n v="1035806.0900000001"/>
  </r>
  <r>
    <x v="187"/>
    <x v="2"/>
    <n v="3382928.9100000006"/>
  </r>
  <r>
    <x v="187"/>
    <x v="3"/>
    <n v="12301780.599999998"/>
  </r>
  <r>
    <x v="187"/>
    <x v="4"/>
    <n v="2247164.8699999992"/>
  </r>
  <r>
    <x v="187"/>
    <x v="5"/>
    <n v="3770117.399999999"/>
  </r>
  <r>
    <x v="187"/>
    <x v="6"/>
    <n v="139070113.46000001"/>
  </r>
  <r>
    <x v="187"/>
    <x v="58"/>
    <n v="3125833.96"/>
  </r>
  <r>
    <x v="187"/>
    <x v="59"/>
    <n v="2586734.09"/>
  </r>
  <r>
    <x v="187"/>
    <x v="7"/>
    <n v="2545561.75"/>
  </r>
  <r>
    <x v="187"/>
    <x v="8"/>
    <n v="1989862.7799999996"/>
  </r>
  <r>
    <x v="187"/>
    <x v="9"/>
    <n v="54131645.340000004"/>
  </r>
  <r>
    <x v="187"/>
    <x v="10"/>
    <n v="14488479.040000001"/>
  </r>
  <r>
    <x v="187"/>
    <x v="11"/>
    <n v="19060954.550000001"/>
  </r>
  <r>
    <x v="187"/>
    <x v="12"/>
    <n v="1732362.64"/>
  </r>
  <r>
    <x v="187"/>
    <x v="13"/>
    <n v="816128.95000000019"/>
  </r>
  <r>
    <x v="187"/>
    <x v="14"/>
    <n v="100267.72"/>
  </r>
  <r>
    <x v="187"/>
    <x v="15"/>
    <n v="250091.63999999998"/>
  </r>
  <r>
    <x v="187"/>
    <x v="16"/>
    <n v="6660372.620000002"/>
  </r>
  <r>
    <x v="187"/>
    <x v="17"/>
    <n v="22307961.09"/>
  </r>
  <r>
    <x v="187"/>
    <x v="18"/>
    <n v="4756058.83"/>
  </r>
  <r>
    <x v="187"/>
    <x v="19"/>
    <n v="11997678.420000002"/>
  </r>
  <r>
    <x v="187"/>
    <x v="21"/>
    <n v="3083556.5"/>
  </r>
  <r>
    <x v="187"/>
    <x v="22"/>
    <n v="978797.59000000008"/>
  </r>
  <r>
    <x v="187"/>
    <x v="23"/>
    <n v="2870494.6599999997"/>
  </r>
  <r>
    <x v="187"/>
    <x v="24"/>
    <n v="1058185.74"/>
  </r>
  <r>
    <x v="187"/>
    <x v="25"/>
    <n v="6867541.7200000007"/>
  </r>
  <r>
    <x v="187"/>
    <x v="73"/>
    <n v="330214.31"/>
  </r>
  <r>
    <x v="187"/>
    <x v="26"/>
    <n v="302158.89"/>
  </r>
  <r>
    <x v="187"/>
    <x v="79"/>
    <n v="3795.8000000000006"/>
  </r>
  <r>
    <x v="187"/>
    <x v="27"/>
    <n v="3136605.07"/>
  </r>
  <r>
    <x v="187"/>
    <x v="61"/>
    <n v="622319.54"/>
  </r>
  <r>
    <x v="187"/>
    <x v="28"/>
    <n v="119463.5"/>
  </r>
  <r>
    <x v="187"/>
    <x v="29"/>
    <n v="59276.209999999992"/>
  </r>
  <r>
    <x v="187"/>
    <x v="30"/>
    <n v="234256.23"/>
  </r>
  <r>
    <x v="187"/>
    <x v="31"/>
    <n v="4970472.76"/>
  </r>
  <r>
    <x v="187"/>
    <x v="32"/>
    <n v="29443.57"/>
  </r>
  <r>
    <x v="187"/>
    <x v="33"/>
    <n v="7106.5199999999986"/>
  </r>
  <r>
    <x v="187"/>
    <x v="34"/>
    <n v="3595635.1799999997"/>
  </r>
  <r>
    <x v="187"/>
    <x v="35"/>
    <n v="3473577.6"/>
  </r>
  <r>
    <x v="187"/>
    <x v="68"/>
    <n v="823294.42999999993"/>
  </r>
  <r>
    <x v="187"/>
    <x v="36"/>
    <n v="1762929.83"/>
  </r>
  <r>
    <x v="187"/>
    <x v="37"/>
    <n v="508756.22000000003"/>
  </r>
  <r>
    <x v="187"/>
    <x v="62"/>
    <n v="271362.25"/>
  </r>
  <r>
    <x v="187"/>
    <x v="54"/>
    <n v="432564.94000000006"/>
  </r>
  <r>
    <x v="187"/>
    <x v="38"/>
    <n v="1142999.1700000002"/>
  </r>
  <r>
    <x v="187"/>
    <x v="39"/>
    <n v="943104.00999999978"/>
  </r>
  <r>
    <x v="187"/>
    <x v="40"/>
    <n v="1008915.0999999997"/>
  </r>
  <r>
    <x v="187"/>
    <x v="43"/>
    <n v="109293.35"/>
  </r>
  <r>
    <x v="187"/>
    <x v="44"/>
    <n v="29673.09"/>
  </r>
  <r>
    <x v="187"/>
    <x v="45"/>
    <n v="101403.91"/>
  </r>
  <r>
    <x v="187"/>
    <x v="46"/>
    <n v="2597784.9500000002"/>
  </r>
  <r>
    <x v="187"/>
    <x v="47"/>
    <n v="474662.97000000003"/>
  </r>
  <r>
    <x v="187"/>
    <x v="63"/>
    <n v="1076471.98"/>
  </r>
  <r>
    <x v="187"/>
    <x v="56"/>
    <n v="102823.34"/>
  </r>
  <r>
    <x v="187"/>
    <x v="48"/>
    <n v="286438.93"/>
  </r>
  <r>
    <x v="187"/>
    <x v="49"/>
    <n v="292616"/>
  </r>
  <r>
    <x v="187"/>
    <x v="50"/>
    <n v="80287.19"/>
  </r>
  <r>
    <x v="187"/>
    <x v="51"/>
    <n v="238511.25"/>
  </r>
  <r>
    <x v="187"/>
    <x v="52"/>
    <n v="327558.65000000002"/>
  </r>
  <r>
    <x v="187"/>
    <x v="70"/>
    <n v="663433.59"/>
  </r>
  <r>
    <x v="187"/>
    <x v="65"/>
    <n v="184110.65"/>
  </r>
  <r>
    <x v="187"/>
    <x v="66"/>
    <n v="159938.66"/>
  </r>
  <r>
    <x v="188"/>
    <x v="0"/>
    <n v="1735814.3499999999"/>
  </r>
  <r>
    <x v="188"/>
    <x v="1"/>
    <n v="-1735814.35"/>
  </r>
  <r>
    <x v="188"/>
    <x v="2"/>
    <n v="1343041.0600000005"/>
  </r>
  <r>
    <x v="188"/>
    <x v="3"/>
    <n v="10559785"/>
  </r>
  <r>
    <x v="188"/>
    <x v="4"/>
    <n v="3221963.1799999997"/>
  </r>
  <r>
    <x v="188"/>
    <x v="5"/>
    <n v="3316029.96"/>
  </r>
  <r>
    <x v="188"/>
    <x v="6"/>
    <n v="223180259.59999999"/>
  </r>
  <r>
    <x v="188"/>
    <x v="58"/>
    <n v="357103.60000000003"/>
  </r>
  <r>
    <x v="188"/>
    <x v="59"/>
    <n v="4392375.8400000017"/>
  </r>
  <r>
    <x v="188"/>
    <x v="7"/>
    <n v="1764056.91"/>
  </r>
  <r>
    <x v="188"/>
    <x v="8"/>
    <n v="1096423.3999999997"/>
  </r>
  <r>
    <x v="188"/>
    <x v="9"/>
    <n v="73377060.139999986"/>
  </r>
  <r>
    <x v="188"/>
    <x v="67"/>
    <n v="523052.78000000032"/>
  </r>
  <r>
    <x v="188"/>
    <x v="60"/>
    <n v="1602438.3400000003"/>
  </r>
  <r>
    <x v="188"/>
    <x v="10"/>
    <n v="13560156.869999994"/>
  </r>
  <r>
    <x v="188"/>
    <x v="11"/>
    <n v="29536229.500000007"/>
  </r>
  <r>
    <x v="188"/>
    <x v="12"/>
    <n v="1884261.9699999995"/>
  </r>
  <r>
    <x v="188"/>
    <x v="13"/>
    <n v="1648784.2399999998"/>
  </r>
  <r>
    <x v="188"/>
    <x v="14"/>
    <n v="308415.19000000018"/>
  </r>
  <r>
    <x v="188"/>
    <x v="15"/>
    <n v="752907.16000000038"/>
  </r>
  <r>
    <x v="188"/>
    <x v="16"/>
    <n v="7228354.71"/>
  </r>
  <r>
    <x v="188"/>
    <x v="17"/>
    <n v="35481202.609999999"/>
  </r>
  <r>
    <x v="188"/>
    <x v="18"/>
    <n v="4941343.6099999994"/>
  </r>
  <r>
    <x v="188"/>
    <x v="19"/>
    <n v="18796696.210000001"/>
  </r>
  <r>
    <x v="188"/>
    <x v="21"/>
    <n v="442341.95999999996"/>
  </r>
  <r>
    <x v="188"/>
    <x v="22"/>
    <n v="96732.23"/>
  </r>
  <r>
    <x v="188"/>
    <x v="23"/>
    <n v="6372729.1699999981"/>
  </r>
  <r>
    <x v="188"/>
    <x v="24"/>
    <n v="1412425.0499999998"/>
  </r>
  <r>
    <x v="188"/>
    <x v="25"/>
    <n v="11014115.439999998"/>
  </r>
  <r>
    <x v="188"/>
    <x v="83"/>
    <n v="13620.07"/>
  </r>
  <r>
    <x v="188"/>
    <x v="73"/>
    <n v="244913.57"/>
  </r>
  <r>
    <x v="188"/>
    <x v="77"/>
    <n v="43175.96"/>
  </r>
  <r>
    <x v="188"/>
    <x v="26"/>
    <n v="116431.24"/>
  </r>
  <r>
    <x v="188"/>
    <x v="27"/>
    <n v="3958356.3499999996"/>
  </r>
  <r>
    <x v="188"/>
    <x v="61"/>
    <n v="1382528.92"/>
  </r>
  <r>
    <x v="188"/>
    <x v="29"/>
    <n v="437176.89"/>
  </r>
  <r>
    <x v="188"/>
    <x v="53"/>
    <n v="101579.88"/>
  </r>
  <r>
    <x v="188"/>
    <x v="32"/>
    <n v="50709.54"/>
  </r>
  <r>
    <x v="188"/>
    <x v="33"/>
    <n v="979.31"/>
  </r>
  <r>
    <x v="188"/>
    <x v="34"/>
    <n v="6901964.4100000001"/>
  </r>
  <r>
    <x v="188"/>
    <x v="35"/>
    <n v="4098272.4299999997"/>
  </r>
  <r>
    <x v="188"/>
    <x v="68"/>
    <n v="10006306.800000001"/>
  </r>
  <r>
    <x v="188"/>
    <x v="37"/>
    <n v="102858.68"/>
  </r>
  <r>
    <x v="188"/>
    <x v="62"/>
    <n v="169168.28"/>
  </r>
  <r>
    <x v="188"/>
    <x v="54"/>
    <n v="721.36"/>
  </r>
  <r>
    <x v="188"/>
    <x v="38"/>
    <n v="970319.0900000002"/>
  </r>
  <r>
    <x v="188"/>
    <x v="39"/>
    <n v="587328.36"/>
  </r>
  <r>
    <x v="188"/>
    <x v="40"/>
    <n v="2694509.9899999998"/>
  </r>
  <r>
    <x v="188"/>
    <x v="44"/>
    <n v="129813.1"/>
  </r>
  <r>
    <x v="188"/>
    <x v="45"/>
    <n v="151350.32"/>
  </r>
  <r>
    <x v="188"/>
    <x v="46"/>
    <n v="17554456.739999998"/>
  </r>
  <r>
    <x v="188"/>
    <x v="47"/>
    <n v="98978.5"/>
  </r>
  <r>
    <x v="188"/>
    <x v="56"/>
    <n v="250955.29"/>
  </r>
  <r>
    <x v="188"/>
    <x v="48"/>
    <n v="1004.5"/>
  </r>
  <r>
    <x v="188"/>
    <x v="49"/>
    <n v="309123"/>
  </r>
  <r>
    <x v="188"/>
    <x v="50"/>
    <n v="50288.77"/>
  </r>
  <r>
    <x v="188"/>
    <x v="51"/>
    <n v="387736.81999999995"/>
  </r>
  <r>
    <x v="188"/>
    <x v="52"/>
    <n v="2070674.7"/>
  </r>
  <r>
    <x v="188"/>
    <x v="70"/>
    <n v="6601.46"/>
  </r>
  <r>
    <x v="188"/>
    <x v="71"/>
    <n v="35450.410000000003"/>
  </r>
  <r>
    <x v="188"/>
    <x v="64"/>
    <n v="17525.88"/>
  </r>
  <r>
    <x v="188"/>
    <x v="65"/>
    <n v="120301.06"/>
  </r>
  <r>
    <x v="188"/>
    <x v="66"/>
    <n v="16285.9"/>
  </r>
  <r>
    <x v="188"/>
    <x v="74"/>
    <n v="6628161.6299999999"/>
  </r>
  <r>
    <x v="189"/>
    <x v="0"/>
    <n v="12589.29"/>
  </r>
  <r>
    <x v="189"/>
    <x v="1"/>
    <n v="-12589.29"/>
  </r>
  <r>
    <x v="189"/>
    <x v="2"/>
    <n v="7029.0199999999995"/>
  </r>
  <r>
    <x v="189"/>
    <x v="3"/>
    <n v="26574.5"/>
  </r>
  <r>
    <x v="189"/>
    <x v="4"/>
    <n v="12899.15"/>
  </r>
  <r>
    <x v="189"/>
    <x v="5"/>
    <n v="9685.32"/>
  </r>
  <r>
    <x v="189"/>
    <x v="6"/>
    <n v="1132105.2000000002"/>
  </r>
  <r>
    <x v="189"/>
    <x v="58"/>
    <n v="10496.39"/>
  </r>
  <r>
    <x v="189"/>
    <x v="59"/>
    <n v="28432.879999999997"/>
  </r>
  <r>
    <x v="189"/>
    <x v="7"/>
    <n v="12250.26"/>
  </r>
  <r>
    <x v="189"/>
    <x v="8"/>
    <n v="10619.49"/>
  </r>
  <r>
    <x v="189"/>
    <x v="9"/>
    <n v="494284.16000000003"/>
  </r>
  <r>
    <x v="189"/>
    <x v="10"/>
    <n v="145564.43"/>
  </r>
  <r>
    <x v="189"/>
    <x v="11"/>
    <n v="172975.5"/>
  </r>
  <r>
    <x v="189"/>
    <x v="12"/>
    <n v="12701.279999999999"/>
  </r>
  <r>
    <x v="189"/>
    <x v="13"/>
    <n v="6646.5599999999995"/>
  </r>
  <r>
    <x v="189"/>
    <x v="16"/>
    <n v="55583.75"/>
  </r>
  <r>
    <x v="189"/>
    <x v="17"/>
    <n v="151541.26"/>
  </r>
  <r>
    <x v="189"/>
    <x v="18"/>
    <n v="37265.519999999997"/>
  </r>
  <r>
    <x v="189"/>
    <x v="19"/>
    <n v="89288.94"/>
  </r>
  <r>
    <x v="189"/>
    <x v="21"/>
    <n v="9189.7200000000012"/>
  </r>
  <r>
    <x v="189"/>
    <x v="22"/>
    <n v="7802.46"/>
  </r>
  <r>
    <x v="189"/>
    <x v="23"/>
    <n v="40401"/>
  </r>
  <r>
    <x v="189"/>
    <x v="24"/>
    <n v="9289.83"/>
  </r>
  <r>
    <x v="189"/>
    <x v="25"/>
    <n v="273604.95"/>
  </r>
  <r>
    <x v="189"/>
    <x v="26"/>
    <n v="4673.5"/>
  </r>
  <r>
    <x v="189"/>
    <x v="79"/>
    <n v="3603.85"/>
  </r>
  <r>
    <x v="189"/>
    <x v="27"/>
    <n v="39683.279999999999"/>
  </r>
  <r>
    <x v="189"/>
    <x v="28"/>
    <n v="30"/>
  </r>
  <r>
    <x v="189"/>
    <x v="29"/>
    <n v="7472.34"/>
  </r>
  <r>
    <x v="189"/>
    <x v="33"/>
    <n v="51.75"/>
  </r>
  <r>
    <x v="189"/>
    <x v="34"/>
    <n v="280.8"/>
  </r>
  <r>
    <x v="189"/>
    <x v="35"/>
    <n v="74607.75"/>
  </r>
  <r>
    <x v="189"/>
    <x v="54"/>
    <n v="17707.41"/>
  </r>
  <r>
    <x v="189"/>
    <x v="38"/>
    <n v="54322.49"/>
  </r>
  <r>
    <x v="189"/>
    <x v="39"/>
    <n v="5753"/>
  </r>
  <r>
    <x v="189"/>
    <x v="40"/>
    <n v="32511.919999999998"/>
  </r>
  <r>
    <x v="189"/>
    <x v="43"/>
    <n v="3313.22"/>
  </r>
  <r>
    <x v="189"/>
    <x v="46"/>
    <n v="78156.570000000007"/>
  </r>
  <r>
    <x v="189"/>
    <x v="47"/>
    <n v="2463.0500000000002"/>
  </r>
  <r>
    <x v="189"/>
    <x v="56"/>
    <n v="18483.25"/>
  </r>
  <r>
    <x v="189"/>
    <x v="48"/>
    <n v="76434.37"/>
  </r>
  <r>
    <x v="189"/>
    <x v="50"/>
    <n v="17714.78"/>
  </r>
  <r>
    <x v="189"/>
    <x v="51"/>
    <n v="3422.13"/>
  </r>
  <r>
    <x v="189"/>
    <x v="71"/>
    <n v="5075.6000000000004"/>
  </r>
  <r>
    <x v="190"/>
    <x v="0"/>
    <n v="466514.53999999992"/>
  </r>
  <r>
    <x v="190"/>
    <x v="1"/>
    <n v="-466514.5400000001"/>
  </r>
  <r>
    <x v="190"/>
    <x v="57"/>
    <n v="159740"/>
  </r>
  <r>
    <x v="190"/>
    <x v="2"/>
    <n v="731515.14999999991"/>
  </r>
  <r>
    <x v="190"/>
    <x v="3"/>
    <n v="3516059.9099999997"/>
  </r>
  <r>
    <x v="190"/>
    <x v="4"/>
    <n v="1786128.25"/>
  </r>
  <r>
    <x v="190"/>
    <x v="5"/>
    <n v="1140534.1599999999"/>
  </r>
  <r>
    <x v="190"/>
    <x v="6"/>
    <n v="33308525.129999995"/>
  </r>
  <r>
    <x v="190"/>
    <x v="58"/>
    <n v="183170.39"/>
  </r>
  <r>
    <x v="190"/>
    <x v="59"/>
    <n v="499744.36"/>
  </r>
  <r>
    <x v="190"/>
    <x v="7"/>
    <n v="861059.93"/>
  </r>
  <r>
    <x v="190"/>
    <x v="8"/>
    <n v="619556"/>
  </r>
  <r>
    <x v="190"/>
    <x v="9"/>
    <n v="11732435.589999996"/>
  </r>
  <r>
    <x v="190"/>
    <x v="60"/>
    <n v="20600"/>
  </r>
  <r>
    <x v="190"/>
    <x v="10"/>
    <n v="3133465.1700000004"/>
  </r>
  <r>
    <x v="190"/>
    <x v="11"/>
    <n v="4650745.83"/>
  </r>
  <r>
    <x v="190"/>
    <x v="12"/>
    <n v="341446.43"/>
  </r>
  <r>
    <x v="190"/>
    <x v="13"/>
    <n v="186410.3"/>
  </r>
  <r>
    <x v="190"/>
    <x v="14"/>
    <n v="74060.320000000007"/>
  </r>
  <r>
    <x v="190"/>
    <x v="15"/>
    <n v="215584.25999999998"/>
  </r>
  <r>
    <x v="190"/>
    <x v="16"/>
    <n v="1488235.0999999996"/>
  </r>
  <r>
    <x v="190"/>
    <x v="17"/>
    <n v="5619962.3000000007"/>
  </r>
  <r>
    <x v="190"/>
    <x v="18"/>
    <n v="1024615.8999999999"/>
  </r>
  <r>
    <x v="190"/>
    <x v="19"/>
    <n v="2990636.2399999993"/>
  </r>
  <r>
    <x v="190"/>
    <x v="21"/>
    <n v="732294.87"/>
  </r>
  <r>
    <x v="190"/>
    <x v="22"/>
    <n v="300971.73"/>
  </r>
  <r>
    <x v="190"/>
    <x v="23"/>
    <n v="938163.53"/>
  </r>
  <r>
    <x v="190"/>
    <x v="24"/>
    <n v="177454.97999999998"/>
  </r>
  <r>
    <x v="190"/>
    <x v="25"/>
    <n v="1868557.1899999995"/>
  </r>
  <r>
    <x v="190"/>
    <x v="26"/>
    <n v="81956.83"/>
  </r>
  <r>
    <x v="190"/>
    <x v="27"/>
    <n v="738124.80000000005"/>
  </r>
  <r>
    <x v="190"/>
    <x v="61"/>
    <n v="175429.89"/>
  </r>
  <r>
    <x v="190"/>
    <x v="28"/>
    <n v="262436.36"/>
  </r>
  <r>
    <x v="190"/>
    <x v="29"/>
    <n v="994.89"/>
  </r>
  <r>
    <x v="190"/>
    <x v="30"/>
    <n v="800549.97"/>
  </r>
  <r>
    <x v="190"/>
    <x v="31"/>
    <n v="1714071.2899999998"/>
  </r>
  <r>
    <x v="190"/>
    <x v="32"/>
    <n v="15772.1"/>
  </r>
  <r>
    <x v="190"/>
    <x v="33"/>
    <n v="7473.49"/>
  </r>
  <r>
    <x v="190"/>
    <x v="34"/>
    <n v="1153643.52"/>
  </r>
  <r>
    <x v="190"/>
    <x v="35"/>
    <n v="897140"/>
  </r>
  <r>
    <x v="190"/>
    <x v="68"/>
    <n v="130430.73"/>
  </r>
  <r>
    <x v="190"/>
    <x v="37"/>
    <n v="68766.37999999999"/>
  </r>
  <r>
    <x v="190"/>
    <x v="62"/>
    <n v="1"/>
  </r>
  <r>
    <x v="190"/>
    <x v="54"/>
    <n v="120167.48999999998"/>
  </r>
  <r>
    <x v="190"/>
    <x v="38"/>
    <n v="420113.73"/>
  </r>
  <r>
    <x v="190"/>
    <x v="39"/>
    <n v="425353.06999999995"/>
  </r>
  <r>
    <x v="190"/>
    <x v="40"/>
    <n v="310586.19"/>
  </r>
  <r>
    <x v="190"/>
    <x v="41"/>
    <n v="32015.100000000002"/>
  </r>
  <r>
    <x v="190"/>
    <x v="42"/>
    <n v="21862.579999999998"/>
  </r>
  <r>
    <x v="190"/>
    <x v="43"/>
    <n v="257491.47999999998"/>
  </r>
  <r>
    <x v="190"/>
    <x v="55"/>
    <n v="39732.800000000003"/>
  </r>
  <r>
    <x v="190"/>
    <x v="44"/>
    <n v="40576.080000000002"/>
  </r>
  <r>
    <x v="190"/>
    <x v="46"/>
    <n v="353704.70999999996"/>
  </r>
  <r>
    <x v="190"/>
    <x v="47"/>
    <n v="187811.02000000002"/>
  </r>
  <r>
    <x v="190"/>
    <x v="63"/>
    <n v="621868.56000000006"/>
  </r>
  <r>
    <x v="190"/>
    <x v="48"/>
    <n v="213549.72"/>
  </r>
  <r>
    <x v="190"/>
    <x v="49"/>
    <n v="70164"/>
  </r>
  <r>
    <x v="190"/>
    <x v="50"/>
    <n v="31526.63"/>
  </r>
  <r>
    <x v="190"/>
    <x v="51"/>
    <n v="50322.04"/>
  </r>
  <r>
    <x v="190"/>
    <x v="52"/>
    <n v="276999.18"/>
  </r>
  <r>
    <x v="190"/>
    <x v="71"/>
    <n v="4389"/>
  </r>
  <r>
    <x v="190"/>
    <x v="65"/>
    <n v="7246.8"/>
  </r>
  <r>
    <x v="190"/>
    <x v="66"/>
    <n v="33381.869999999995"/>
  </r>
  <r>
    <x v="191"/>
    <x v="0"/>
    <n v="426626.21000000008"/>
  </r>
  <r>
    <x v="191"/>
    <x v="1"/>
    <n v="-426626.20999999996"/>
  </r>
  <r>
    <x v="191"/>
    <x v="57"/>
    <n v="491771"/>
  </r>
  <r>
    <x v="191"/>
    <x v="2"/>
    <n v="1730037.3100000005"/>
  </r>
  <r>
    <x v="191"/>
    <x v="3"/>
    <n v="6740144.8499999987"/>
  </r>
  <r>
    <x v="191"/>
    <x v="4"/>
    <n v="694826.15"/>
  </r>
  <r>
    <x v="191"/>
    <x v="5"/>
    <n v="2133413.59"/>
  </r>
  <r>
    <x v="191"/>
    <x v="6"/>
    <n v="56486976.780000009"/>
  </r>
  <r>
    <x v="191"/>
    <x v="58"/>
    <n v="492994.79000000004"/>
  </r>
  <r>
    <x v="191"/>
    <x v="59"/>
    <n v="1223745.6000000001"/>
  </r>
  <r>
    <x v="191"/>
    <x v="7"/>
    <n v="878181.9099999998"/>
  </r>
  <r>
    <x v="191"/>
    <x v="8"/>
    <n v="800883.89"/>
  </r>
  <r>
    <x v="191"/>
    <x v="9"/>
    <n v="19502322.709999997"/>
  </r>
  <r>
    <x v="191"/>
    <x v="10"/>
    <n v="5753826.8200000003"/>
  </r>
  <r>
    <x v="191"/>
    <x v="11"/>
    <n v="8190217.8000000007"/>
  </r>
  <r>
    <x v="191"/>
    <x v="12"/>
    <n v="401367.25000000012"/>
  </r>
  <r>
    <x v="191"/>
    <x v="13"/>
    <n v="212101.11000000002"/>
  </r>
  <r>
    <x v="191"/>
    <x v="14"/>
    <n v="81369.420000000027"/>
  </r>
  <r>
    <x v="191"/>
    <x v="15"/>
    <n v="275618.21999999997"/>
  </r>
  <r>
    <x v="191"/>
    <x v="16"/>
    <n v="2474667.5599999991"/>
  </r>
  <r>
    <x v="191"/>
    <x v="17"/>
    <n v="9456127.1999999993"/>
  </r>
  <r>
    <x v="191"/>
    <x v="18"/>
    <n v="1670482.2100000004"/>
  </r>
  <r>
    <x v="191"/>
    <x v="19"/>
    <n v="5083698.7499999991"/>
  </r>
  <r>
    <x v="191"/>
    <x v="21"/>
    <n v="444306.88"/>
  </r>
  <r>
    <x v="191"/>
    <x v="22"/>
    <n v="448587.86"/>
  </r>
  <r>
    <x v="191"/>
    <x v="23"/>
    <n v="1574394.5899999999"/>
  </r>
  <r>
    <x v="191"/>
    <x v="24"/>
    <n v="450802.15"/>
  </r>
  <r>
    <x v="191"/>
    <x v="25"/>
    <n v="3059950.6300000004"/>
  </r>
  <r>
    <x v="191"/>
    <x v="72"/>
    <n v="10325.65"/>
  </r>
  <r>
    <x v="191"/>
    <x v="73"/>
    <n v="59909.87"/>
  </r>
  <r>
    <x v="191"/>
    <x v="26"/>
    <n v="282705.61000000004"/>
  </r>
  <r>
    <x v="191"/>
    <x v="27"/>
    <n v="1402252.19"/>
  </r>
  <r>
    <x v="191"/>
    <x v="61"/>
    <n v="450394.32"/>
  </r>
  <r>
    <x v="191"/>
    <x v="28"/>
    <n v="72952.450000000012"/>
  </r>
  <r>
    <x v="191"/>
    <x v="29"/>
    <n v="55002.840000000004"/>
  </r>
  <r>
    <x v="191"/>
    <x v="30"/>
    <n v="1015665.7"/>
  </r>
  <r>
    <x v="191"/>
    <x v="31"/>
    <n v="1755084.44"/>
  </r>
  <r>
    <x v="191"/>
    <x v="32"/>
    <n v="163967.29000000004"/>
  </r>
  <r>
    <x v="191"/>
    <x v="33"/>
    <n v="18316.559999999998"/>
  </r>
  <r>
    <x v="191"/>
    <x v="34"/>
    <n v="1348123.37"/>
  </r>
  <r>
    <x v="191"/>
    <x v="35"/>
    <n v="1614818.96"/>
  </r>
  <r>
    <x v="191"/>
    <x v="68"/>
    <n v="594277.38"/>
  </r>
  <r>
    <x v="191"/>
    <x v="85"/>
    <n v="25416.31"/>
  </r>
  <r>
    <x v="191"/>
    <x v="36"/>
    <n v="1400"/>
  </r>
  <r>
    <x v="191"/>
    <x v="37"/>
    <n v="20988.54"/>
  </r>
  <r>
    <x v="191"/>
    <x v="62"/>
    <n v="3115.9"/>
  </r>
  <r>
    <x v="191"/>
    <x v="54"/>
    <n v="860.94"/>
  </r>
  <r>
    <x v="191"/>
    <x v="38"/>
    <n v="849450.98"/>
  </r>
  <r>
    <x v="191"/>
    <x v="39"/>
    <n v="327586.17999999993"/>
  </r>
  <r>
    <x v="191"/>
    <x v="40"/>
    <n v="707092.85000000009"/>
  </r>
  <r>
    <x v="191"/>
    <x v="41"/>
    <n v="18569.419999999998"/>
  </r>
  <r>
    <x v="191"/>
    <x v="42"/>
    <n v="401038.46"/>
  </r>
  <r>
    <x v="191"/>
    <x v="43"/>
    <n v="191626.83"/>
  </r>
  <r>
    <x v="191"/>
    <x v="55"/>
    <n v="37573"/>
  </r>
  <r>
    <x v="191"/>
    <x v="44"/>
    <n v="39585.550000000003"/>
  </r>
  <r>
    <x v="191"/>
    <x v="45"/>
    <n v="45950.979999999996"/>
  </r>
  <r>
    <x v="191"/>
    <x v="46"/>
    <n v="1926612.2400000002"/>
  </r>
  <r>
    <x v="191"/>
    <x v="47"/>
    <n v="231087.57"/>
  </r>
  <r>
    <x v="191"/>
    <x v="56"/>
    <n v="3892.5"/>
  </r>
  <r>
    <x v="191"/>
    <x v="48"/>
    <n v="254625.32"/>
  </r>
  <r>
    <x v="191"/>
    <x v="49"/>
    <n v="20991"/>
  </r>
  <r>
    <x v="191"/>
    <x v="50"/>
    <n v="66366.260000000009"/>
  </r>
  <r>
    <x v="191"/>
    <x v="51"/>
    <n v="115491.79000000001"/>
  </r>
  <r>
    <x v="191"/>
    <x v="52"/>
    <n v="200970.21"/>
  </r>
  <r>
    <x v="191"/>
    <x v="65"/>
    <n v="174681.41"/>
  </r>
  <r>
    <x v="192"/>
    <x v="0"/>
    <n v="1390.8899999999999"/>
  </r>
  <r>
    <x v="192"/>
    <x v="1"/>
    <n v="-1390.89"/>
  </r>
  <r>
    <x v="192"/>
    <x v="2"/>
    <n v="556623.52"/>
  </r>
  <r>
    <x v="192"/>
    <x v="3"/>
    <n v="1294901.96"/>
  </r>
  <r>
    <x v="192"/>
    <x v="4"/>
    <n v="69496.95"/>
  </r>
  <r>
    <x v="192"/>
    <x v="5"/>
    <n v="176978.31"/>
  </r>
  <r>
    <x v="192"/>
    <x v="6"/>
    <n v="8750746.4199999981"/>
  </r>
  <r>
    <x v="192"/>
    <x v="58"/>
    <n v="473939.29999999993"/>
  </r>
  <r>
    <x v="192"/>
    <x v="59"/>
    <n v="265748.89"/>
  </r>
  <r>
    <x v="192"/>
    <x v="7"/>
    <n v="182867.43"/>
  </r>
  <r>
    <x v="192"/>
    <x v="8"/>
    <n v="113528.37999999999"/>
  </r>
  <r>
    <x v="192"/>
    <x v="9"/>
    <n v="3555995.6199999992"/>
  </r>
  <r>
    <x v="192"/>
    <x v="60"/>
    <n v="6397.34"/>
  </r>
  <r>
    <x v="192"/>
    <x v="10"/>
    <n v="1081964.5"/>
  </r>
  <r>
    <x v="192"/>
    <x v="11"/>
    <n v="1136031.49"/>
  </r>
  <r>
    <x v="192"/>
    <x v="12"/>
    <n v="72711.570000000007"/>
  </r>
  <r>
    <x v="192"/>
    <x v="13"/>
    <n v="32475.030000000002"/>
  </r>
  <r>
    <x v="192"/>
    <x v="14"/>
    <n v="19997.5"/>
  </r>
  <r>
    <x v="192"/>
    <x v="15"/>
    <n v="27249.279999999999"/>
  </r>
  <r>
    <x v="192"/>
    <x v="16"/>
    <n v="472057.5"/>
  </r>
  <r>
    <x v="192"/>
    <x v="17"/>
    <n v="1526850.15"/>
  </r>
  <r>
    <x v="192"/>
    <x v="18"/>
    <n v="338942.83"/>
  </r>
  <r>
    <x v="192"/>
    <x v="19"/>
    <n v="799481.93"/>
  </r>
  <r>
    <x v="192"/>
    <x v="20"/>
    <n v="2874.4099999999994"/>
  </r>
  <r>
    <x v="192"/>
    <x v="21"/>
    <n v="37383.5"/>
  </r>
  <r>
    <x v="192"/>
    <x v="22"/>
    <n v="71897.06"/>
  </r>
  <r>
    <x v="192"/>
    <x v="23"/>
    <n v="24720.69"/>
  </r>
  <r>
    <x v="192"/>
    <x v="24"/>
    <n v="93427.51999999999"/>
  </r>
  <r>
    <x v="192"/>
    <x v="25"/>
    <n v="500002.22000000003"/>
  </r>
  <r>
    <x v="192"/>
    <x v="72"/>
    <n v="439.87"/>
  </r>
  <r>
    <x v="192"/>
    <x v="73"/>
    <n v="11179.73"/>
  </r>
  <r>
    <x v="192"/>
    <x v="77"/>
    <n v="42310.47"/>
  </r>
  <r>
    <x v="192"/>
    <x v="26"/>
    <n v="17661.009999999998"/>
  </r>
  <r>
    <x v="192"/>
    <x v="78"/>
    <n v="8785.6299999999992"/>
  </r>
  <r>
    <x v="192"/>
    <x v="27"/>
    <n v="266452.90999999997"/>
  </r>
  <r>
    <x v="192"/>
    <x v="61"/>
    <n v="38343.67"/>
  </r>
  <r>
    <x v="192"/>
    <x v="28"/>
    <n v="96299.12"/>
  </r>
  <r>
    <x v="192"/>
    <x v="29"/>
    <n v="17560"/>
  </r>
  <r>
    <x v="192"/>
    <x v="53"/>
    <n v="187296.01"/>
  </r>
  <r>
    <x v="192"/>
    <x v="30"/>
    <n v="1604470.15"/>
  </r>
  <r>
    <x v="192"/>
    <x v="32"/>
    <n v="1646.7800000000002"/>
  </r>
  <r>
    <x v="192"/>
    <x v="33"/>
    <n v="587.03"/>
  </r>
  <r>
    <x v="192"/>
    <x v="34"/>
    <n v="442510.79"/>
  </r>
  <r>
    <x v="192"/>
    <x v="35"/>
    <n v="262947"/>
  </r>
  <r>
    <x v="192"/>
    <x v="36"/>
    <n v="11591.189999999999"/>
  </r>
  <r>
    <x v="192"/>
    <x v="37"/>
    <n v="34884.639999999999"/>
  </r>
  <r>
    <x v="192"/>
    <x v="62"/>
    <n v="1122.4100000000001"/>
  </r>
  <r>
    <x v="192"/>
    <x v="54"/>
    <n v="3876.41"/>
  </r>
  <r>
    <x v="192"/>
    <x v="38"/>
    <n v="221153.84000000003"/>
  </r>
  <r>
    <x v="192"/>
    <x v="39"/>
    <n v="45262.729999999996"/>
  </r>
  <r>
    <x v="192"/>
    <x v="40"/>
    <n v="105070.34999999999"/>
  </r>
  <r>
    <x v="192"/>
    <x v="41"/>
    <n v="17095.900000000001"/>
  </r>
  <r>
    <x v="192"/>
    <x v="42"/>
    <n v="1683.36"/>
  </r>
  <r>
    <x v="192"/>
    <x v="43"/>
    <n v="1366.42"/>
  </r>
  <r>
    <x v="192"/>
    <x v="44"/>
    <n v="32943.21"/>
  </r>
  <r>
    <x v="192"/>
    <x v="45"/>
    <n v="19990.5"/>
  </r>
  <r>
    <x v="192"/>
    <x v="46"/>
    <n v="214511.63"/>
  </r>
  <r>
    <x v="192"/>
    <x v="47"/>
    <n v="35730.5"/>
  </r>
  <r>
    <x v="192"/>
    <x v="63"/>
    <n v="51093.5"/>
  </r>
  <r>
    <x v="192"/>
    <x v="56"/>
    <n v="22620.61"/>
  </r>
  <r>
    <x v="192"/>
    <x v="49"/>
    <n v="28553"/>
  </r>
  <r>
    <x v="192"/>
    <x v="50"/>
    <n v="33450.5"/>
  </r>
  <r>
    <x v="192"/>
    <x v="51"/>
    <n v="24094.79"/>
  </r>
  <r>
    <x v="192"/>
    <x v="70"/>
    <n v="47125.33"/>
  </r>
  <r>
    <x v="192"/>
    <x v="65"/>
    <n v="10940"/>
  </r>
  <r>
    <x v="192"/>
    <x v="66"/>
    <n v="11151.85"/>
  </r>
  <r>
    <x v="192"/>
    <x v="74"/>
    <n v="11610.96"/>
  </r>
  <r>
    <x v="193"/>
    <x v="0"/>
    <n v="233949.93"/>
  </r>
  <r>
    <x v="193"/>
    <x v="1"/>
    <n v="-233949.93"/>
  </r>
  <r>
    <x v="193"/>
    <x v="57"/>
    <n v="57050"/>
  </r>
  <r>
    <x v="193"/>
    <x v="2"/>
    <n v="329953.48"/>
  </r>
  <r>
    <x v="193"/>
    <x v="3"/>
    <n v="1305222.8800000001"/>
  </r>
  <r>
    <x v="193"/>
    <x v="4"/>
    <n v="239311.50999999995"/>
  </r>
  <r>
    <x v="193"/>
    <x v="5"/>
    <n v="497349.87999999995"/>
  </r>
  <r>
    <x v="193"/>
    <x v="6"/>
    <n v="13882531.059999999"/>
  </r>
  <r>
    <x v="193"/>
    <x v="58"/>
    <n v="61236.49"/>
  </r>
  <r>
    <x v="193"/>
    <x v="59"/>
    <n v="476339.74"/>
  </r>
  <r>
    <x v="193"/>
    <x v="7"/>
    <n v="251897.18999999997"/>
  </r>
  <r>
    <x v="193"/>
    <x v="8"/>
    <n v="326343.87"/>
  </r>
  <r>
    <x v="193"/>
    <x v="9"/>
    <n v="5900709.2000000011"/>
  </r>
  <r>
    <x v="193"/>
    <x v="67"/>
    <n v="2658.92"/>
  </r>
  <r>
    <x v="193"/>
    <x v="60"/>
    <n v="2864.92"/>
  </r>
  <r>
    <x v="193"/>
    <x v="10"/>
    <n v="1653334.36"/>
  </r>
  <r>
    <x v="193"/>
    <x v="11"/>
    <n v="1945529.8399999999"/>
  </r>
  <r>
    <x v="193"/>
    <x v="12"/>
    <n v="221619.72999999998"/>
  </r>
  <r>
    <x v="193"/>
    <x v="13"/>
    <n v="75470.570000000007"/>
  </r>
  <r>
    <x v="193"/>
    <x v="14"/>
    <n v="41841.19000000001"/>
  </r>
  <r>
    <x v="193"/>
    <x v="15"/>
    <n v="80456.98"/>
  </r>
  <r>
    <x v="193"/>
    <x v="94"/>
    <n v="7144.5"/>
  </r>
  <r>
    <x v="193"/>
    <x v="16"/>
    <n v="745298.75999999989"/>
  </r>
  <r>
    <x v="193"/>
    <x v="17"/>
    <n v="2242040.86"/>
  </r>
  <r>
    <x v="193"/>
    <x v="18"/>
    <n v="526612.12000000011"/>
  </r>
  <r>
    <x v="193"/>
    <x v="19"/>
    <n v="1213706.49"/>
  </r>
  <r>
    <x v="193"/>
    <x v="21"/>
    <n v="784706.80999999994"/>
  </r>
  <r>
    <x v="193"/>
    <x v="22"/>
    <n v="160463.08000000002"/>
  </r>
  <r>
    <x v="193"/>
    <x v="23"/>
    <n v="310200.3"/>
  </r>
  <r>
    <x v="193"/>
    <x v="24"/>
    <n v="175361.68"/>
  </r>
  <r>
    <x v="193"/>
    <x v="25"/>
    <n v="970340.27"/>
  </r>
  <r>
    <x v="193"/>
    <x v="26"/>
    <n v="48935.57"/>
  </r>
  <r>
    <x v="193"/>
    <x v="27"/>
    <n v="337553.86"/>
  </r>
  <r>
    <x v="193"/>
    <x v="61"/>
    <n v="185608.02"/>
  </r>
  <r>
    <x v="193"/>
    <x v="28"/>
    <n v="459538.51"/>
  </r>
  <r>
    <x v="193"/>
    <x v="29"/>
    <n v="20451.080000000002"/>
  </r>
  <r>
    <x v="193"/>
    <x v="30"/>
    <n v="251875.81"/>
  </r>
  <r>
    <x v="193"/>
    <x v="31"/>
    <n v="448635.88"/>
  </r>
  <r>
    <x v="193"/>
    <x v="32"/>
    <n v="28993.870000000003"/>
  </r>
  <r>
    <x v="193"/>
    <x v="33"/>
    <n v="1358.9099999999999"/>
  </r>
  <r>
    <x v="193"/>
    <x v="34"/>
    <n v="325893.61"/>
  </r>
  <r>
    <x v="193"/>
    <x v="35"/>
    <n v="462364"/>
  </r>
  <r>
    <x v="193"/>
    <x v="68"/>
    <n v="63606.61"/>
  </r>
  <r>
    <x v="193"/>
    <x v="69"/>
    <n v="1024.4000000000001"/>
  </r>
  <r>
    <x v="193"/>
    <x v="37"/>
    <n v="20905.95"/>
  </r>
  <r>
    <x v="193"/>
    <x v="54"/>
    <n v="61147.41"/>
  </r>
  <r>
    <x v="193"/>
    <x v="38"/>
    <n v="144418.01999999999"/>
  </r>
  <r>
    <x v="193"/>
    <x v="39"/>
    <n v="115328.57999999999"/>
  </r>
  <r>
    <x v="193"/>
    <x v="40"/>
    <n v="108831.63"/>
  </r>
  <r>
    <x v="193"/>
    <x v="55"/>
    <n v="156961.99"/>
  </r>
  <r>
    <x v="193"/>
    <x v="44"/>
    <n v="29511.45"/>
  </r>
  <r>
    <x v="193"/>
    <x v="46"/>
    <n v="3041927.3899999997"/>
  </r>
  <r>
    <x v="193"/>
    <x v="47"/>
    <n v="111074.94"/>
  </r>
  <r>
    <x v="193"/>
    <x v="48"/>
    <n v="235120.96999999997"/>
  </r>
  <r>
    <x v="193"/>
    <x v="49"/>
    <n v="27446"/>
  </r>
  <r>
    <x v="193"/>
    <x v="50"/>
    <n v="8539.0299999999988"/>
  </r>
  <r>
    <x v="193"/>
    <x v="51"/>
    <n v="60307.09"/>
  </r>
  <r>
    <x v="193"/>
    <x v="52"/>
    <n v="51358.659999999996"/>
  </r>
  <r>
    <x v="193"/>
    <x v="70"/>
    <n v="36303.800000000003"/>
  </r>
  <r>
    <x v="193"/>
    <x v="71"/>
    <n v="14153.95"/>
  </r>
  <r>
    <x v="193"/>
    <x v="64"/>
    <n v="13818.66"/>
  </r>
  <r>
    <x v="193"/>
    <x v="66"/>
    <n v="11100.6"/>
  </r>
  <r>
    <x v="194"/>
    <x v="0"/>
    <n v="1273446.23"/>
  </r>
  <r>
    <x v="194"/>
    <x v="1"/>
    <n v="-1273446.23"/>
  </r>
  <r>
    <x v="194"/>
    <x v="2"/>
    <n v="787515.61999999988"/>
  </r>
  <r>
    <x v="194"/>
    <x v="3"/>
    <n v="9840901.8399999999"/>
  </r>
  <r>
    <x v="194"/>
    <x v="4"/>
    <n v="2318306.2299999995"/>
  </r>
  <r>
    <x v="194"/>
    <x v="5"/>
    <n v="1629074.7599999998"/>
  </r>
  <r>
    <x v="194"/>
    <x v="6"/>
    <n v="78245382.5"/>
  </r>
  <r>
    <x v="194"/>
    <x v="58"/>
    <n v="213800.13"/>
  </r>
  <r>
    <x v="194"/>
    <x v="59"/>
    <n v="304137.08999999997"/>
  </r>
  <r>
    <x v="194"/>
    <x v="7"/>
    <n v="2432453.8499999996"/>
  </r>
  <r>
    <x v="194"/>
    <x v="8"/>
    <n v="1303854.29"/>
  </r>
  <r>
    <x v="194"/>
    <x v="9"/>
    <n v="34529961.74000001"/>
  </r>
  <r>
    <x v="194"/>
    <x v="10"/>
    <n v="8308400.7400000002"/>
  </r>
  <r>
    <x v="194"/>
    <x v="11"/>
    <n v="10848265.389999995"/>
  </r>
  <r>
    <x v="194"/>
    <x v="12"/>
    <n v="908630.47999999975"/>
  </r>
  <r>
    <x v="194"/>
    <x v="13"/>
    <n v="420734.08999999997"/>
  </r>
  <r>
    <x v="194"/>
    <x v="14"/>
    <n v="60244.579999999987"/>
  </r>
  <r>
    <x v="194"/>
    <x v="15"/>
    <n v="254625.91999999998"/>
  </r>
  <r>
    <x v="194"/>
    <x v="94"/>
    <n v="-0.36"/>
  </r>
  <r>
    <x v="194"/>
    <x v="16"/>
    <n v="4327149.93"/>
  </r>
  <r>
    <x v="194"/>
    <x v="17"/>
    <n v="13065087.559999999"/>
  </r>
  <r>
    <x v="194"/>
    <x v="18"/>
    <n v="2881932.7399999998"/>
  </r>
  <r>
    <x v="194"/>
    <x v="19"/>
    <n v="6897472.2599999998"/>
  </r>
  <r>
    <x v="194"/>
    <x v="21"/>
    <n v="1308621.2000000002"/>
  </r>
  <r>
    <x v="194"/>
    <x v="22"/>
    <n v="540330.89"/>
  </r>
  <r>
    <x v="194"/>
    <x v="23"/>
    <n v="400414.01"/>
  </r>
  <r>
    <x v="194"/>
    <x v="24"/>
    <n v="629688.19999999995"/>
  </r>
  <r>
    <x v="194"/>
    <x v="25"/>
    <n v="10146545.449999999"/>
  </r>
  <r>
    <x v="194"/>
    <x v="83"/>
    <n v="24288.04"/>
  </r>
  <r>
    <x v="194"/>
    <x v="73"/>
    <n v="193762.73"/>
  </r>
  <r>
    <x v="194"/>
    <x v="26"/>
    <n v="200520.67"/>
  </r>
  <r>
    <x v="194"/>
    <x v="27"/>
    <n v="1667004.8900000001"/>
  </r>
  <r>
    <x v="194"/>
    <x v="61"/>
    <n v="756495.17"/>
  </r>
  <r>
    <x v="194"/>
    <x v="29"/>
    <n v="482"/>
  </r>
  <r>
    <x v="194"/>
    <x v="53"/>
    <n v="3717797.66"/>
  </r>
  <r>
    <x v="194"/>
    <x v="31"/>
    <n v="1310347.5599999998"/>
  </r>
  <r>
    <x v="194"/>
    <x v="32"/>
    <n v="34527.26"/>
  </r>
  <r>
    <x v="194"/>
    <x v="33"/>
    <n v="9916.61"/>
  </r>
  <r>
    <x v="194"/>
    <x v="34"/>
    <n v="828685.01"/>
  </r>
  <r>
    <x v="194"/>
    <x v="35"/>
    <n v="2518868.59"/>
  </r>
  <r>
    <x v="194"/>
    <x v="68"/>
    <n v="126377.79"/>
  </r>
  <r>
    <x v="194"/>
    <x v="69"/>
    <n v="21396.75"/>
  </r>
  <r>
    <x v="194"/>
    <x v="36"/>
    <n v="334.97"/>
  </r>
  <r>
    <x v="194"/>
    <x v="37"/>
    <n v="153781.19"/>
  </r>
  <r>
    <x v="194"/>
    <x v="62"/>
    <n v="63685.86"/>
  </r>
  <r>
    <x v="194"/>
    <x v="54"/>
    <n v="1487199.44"/>
  </r>
  <r>
    <x v="194"/>
    <x v="38"/>
    <n v="1648256.87"/>
  </r>
  <r>
    <x v="194"/>
    <x v="39"/>
    <n v="683573.09"/>
  </r>
  <r>
    <x v="194"/>
    <x v="40"/>
    <n v="532539.94000000006"/>
  </r>
  <r>
    <x v="194"/>
    <x v="55"/>
    <n v="323036.66000000003"/>
  </r>
  <r>
    <x v="194"/>
    <x v="46"/>
    <n v="527611.31000000006"/>
  </r>
  <r>
    <x v="194"/>
    <x v="47"/>
    <n v="747099.65"/>
  </r>
  <r>
    <x v="194"/>
    <x v="63"/>
    <n v="5012198.99"/>
  </r>
  <r>
    <x v="194"/>
    <x v="48"/>
    <n v="6324950.6099999994"/>
  </r>
  <r>
    <x v="194"/>
    <x v="49"/>
    <n v="63882"/>
  </r>
  <r>
    <x v="194"/>
    <x v="50"/>
    <n v="198990.78"/>
  </r>
  <r>
    <x v="194"/>
    <x v="51"/>
    <n v="141733.6"/>
  </r>
  <r>
    <x v="194"/>
    <x v="52"/>
    <n v="42278.5"/>
  </r>
  <r>
    <x v="194"/>
    <x v="71"/>
    <n v="299635.26"/>
  </r>
  <r>
    <x v="194"/>
    <x v="64"/>
    <n v="361730.33999999997"/>
  </r>
  <r>
    <x v="194"/>
    <x v="74"/>
    <n v="78289.17"/>
  </r>
  <r>
    <x v="195"/>
    <x v="0"/>
    <n v="122786.81"/>
  </r>
  <r>
    <x v="195"/>
    <x v="1"/>
    <n v="-122786.81"/>
  </r>
  <r>
    <x v="195"/>
    <x v="57"/>
    <n v="429702"/>
  </r>
  <r>
    <x v="195"/>
    <x v="2"/>
    <n v="761305.25000000012"/>
  </r>
  <r>
    <x v="195"/>
    <x v="3"/>
    <n v="2482377.6"/>
  </r>
  <r>
    <x v="195"/>
    <x v="4"/>
    <n v="308182.86"/>
  </r>
  <r>
    <x v="195"/>
    <x v="5"/>
    <n v="1649582.3799999997"/>
  </r>
  <r>
    <x v="195"/>
    <x v="6"/>
    <n v="60876510.419999994"/>
  </r>
  <r>
    <x v="195"/>
    <x v="58"/>
    <n v="251812.90000000002"/>
  </r>
  <r>
    <x v="195"/>
    <x v="59"/>
    <n v="673409.92999999993"/>
  </r>
  <r>
    <x v="195"/>
    <x v="7"/>
    <n v="738343.90000000026"/>
  </r>
  <r>
    <x v="195"/>
    <x v="8"/>
    <n v="641889.2100000002"/>
  </r>
  <r>
    <x v="195"/>
    <x v="9"/>
    <n v="20401557.430000003"/>
  </r>
  <r>
    <x v="195"/>
    <x v="67"/>
    <n v="56246.209999999985"/>
  </r>
  <r>
    <x v="195"/>
    <x v="60"/>
    <n v="109860.49999999999"/>
  </r>
  <r>
    <x v="195"/>
    <x v="10"/>
    <n v="5884599.8299999991"/>
  </r>
  <r>
    <x v="195"/>
    <x v="11"/>
    <n v="8354444.9500000011"/>
  </r>
  <r>
    <x v="195"/>
    <x v="12"/>
    <n v="519430.91999999993"/>
  </r>
  <r>
    <x v="195"/>
    <x v="13"/>
    <n v="303903.76"/>
  </r>
  <r>
    <x v="195"/>
    <x v="14"/>
    <n v="42264.560000000019"/>
  </r>
  <r>
    <x v="195"/>
    <x v="15"/>
    <n v="118996.45000000001"/>
  </r>
  <r>
    <x v="195"/>
    <x v="16"/>
    <n v="2419839.5499999998"/>
  </r>
  <r>
    <x v="195"/>
    <x v="17"/>
    <n v="9213983.9600000009"/>
  </r>
  <r>
    <x v="195"/>
    <x v="18"/>
    <n v="1693322.3699999999"/>
  </r>
  <r>
    <x v="195"/>
    <x v="19"/>
    <n v="4935928.93"/>
  </r>
  <r>
    <x v="195"/>
    <x v="82"/>
    <n v="63606.84"/>
  </r>
  <r>
    <x v="195"/>
    <x v="21"/>
    <n v="4161998.05"/>
  </r>
  <r>
    <x v="195"/>
    <x v="22"/>
    <n v="711226.72"/>
  </r>
  <r>
    <x v="195"/>
    <x v="24"/>
    <n v="751604.74"/>
  </r>
  <r>
    <x v="195"/>
    <x v="25"/>
    <n v="3021105.2000000007"/>
  </r>
  <r>
    <x v="195"/>
    <x v="26"/>
    <n v="210114.78999999998"/>
  </r>
  <r>
    <x v="195"/>
    <x v="27"/>
    <n v="1189001.3399999999"/>
  </r>
  <r>
    <x v="195"/>
    <x v="61"/>
    <n v="321414.59999999998"/>
  </r>
  <r>
    <x v="195"/>
    <x v="28"/>
    <n v="18024"/>
  </r>
  <r>
    <x v="195"/>
    <x v="29"/>
    <n v="127045.86000000002"/>
  </r>
  <r>
    <x v="195"/>
    <x v="53"/>
    <n v="3393112.7"/>
  </r>
  <r>
    <x v="195"/>
    <x v="31"/>
    <n v="3032410.67"/>
  </r>
  <r>
    <x v="195"/>
    <x v="32"/>
    <n v="21537.279999999999"/>
  </r>
  <r>
    <x v="195"/>
    <x v="33"/>
    <n v="2867.6099999999997"/>
  </r>
  <r>
    <x v="195"/>
    <x v="34"/>
    <n v="609640.36"/>
  </r>
  <r>
    <x v="195"/>
    <x v="35"/>
    <n v="1685748"/>
  </r>
  <r>
    <x v="195"/>
    <x v="68"/>
    <n v="315545.02"/>
  </r>
  <r>
    <x v="195"/>
    <x v="85"/>
    <n v="60475.95"/>
  </r>
  <r>
    <x v="195"/>
    <x v="37"/>
    <n v="161334.27000000002"/>
  </r>
  <r>
    <x v="195"/>
    <x v="62"/>
    <n v="233124.04"/>
  </r>
  <r>
    <x v="195"/>
    <x v="54"/>
    <n v="182874.94"/>
  </r>
  <r>
    <x v="195"/>
    <x v="38"/>
    <n v="1719666.0499999998"/>
  </r>
  <r>
    <x v="195"/>
    <x v="39"/>
    <n v="213596.79"/>
  </r>
  <r>
    <x v="195"/>
    <x v="40"/>
    <n v="471969.47"/>
  </r>
  <r>
    <x v="195"/>
    <x v="42"/>
    <n v="299451.65000000002"/>
  </r>
  <r>
    <x v="195"/>
    <x v="43"/>
    <n v="27060.370000000003"/>
  </r>
  <r>
    <x v="195"/>
    <x v="55"/>
    <n v="9507"/>
  </r>
  <r>
    <x v="195"/>
    <x v="44"/>
    <n v="27724.68"/>
  </r>
  <r>
    <x v="195"/>
    <x v="46"/>
    <n v="579818.02"/>
  </r>
  <r>
    <x v="195"/>
    <x v="47"/>
    <n v="331714.49"/>
  </r>
  <r>
    <x v="195"/>
    <x v="56"/>
    <n v="3739.77"/>
  </r>
  <r>
    <x v="195"/>
    <x v="48"/>
    <n v="2098944.2400000002"/>
  </r>
  <r>
    <x v="195"/>
    <x v="49"/>
    <n v="84346"/>
  </r>
  <r>
    <x v="195"/>
    <x v="50"/>
    <n v="204246.43"/>
  </r>
  <r>
    <x v="195"/>
    <x v="51"/>
    <n v="253777.58000000002"/>
  </r>
  <r>
    <x v="195"/>
    <x v="52"/>
    <n v="18240.419999999998"/>
  </r>
  <r>
    <x v="195"/>
    <x v="71"/>
    <n v="46255.88"/>
  </r>
  <r>
    <x v="195"/>
    <x v="64"/>
    <n v="180679.26"/>
  </r>
  <r>
    <x v="195"/>
    <x v="65"/>
    <n v="94082.53"/>
  </r>
  <r>
    <x v="195"/>
    <x v="74"/>
    <n v="5448.5"/>
  </r>
  <r>
    <x v="196"/>
    <x v="0"/>
    <n v="522961.7"/>
  </r>
  <r>
    <x v="196"/>
    <x v="1"/>
    <n v="-522961.7"/>
  </r>
  <r>
    <x v="196"/>
    <x v="57"/>
    <n v="4739.9399999999996"/>
  </r>
  <r>
    <x v="196"/>
    <x v="2"/>
    <n v="302843.02999999997"/>
  </r>
  <r>
    <x v="196"/>
    <x v="3"/>
    <n v="2872621.2"/>
  </r>
  <r>
    <x v="196"/>
    <x v="4"/>
    <n v="34288.339999999997"/>
  </r>
  <r>
    <x v="196"/>
    <x v="5"/>
    <n v="1501401.03"/>
  </r>
  <r>
    <x v="196"/>
    <x v="6"/>
    <n v="52747932.099999987"/>
  </r>
  <r>
    <x v="196"/>
    <x v="58"/>
    <n v="96025.299999999988"/>
  </r>
  <r>
    <x v="196"/>
    <x v="59"/>
    <n v="1379251.03"/>
  </r>
  <r>
    <x v="196"/>
    <x v="7"/>
    <n v="385639.74"/>
  </r>
  <r>
    <x v="196"/>
    <x v="8"/>
    <n v="849655.78"/>
  </r>
  <r>
    <x v="196"/>
    <x v="9"/>
    <n v="20218006.579999998"/>
  </r>
  <r>
    <x v="196"/>
    <x v="10"/>
    <n v="5755793.0599999977"/>
  </r>
  <r>
    <x v="196"/>
    <x v="11"/>
    <n v="7203555.9200000009"/>
  </r>
  <r>
    <x v="196"/>
    <x v="12"/>
    <n v="446345.97"/>
  </r>
  <r>
    <x v="196"/>
    <x v="13"/>
    <n v="233348.08000000002"/>
  </r>
  <r>
    <x v="196"/>
    <x v="14"/>
    <n v="84711.020000000033"/>
  </r>
  <r>
    <x v="196"/>
    <x v="15"/>
    <n v="183720.95999999999"/>
  </r>
  <r>
    <x v="196"/>
    <x v="16"/>
    <n v="2499030.9899999998"/>
  </r>
  <r>
    <x v="196"/>
    <x v="17"/>
    <n v="8031604.8099999996"/>
  </r>
  <r>
    <x v="196"/>
    <x v="18"/>
    <n v="1702338.6199999996"/>
  </r>
  <r>
    <x v="196"/>
    <x v="19"/>
    <n v="4274377.28"/>
  </r>
  <r>
    <x v="196"/>
    <x v="21"/>
    <n v="1373864.9000000004"/>
  </r>
  <r>
    <x v="196"/>
    <x v="22"/>
    <n v="333491.65000000002"/>
  </r>
  <r>
    <x v="196"/>
    <x v="23"/>
    <n v="1962628.93"/>
  </r>
  <r>
    <x v="196"/>
    <x v="24"/>
    <n v="410960.75"/>
  </r>
  <r>
    <x v="196"/>
    <x v="25"/>
    <n v="3236888.83"/>
  </r>
  <r>
    <x v="196"/>
    <x v="27"/>
    <n v="1000917.72"/>
  </r>
  <r>
    <x v="196"/>
    <x v="61"/>
    <n v="90971.42"/>
  </r>
  <r>
    <x v="196"/>
    <x v="28"/>
    <n v="174425"/>
  </r>
  <r>
    <x v="196"/>
    <x v="29"/>
    <n v="3862.72"/>
  </r>
  <r>
    <x v="196"/>
    <x v="30"/>
    <n v="982752.44"/>
  </r>
  <r>
    <x v="196"/>
    <x v="31"/>
    <n v="85901.989999999991"/>
  </r>
  <r>
    <x v="196"/>
    <x v="32"/>
    <n v="11798.05"/>
  </r>
  <r>
    <x v="196"/>
    <x v="33"/>
    <n v="8646.2999999999993"/>
  </r>
  <r>
    <x v="196"/>
    <x v="34"/>
    <n v="296759.67000000004"/>
  </r>
  <r>
    <x v="196"/>
    <x v="35"/>
    <n v="1190425.49"/>
  </r>
  <r>
    <x v="196"/>
    <x v="68"/>
    <n v="374803.54"/>
  </r>
  <r>
    <x v="196"/>
    <x v="36"/>
    <n v="2321595.92"/>
  </r>
  <r>
    <x v="196"/>
    <x v="75"/>
    <n v="11661.39"/>
  </r>
  <r>
    <x v="196"/>
    <x v="37"/>
    <n v="2337.58"/>
  </r>
  <r>
    <x v="196"/>
    <x v="62"/>
    <n v="35120.42"/>
  </r>
  <r>
    <x v="196"/>
    <x v="54"/>
    <n v="118400.01000000001"/>
  </r>
  <r>
    <x v="196"/>
    <x v="38"/>
    <n v="12936"/>
  </r>
  <r>
    <x v="196"/>
    <x v="39"/>
    <n v="267694.12"/>
  </r>
  <r>
    <x v="196"/>
    <x v="40"/>
    <n v="302203.08"/>
  </r>
  <r>
    <x v="196"/>
    <x v="42"/>
    <n v="213228.73"/>
  </r>
  <r>
    <x v="196"/>
    <x v="46"/>
    <n v="4494167.28"/>
  </r>
  <r>
    <x v="196"/>
    <x v="47"/>
    <n v="311936.18999999994"/>
  </r>
  <r>
    <x v="196"/>
    <x v="48"/>
    <n v="340734.62"/>
  </r>
  <r>
    <x v="196"/>
    <x v="49"/>
    <n v="69906"/>
  </r>
  <r>
    <x v="196"/>
    <x v="50"/>
    <n v="50739.839999999997"/>
  </r>
  <r>
    <x v="196"/>
    <x v="51"/>
    <n v="321666.52"/>
  </r>
  <r>
    <x v="196"/>
    <x v="52"/>
    <n v="35360.11"/>
  </r>
  <r>
    <x v="196"/>
    <x v="64"/>
    <n v="9064"/>
  </r>
  <r>
    <x v="196"/>
    <x v="65"/>
    <n v="41626.75"/>
  </r>
  <r>
    <x v="196"/>
    <x v="66"/>
    <n v="41568.67"/>
  </r>
  <r>
    <x v="197"/>
    <x v="0"/>
    <n v="1602148.5999999999"/>
  </r>
  <r>
    <x v="197"/>
    <x v="1"/>
    <n v="-1602148.5999999999"/>
  </r>
  <r>
    <x v="197"/>
    <x v="57"/>
    <n v="748741"/>
  </r>
  <r>
    <x v="197"/>
    <x v="2"/>
    <n v="1121464.6100000001"/>
  </r>
  <r>
    <x v="197"/>
    <x v="3"/>
    <n v="28621951.279999997"/>
  </r>
  <r>
    <x v="197"/>
    <x v="4"/>
    <n v="4104106.7700000009"/>
  </r>
  <r>
    <x v="197"/>
    <x v="5"/>
    <n v="2727137.4700000011"/>
  </r>
  <r>
    <x v="197"/>
    <x v="6"/>
    <n v="101048654.46000001"/>
  </r>
  <r>
    <x v="197"/>
    <x v="58"/>
    <n v="2412985.56"/>
  </r>
  <r>
    <x v="197"/>
    <x v="59"/>
    <n v="995639.08000000007"/>
  </r>
  <r>
    <x v="197"/>
    <x v="7"/>
    <n v="2067939.1099999996"/>
  </r>
  <r>
    <x v="197"/>
    <x v="8"/>
    <n v="1679148.58"/>
  </r>
  <r>
    <x v="197"/>
    <x v="9"/>
    <n v="46441717.399999999"/>
  </r>
  <r>
    <x v="197"/>
    <x v="67"/>
    <n v="0"/>
  </r>
  <r>
    <x v="197"/>
    <x v="60"/>
    <n v="0.56000000000000005"/>
  </r>
  <r>
    <x v="197"/>
    <x v="10"/>
    <n v="13609625.670000002"/>
  </r>
  <r>
    <x v="197"/>
    <x v="11"/>
    <n v="16996899.419999998"/>
  </r>
  <r>
    <x v="197"/>
    <x v="12"/>
    <n v="1582623.9900000002"/>
  </r>
  <r>
    <x v="197"/>
    <x v="13"/>
    <n v="1249200.8600000001"/>
  </r>
  <r>
    <x v="197"/>
    <x v="14"/>
    <n v="76468.62"/>
  </r>
  <r>
    <x v="197"/>
    <x v="15"/>
    <n v="152232.77000000002"/>
  </r>
  <r>
    <x v="197"/>
    <x v="16"/>
    <n v="5648567.040000001"/>
  </r>
  <r>
    <x v="197"/>
    <x v="17"/>
    <n v="19310369.660000008"/>
  </r>
  <r>
    <x v="197"/>
    <x v="18"/>
    <n v="3978729.1700000004"/>
  </r>
  <r>
    <x v="197"/>
    <x v="19"/>
    <n v="10279284.189999998"/>
  </r>
  <r>
    <x v="197"/>
    <x v="82"/>
    <n v="85948.25"/>
  </r>
  <r>
    <x v="197"/>
    <x v="20"/>
    <n v="107051.13000000002"/>
  </r>
  <r>
    <x v="197"/>
    <x v="21"/>
    <n v="974330.44"/>
  </r>
  <r>
    <x v="197"/>
    <x v="22"/>
    <n v="1323311.4099999999"/>
  </r>
  <r>
    <x v="197"/>
    <x v="23"/>
    <n v="3518690.29"/>
  </r>
  <r>
    <x v="197"/>
    <x v="24"/>
    <n v="1360702.96"/>
  </r>
  <r>
    <x v="197"/>
    <x v="25"/>
    <n v="7527874.6199999992"/>
  </r>
  <r>
    <x v="197"/>
    <x v="83"/>
    <n v="411805.87"/>
  </r>
  <r>
    <x v="197"/>
    <x v="73"/>
    <n v="396800.3"/>
  </r>
  <r>
    <x v="197"/>
    <x v="77"/>
    <n v="63357.24"/>
  </r>
  <r>
    <x v="197"/>
    <x v="26"/>
    <n v="387255.96"/>
  </r>
  <r>
    <x v="197"/>
    <x v="27"/>
    <n v="1889452.2"/>
  </r>
  <r>
    <x v="197"/>
    <x v="61"/>
    <n v="340951.54"/>
  </r>
  <r>
    <x v="197"/>
    <x v="29"/>
    <n v="629571.06999999995"/>
  </r>
  <r>
    <x v="197"/>
    <x v="31"/>
    <n v="2458193.91"/>
  </r>
  <r>
    <x v="197"/>
    <x v="32"/>
    <n v="69558.350000000006"/>
  </r>
  <r>
    <x v="197"/>
    <x v="33"/>
    <n v="85933.97"/>
  </r>
  <r>
    <x v="197"/>
    <x v="34"/>
    <n v="4766590.1799999988"/>
  </r>
  <r>
    <x v="197"/>
    <x v="35"/>
    <n v="4188800.59"/>
  </r>
  <r>
    <x v="197"/>
    <x v="68"/>
    <n v="1589082.72"/>
  </r>
  <r>
    <x v="197"/>
    <x v="36"/>
    <n v="3587133.4000000004"/>
  </r>
  <r>
    <x v="197"/>
    <x v="37"/>
    <n v="35020.080000000002"/>
  </r>
  <r>
    <x v="197"/>
    <x v="62"/>
    <n v="51931.8"/>
  </r>
  <r>
    <x v="197"/>
    <x v="54"/>
    <n v="367995.94000000006"/>
  </r>
  <r>
    <x v="197"/>
    <x v="38"/>
    <n v="328567.75999999995"/>
  </r>
  <r>
    <x v="197"/>
    <x v="39"/>
    <n v="534561.8600000001"/>
  </r>
  <r>
    <x v="197"/>
    <x v="40"/>
    <n v="617307.71"/>
  </r>
  <r>
    <x v="197"/>
    <x v="41"/>
    <n v="319.89999999999998"/>
  </r>
  <r>
    <x v="197"/>
    <x v="43"/>
    <n v="1331905.3500000001"/>
  </r>
  <r>
    <x v="197"/>
    <x v="55"/>
    <n v="293667.21000000002"/>
  </r>
  <r>
    <x v="197"/>
    <x v="44"/>
    <n v="48714.6"/>
  </r>
  <r>
    <x v="197"/>
    <x v="46"/>
    <n v="9375646.0500000026"/>
  </r>
  <r>
    <x v="197"/>
    <x v="63"/>
    <n v="3979907.27"/>
  </r>
  <r>
    <x v="197"/>
    <x v="49"/>
    <n v="427169"/>
  </r>
  <r>
    <x v="197"/>
    <x v="50"/>
    <n v="48164.35"/>
  </r>
  <r>
    <x v="197"/>
    <x v="51"/>
    <n v="634110.65999999992"/>
  </r>
  <r>
    <x v="197"/>
    <x v="52"/>
    <n v="810893.64"/>
  </r>
  <r>
    <x v="197"/>
    <x v="64"/>
    <n v="14495.76"/>
  </r>
  <r>
    <x v="197"/>
    <x v="66"/>
    <n v="133562.22"/>
  </r>
  <r>
    <x v="198"/>
    <x v="0"/>
    <n v="71342.31"/>
  </r>
  <r>
    <x v="198"/>
    <x v="1"/>
    <n v="-71342.31"/>
  </r>
  <r>
    <x v="198"/>
    <x v="57"/>
    <n v="17115"/>
  </r>
  <r>
    <x v="198"/>
    <x v="2"/>
    <n v="111757.73999999998"/>
  </r>
  <r>
    <x v="198"/>
    <x v="3"/>
    <n v="750413.90999999992"/>
  </r>
  <r>
    <x v="198"/>
    <x v="4"/>
    <n v="278432.27"/>
  </r>
  <r>
    <x v="198"/>
    <x v="5"/>
    <n v="212348.47000000003"/>
  </r>
  <r>
    <x v="198"/>
    <x v="6"/>
    <n v="10244511.99"/>
  </r>
  <r>
    <x v="198"/>
    <x v="58"/>
    <n v="78573.19"/>
  </r>
  <r>
    <x v="198"/>
    <x v="59"/>
    <n v="549636.75"/>
  </r>
  <r>
    <x v="198"/>
    <x v="7"/>
    <n v="192262.04"/>
  </r>
  <r>
    <x v="198"/>
    <x v="8"/>
    <n v="267739.37"/>
  </r>
  <r>
    <x v="198"/>
    <x v="9"/>
    <n v="3981075.2499999991"/>
  </r>
  <r>
    <x v="198"/>
    <x v="67"/>
    <n v="9014.48"/>
  </r>
  <r>
    <x v="198"/>
    <x v="60"/>
    <n v="29263.64"/>
  </r>
  <r>
    <x v="198"/>
    <x v="10"/>
    <n v="1226073.2"/>
  </r>
  <r>
    <x v="198"/>
    <x v="11"/>
    <n v="1463764.03"/>
  </r>
  <r>
    <x v="198"/>
    <x v="12"/>
    <n v="123559.24"/>
  </r>
  <r>
    <x v="198"/>
    <x v="13"/>
    <n v="55735.729999999996"/>
  </r>
  <r>
    <x v="198"/>
    <x v="14"/>
    <n v="28553.789999999994"/>
  </r>
  <r>
    <x v="198"/>
    <x v="15"/>
    <n v="61803.6"/>
  </r>
  <r>
    <x v="198"/>
    <x v="16"/>
    <n v="547080.70000000007"/>
  </r>
  <r>
    <x v="198"/>
    <x v="17"/>
    <n v="1614207.5899999996"/>
  </r>
  <r>
    <x v="198"/>
    <x v="18"/>
    <n v="375704.02999999997"/>
  </r>
  <r>
    <x v="198"/>
    <x v="19"/>
    <n v="869397.52"/>
  </r>
  <r>
    <x v="198"/>
    <x v="21"/>
    <n v="86337.42"/>
  </r>
  <r>
    <x v="198"/>
    <x v="22"/>
    <n v="5534.12"/>
  </r>
  <r>
    <x v="198"/>
    <x v="23"/>
    <n v="387562.88"/>
  </r>
  <r>
    <x v="198"/>
    <x v="24"/>
    <n v="162837.74"/>
  </r>
  <r>
    <x v="198"/>
    <x v="25"/>
    <n v="795812.6100000001"/>
  </r>
  <r>
    <x v="198"/>
    <x v="26"/>
    <n v="95269.700000000012"/>
  </r>
  <r>
    <x v="198"/>
    <x v="81"/>
    <n v="11767.64"/>
  </r>
  <r>
    <x v="198"/>
    <x v="27"/>
    <n v="467453.18"/>
  </r>
  <r>
    <x v="198"/>
    <x v="28"/>
    <n v="399211.82"/>
  </r>
  <r>
    <x v="198"/>
    <x v="29"/>
    <n v="35344.949999999997"/>
  </r>
  <r>
    <x v="198"/>
    <x v="30"/>
    <n v="124466.65"/>
  </r>
  <r>
    <x v="198"/>
    <x v="31"/>
    <n v="324877.11"/>
  </r>
  <r>
    <x v="198"/>
    <x v="32"/>
    <n v="60307.930000000008"/>
  </r>
  <r>
    <x v="198"/>
    <x v="33"/>
    <n v="2846.26"/>
  </r>
  <r>
    <x v="198"/>
    <x v="34"/>
    <n v="338344.65"/>
  </r>
  <r>
    <x v="198"/>
    <x v="35"/>
    <n v="373283"/>
  </r>
  <r>
    <x v="198"/>
    <x v="68"/>
    <n v="57004"/>
  </r>
  <r>
    <x v="198"/>
    <x v="85"/>
    <n v="6900.31"/>
  </r>
  <r>
    <x v="198"/>
    <x v="37"/>
    <n v="6107.6399999999994"/>
  </r>
  <r>
    <x v="198"/>
    <x v="62"/>
    <n v="3145"/>
  </r>
  <r>
    <x v="198"/>
    <x v="54"/>
    <n v="1150.8699999999999"/>
  </r>
  <r>
    <x v="198"/>
    <x v="38"/>
    <n v="377338.94000000006"/>
  </r>
  <r>
    <x v="198"/>
    <x v="39"/>
    <n v="85627.110000000015"/>
  </r>
  <r>
    <x v="198"/>
    <x v="40"/>
    <n v="89727.99"/>
  </r>
  <r>
    <x v="198"/>
    <x v="41"/>
    <n v="18178.73"/>
  </r>
  <r>
    <x v="198"/>
    <x v="43"/>
    <n v="3809.07"/>
  </r>
  <r>
    <x v="198"/>
    <x v="44"/>
    <n v="16608.5"/>
  </r>
  <r>
    <x v="198"/>
    <x v="45"/>
    <n v="33252.339999999997"/>
  </r>
  <r>
    <x v="198"/>
    <x v="46"/>
    <n v="189715.62"/>
  </r>
  <r>
    <x v="198"/>
    <x v="47"/>
    <n v="70628.03"/>
  </r>
  <r>
    <x v="198"/>
    <x v="63"/>
    <n v="199760"/>
  </r>
  <r>
    <x v="198"/>
    <x v="48"/>
    <n v="249270.04"/>
  </r>
  <r>
    <x v="198"/>
    <x v="49"/>
    <n v="18753.400000000001"/>
  </r>
  <r>
    <x v="198"/>
    <x v="51"/>
    <n v="42833.61"/>
  </r>
  <r>
    <x v="198"/>
    <x v="52"/>
    <n v="56083.199999999997"/>
  </r>
  <r>
    <x v="198"/>
    <x v="74"/>
    <n v="9508.58"/>
  </r>
  <r>
    <x v="199"/>
    <x v="0"/>
    <n v="285511.89"/>
  </r>
  <r>
    <x v="199"/>
    <x v="1"/>
    <n v="-285511.89"/>
  </r>
  <r>
    <x v="199"/>
    <x v="57"/>
    <n v="68460"/>
  </r>
  <r>
    <x v="199"/>
    <x v="2"/>
    <n v="818541.82000000007"/>
  </r>
  <r>
    <x v="199"/>
    <x v="3"/>
    <n v="1399941.5399999996"/>
  </r>
  <r>
    <x v="199"/>
    <x v="4"/>
    <n v="401466.75999999989"/>
  </r>
  <r>
    <x v="199"/>
    <x v="5"/>
    <n v="721583.8600000001"/>
  </r>
  <r>
    <x v="199"/>
    <x v="6"/>
    <n v="22778497.799999997"/>
  </r>
  <r>
    <x v="199"/>
    <x v="58"/>
    <n v="485309.19"/>
  </r>
  <r>
    <x v="199"/>
    <x v="59"/>
    <n v="457808.05000000005"/>
  </r>
  <r>
    <x v="199"/>
    <x v="7"/>
    <n v="513326.5"/>
  </r>
  <r>
    <x v="199"/>
    <x v="8"/>
    <n v="343744.23000000004"/>
  </r>
  <r>
    <x v="199"/>
    <x v="9"/>
    <n v="9262108.7200000007"/>
  </r>
  <r>
    <x v="199"/>
    <x v="67"/>
    <n v="32261.679999999997"/>
  </r>
  <r>
    <x v="199"/>
    <x v="60"/>
    <n v="140978.69999999998"/>
  </r>
  <r>
    <x v="199"/>
    <x v="10"/>
    <n v="3055107.7999999993"/>
  </r>
  <r>
    <x v="199"/>
    <x v="11"/>
    <n v="3268809.2"/>
  </r>
  <r>
    <x v="199"/>
    <x v="12"/>
    <n v="373529.11000000004"/>
  </r>
  <r>
    <x v="199"/>
    <x v="13"/>
    <n v="146276.79999999999"/>
  </r>
  <r>
    <x v="199"/>
    <x v="14"/>
    <n v="19097.690000000002"/>
  </r>
  <r>
    <x v="199"/>
    <x v="15"/>
    <n v="44670.25"/>
  </r>
  <r>
    <x v="199"/>
    <x v="16"/>
    <n v="1178697.02"/>
  </r>
  <r>
    <x v="199"/>
    <x v="17"/>
    <n v="3585868.9199999995"/>
  </r>
  <r>
    <x v="199"/>
    <x v="18"/>
    <n v="825452.52999999991"/>
  </r>
  <r>
    <x v="199"/>
    <x v="19"/>
    <n v="1922544.7400000002"/>
  </r>
  <r>
    <x v="199"/>
    <x v="21"/>
    <n v="382304.02"/>
  </r>
  <r>
    <x v="199"/>
    <x v="22"/>
    <n v="208043.09"/>
  </r>
  <r>
    <x v="199"/>
    <x v="23"/>
    <n v="869659.62"/>
  </r>
  <r>
    <x v="199"/>
    <x v="24"/>
    <n v="278485.93"/>
  </r>
  <r>
    <x v="199"/>
    <x v="25"/>
    <n v="1467744.0699999998"/>
  </r>
  <r>
    <x v="199"/>
    <x v="26"/>
    <n v="79322.679999999993"/>
  </r>
  <r>
    <x v="199"/>
    <x v="27"/>
    <n v="785406.85"/>
  </r>
  <r>
    <x v="199"/>
    <x v="61"/>
    <n v="155908.98000000001"/>
  </r>
  <r>
    <x v="199"/>
    <x v="53"/>
    <n v="176993.22"/>
  </r>
  <r>
    <x v="199"/>
    <x v="30"/>
    <n v="481947.89"/>
  </r>
  <r>
    <x v="199"/>
    <x v="31"/>
    <n v="826915.38"/>
  </r>
  <r>
    <x v="199"/>
    <x v="32"/>
    <n v="14540.41"/>
  </r>
  <r>
    <x v="199"/>
    <x v="33"/>
    <n v="1484.5500000000002"/>
  </r>
  <r>
    <x v="199"/>
    <x v="34"/>
    <n v="336370.88"/>
  </r>
  <r>
    <x v="199"/>
    <x v="35"/>
    <n v="626153"/>
  </r>
  <r>
    <x v="199"/>
    <x v="68"/>
    <n v="82002.23"/>
  </r>
  <r>
    <x v="199"/>
    <x v="69"/>
    <n v="25844.720000000001"/>
  </r>
  <r>
    <x v="199"/>
    <x v="37"/>
    <n v="94312.7"/>
  </r>
  <r>
    <x v="199"/>
    <x v="62"/>
    <n v="7382.5"/>
  </r>
  <r>
    <x v="199"/>
    <x v="54"/>
    <n v="37844.160000000003"/>
  </r>
  <r>
    <x v="199"/>
    <x v="38"/>
    <n v="169128.25"/>
  </r>
  <r>
    <x v="199"/>
    <x v="39"/>
    <n v="165183.36000000002"/>
  </r>
  <r>
    <x v="199"/>
    <x v="40"/>
    <n v="168076.43"/>
  </r>
  <r>
    <x v="199"/>
    <x v="42"/>
    <n v="201391.88"/>
  </r>
  <r>
    <x v="199"/>
    <x v="55"/>
    <n v="13920.78"/>
  </r>
  <r>
    <x v="199"/>
    <x v="44"/>
    <n v="35065.51"/>
  </r>
  <r>
    <x v="199"/>
    <x v="45"/>
    <n v="8460.5"/>
  </r>
  <r>
    <x v="199"/>
    <x v="46"/>
    <n v="913171.37"/>
  </r>
  <r>
    <x v="199"/>
    <x v="47"/>
    <n v="289926.95"/>
  </r>
  <r>
    <x v="199"/>
    <x v="63"/>
    <n v="333425.67"/>
  </r>
  <r>
    <x v="199"/>
    <x v="48"/>
    <n v="90166.150000000009"/>
  </r>
  <r>
    <x v="199"/>
    <x v="49"/>
    <n v="42365"/>
  </r>
  <r>
    <x v="199"/>
    <x v="51"/>
    <n v="86677.75"/>
  </r>
  <r>
    <x v="199"/>
    <x v="52"/>
    <n v="39891"/>
  </r>
  <r>
    <x v="199"/>
    <x v="64"/>
    <n v="5222.7299999999996"/>
  </r>
  <r>
    <x v="199"/>
    <x v="66"/>
    <n v="79166.31"/>
  </r>
  <r>
    <x v="200"/>
    <x v="0"/>
    <n v="28221.780000000002"/>
  </r>
  <r>
    <x v="200"/>
    <x v="1"/>
    <n v="-28221.78"/>
  </r>
  <r>
    <x v="200"/>
    <x v="57"/>
    <n v="194070.16999999998"/>
  </r>
  <r>
    <x v="200"/>
    <x v="2"/>
    <n v="425516.47000000003"/>
  </r>
  <r>
    <x v="200"/>
    <x v="3"/>
    <n v="1605114.96"/>
  </r>
  <r>
    <x v="200"/>
    <x v="4"/>
    <n v="566292.89999999991"/>
  </r>
  <r>
    <x v="200"/>
    <x v="5"/>
    <n v="509382.96"/>
  </r>
  <r>
    <x v="200"/>
    <x v="6"/>
    <n v="26623107.309999995"/>
  </r>
  <r>
    <x v="200"/>
    <x v="58"/>
    <n v="9283088.1000000015"/>
  </r>
  <r>
    <x v="200"/>
    <x v="59"/>
    <n v="299722.44999999995"/>
  </r>
  <r>
    <x v="200"/>
    <x v="7"/>
    <n v="463530.39999999997"/>
  </r>
  <r>
    <x v="200"/>
    <x v="8"/>
    <n v="355565.30000000005"/>
  </r>
  <r>
    <x v="200"/>
    <x v="10"/>
    <n v="2630109.5499999998"/>
  </r>
  <r>
    <x v="200"/>
    <x v="11"/>
    <n v="3349305.78"/>
  </r>
  <r>
    <x v="200"/>
    <x v="12"/>
    <n v="154152.22000000003"/>
  </r>
  <r>
    <x v="200"/>
    <x v="13"/>
    <n v="75722.62999999999"/>
  </r>
  <r>
    <x v="200"/>
    <x v="14"/>
    <n v="19160.59"/>
  </r>
  <r>
    <x v="200"/>
    <x v="15"/>
    <n v="150836.09000000003"/>
  </r>
  <r>
    <x v="200"/>
    <x v="16"/>
    <n v="1114510.4999999998"/>
  </r>
  <r>
    <x v="200"/>
    <x v="17"/>
    <n v="4196265.1899999995"/>
  </r>
  <r>
    <x v="200"/>
    <x v="18"/>
    <n v="771163.83"/>
  </r>
  <r>
    <x v="200"/>
    <x v="19"/>
    <n v="2224181.5300000003"/>
  </r>
  <r>
    <x v="200"/>
    <x v="21"/>
    <n v="856211.79999999993"/>
  </r>
  <r>
    <x v="200"/>
    <x v="22"/>
    <n v="166464.18"/>
  </r>
  <r>
    <x v="200"/>
    <x v="23"/>
    <n v="891705.53"/>
  </r>
  <r>
    <x v="200"/>
    <x v="24"/>
    <n v="199045.08000000002"/>
  </r>
  <r>
    <x v="200"/>
    <x v="25"/>
    <n v="1094826.3"/>
  </r>
  <r>
    <x v="200"/>
    <x v="72"/>
    <n v="719.61999999999989"/>
  </r>
  <r>
    <x v="200"/>
    <x v="73"/>
    <n v="16649.47"/>
  </r>
  <r>
    <x v="200"/>
    <x v="26"/>
    <n v="109087.92"/>
  </r>
  <r>
    <x v="200"/>
    <x v="27"/>
    <n v="488908.65"/>
  </r>
  <r>
    <x v="200"/>
    <x v="61"/>
    <n v="126096.79"/>
  </r>
  <r>
    <x v="200"/>
    <x v="53"/>
    <n v="356"/>
  </r>
  <r>
    <x v="200"/>
    <x v="30"/>
    <n v="193375"/>
  </r>
  <r>
    <x v="200"/>
    <x v="31"/>
    <n v="428090.74"/>
  </r>
  <r>
    <x v="200"/>
    <x v="33"/>
    <n v="333.66"/>
  </r>
  <r>
    <x v="200"/>
    <x v="35"/>
    <n v="615579.29"/>
  </r>
  <r>
    <x v="200"/>
    <x v="68"/>
    <n v="124945.38"/>
  </r>
  <r>
    <x v="200"/>
    <x v="69"/>
    <n v="38981.71"/>
  </r>
  <r>
    <x v="200"/>
    <x v="37"/>
    <n v="12238.869999999999"/>
  </r>
  <r>
    <x v="200"/>
    <x v="54"/>
    <n v="139901.44"/>
  </r>
  <r>
    <x v="200"/>
    <x v="39"/>
    <n v="161816.07999999999"/>
  </r>
  <r>
    <x v="200"/>
    <x v="40"/>
    <n v="297102.94"/>
  </r>
  <r>
    <x v="200"/>
    <x v="42"/>
    <n v="183456.07"/>
  </r>
  <r>
    <x v="200"/>
    <x v="43"/>
    <n v="792.5"/>
  </r>
  <r>
    <x v="200"/>
    <x v="55"/>
    <n v="8087"/>
  </r>
  <r>
    <x v="200"/>
    <x v="44"/>
    <n v="25509.119999999999"/>
  </r>
  <r>
    <x v="200"/>
    <x v="45"/>
    <n v="11851"/>
  </r>
  <r>
    <x v="200"/>
    <x v="46"/>
    <n v="1790483.55"/>
  </r>
  <r>
    <x v="200"/>
    <x v="47"/>
    <n v="126412.84"/>
  </r>
  <r>
    <x v="200"/>
    <x v="63"/>
    <n v="165687.5"/>
  </r>
  <r>
    <x v="200"/>
    <x v="48"/>
    <n v="299881.47000000003"/>
  </r>
  <r>
    <x v="200"/>
    <x v="49"/>
    <n v="25064"/>
  </r>
  <r>
    <x v="200"/>
    <x v="50"/>
    <n v="13071.970000000001"/>
  </r>
  <r>
    <x v="200"/>
    <x v="51"/>
    <n v="61391.30999999999"/>
  </r>
  <r>
    <x v="200"/>
    <x v="52"/>
    <n v="160255.67999999999"/>
  </r>
  <r>
    <x v="200"/>
    <x v="66"/>
    <n v="8768.1"/>
  </r>
  <r>
    <x v="201"/>
    <x v="3"/>
    <n v="127455.14"/>
  </r>
  <r>
    <x v="201"/>
    <x v="5"/>
    <n v="12310.949999999999"/>
  </r>
  <r>
    <x v="201"/>
    <x v="6"/>
    <n v="4839295.72"/>
  </r>
  <r>
    <x v="201"/>
    <x v="59"/>
    <n v="15472.130000000001"/>
  </r>
  <r>
    <x v="201"/>
    <x v="8"/>
    <n v="14982.5"/>
  </r>
  <r>
    <x v="201"/>
    <x v="9"/>
    <n v="1173679.74"/>
  </r>
  <r>
    <x v="201"/>
    <x v="67"/>
    <n v="1570.2599999999998"/>
  </r>
  <r>
    <x v="201"/>
    <x v="60"/>
    <n v="3112.6800000000003"/>
  </r>
  <r>
    <x v="201"/>
    <x v="10"/>
    <n v="328289.96999999997"/>
  </r>
  <r>
    <x v="201"/>
    <x v="11"/>
    <n v="660818.9"/>
  </r>
  <r>
    <x v="201"/>
    <x v="12"/>
    <n v="14175"/>
  </r>
  <r>
    <x v="201"/>
    <x v="13"/>
    <n v="19882.519999999997"/>
  </r>
  <r>
    <x v="201"/>
    <x v="14"/>
    <n v="10963.330000000002"/>
  </r>
  <r>
    <x v="201"/>
    <x v="15"/>
    <n v="45673.440000000002"/>
  </r>
  <r>
    <x v="201"/>
    <x v="90"/>
    <n v="4721.84"/>
  </r>
  <r>
    <x v="201"/>
    <x v="87"/>
    <n v="1291.29"/>
  </r>
  <r>
    <x v="201"/>
    <x v="16"/>
    <n v="131219.38"/>
  </r>
  <r>
    <x v="201"/>
    <x v="17"/>
    <n v="692239.92999999993"/>
  </r>
  <r>
    <x v="201"/>
    <x v="18"/>
    <n v="88964.97"/>
  </r>
  <r>
    <x v="201"/>
    <x v="19"/>
    <n v="370468.8"/>
  </r>
  <r>
    <x v="201"/>
    <x v="82"/>
    <n v="35787.89"/>
  </r>
  <r>
    <x v="201"/>
    <x v="20"/>
    <n v="129490.19"/>
  </r>
  <r>
    <x v="201"/>
    <x v="21"/>
    <n v="924"/>
  </r>
  <r>
    <x v="201"/>
    <x v="23"/>
    <n v="7139.3099999999995"/>
  </r>
  <r>
    <x v="201"/>
    <x v="25"/>
    <n v="214102.52"/>
  </r>
  <r>
    <x v="201"/>
    <x v="26"/>
    <n v="6025.5"/>
  </r>
  <r>
    <x v="201"/>
    <x v="29"/>
    <n v="3015.4"/>
  </r>
  <r>
    <x v="201"/>
    <x v="38"/>
    <n v="21344.690000000002"/>
  </r>
  <r>
    <x v="201"/>
    <x v="46"/>
    <n v="18487.75"/>
  </r>
  <r>
    <x v="201"/>
    <x v="47"/>
    <n v="88136.76"/>
  </r>
  <r>
    <x v="201"/>
    <x v="51"/>
    <n v="2031.6100000000001"/>
  </r>
  <r>
    <x v="201"/>
    <x v="70"/>
    <n v="5040"/>
  </r>
  <r>
    <x v="201"/>
    <x v="71"/>
    <n v="21300"/>
  </r>
  <r>
    <x v="201"/>
    <x v="64"/>
    <n v="1263"/>
  </r>
  <r>
    <x v="201"/>
    <x v="66"/>
    <n v="37373"/>
  </r>
  <r>
    <x v="202"/>
    <x v="6"/>
    <n v="1244537.45"/>
  </r>
  <r>
    <x v="202"/>
    <x v="9"/>
    <n v="384467.33999999997"/>
  </r>
  <r>
    <x v="202"/>
    <x v="12"/>
    <n v="2094.7399999999998"/>
  </r>
  <r>
    <x v="202"/>
    <x v="13"/>
    <n v="7706.2800000000007"/>
  </r>
  <r>
    <x v="202"/>
    <x v="14"/>
    <n v="1357.7799999999997"/>
  </r>
  <r>
    <x v="202"/>
    <x v="15"/>
    <n v="6272.2099999999991"/>
  </r>
  <r>
    <x v="202"/>
    <x v="16"/>
    <n v="39910.270000000004"/>
  </r>
  <r>
    <x v="202"/>
    <x v="17"/>
    <n v="183384.2"/>
  </r>
  <r>
    <x v="202"/>
    <x v="18"/>
    <n v="26540.200000000004"/>
  </r>
  <r>
    <x v="202"/>
    <x v="19"/>
    <n v="98646.87"/>
  </r>
  <r>
    <x v="202"/>
    <x v="82"/>
    <n v="71663.02"/>
  </r>
  <r>
    <x v="202"/>
    <x v="20"/>
    <n v="236679.44"/>
  </r>
  <r>
    <x v="202"/>
    <x v="21"/>
    <n v="127741.11"/>
  </r>
  <r>
    <x v="202"/>
    <x v="22"/>
    <n v="117927.52"/>
  </r>
  <r>
    <x v="202"/>
    <x v="25"/>
    <n v="201513.03000000003"/>
  </r>
  <r>
    <x v="202"/>
    <x v="26"/>
    <n v="525850.43000000005"/>
  </r>
  <r>
    <x v="202"/>
    <x v="53"/>
    <n v="238143.03"/>
  </r>
  <r>
    <x v="202"/>
    <x v="33"/>
    <n v="32000"/>
  </r>
  <r>
    <x v="202"/>
    <x v="34"/>
    <n v="3721.97"/>
  </r>
  <r>
    <x v="202"/>
    <x v="35"/>
    <n v="12816.23"/>
  </r>
  <r>
    <x v="202"/>
    <x v="68"/>
    <n v="188817.63"/>
  </r>
  <r>
    <x v="202"/>
    <x v="62"/>
    <n v="180115.27"/>
  </r>
  <r>
    <x v="202"/>
    <x v="38"/>
    <n v="84537.71"/>
  </r>
  <r>
    <x v="202"/>
    <x v="39"/>
    <n v="53261.23"/>
  </r>
  <r>
    <x v="202"/>
    <x v="40"/>
    <n v="62414.55"/>
  </r>
  <r>
    <x v="202"/>
    <x v="43"/>
    <n v="16352.2"/>
  </r>
  <r>
    <x v="202"/>
    <x v="55"/>
    <n v="498"/>
  </r>
  <r>
    <x v="202"/>
    <x v="46"/>
    <n v="27701.510000000002"/>
  </r>
  <r>
    <x v="202"/>
    <x v="47"/>
    <n v="62950.47"/>
  </r>
  <r>
    <x v="202"/>
    <x v="48"/>
    <n v="69305.62"/>
  </r>
  <r>
    <x v="202"/>
    <x v="51"/>
    <n v="10057.74"/>
  </r>
  <r>
    <x v="203"/>
    <x v="6"/>
    <n v="1130114.04"/>
  </r>
  <r>
    <x v="203"/>
    <x v="8"/>
    <n v="80290.53"/>
  </r>
  <r>
    <x v="203"/>
    <x v="9"/>
    <n v="451621.15"/>
  </r>
  <r>
    <x v="203"/>
    <x v="10"/>
    <n v="91.69"/>
  </r>
  <r>
    <x v="203"/>
    <x v="11"/>
    <n v="257877.59"/>
  </r>
  <r>
    <x v="203"/>
    <x v="12"/>
    <n v="4308.33"/>
  </r>
  <r>
    <x v="203"/>
    <x v="13"/>
    <n v="8772.91"/>
  </r>
  <r>
    <x v="203"/>
    <x v="15"/>
    <n v="19360.18"/>
  </r>
  <r>
    <x v="203"/>
    <x v="16"/>
    <n v="46549.909999999996"/>
  </r>
  <r>
    <x v="203"/>
    <x v="17"/>
    <n v="179240.48"/>
  </r>
  <r>
    <x v="203"/>
    <x v="18"/>
    <n v="41798.799999999996"/>
  </r>
  <r>
    <x v="203"/>
    <x v="19"/>
    <n v="85123.7"/>
  </r>
  <r>
    <x v="203"/>
    <x v="21"/>
    <n v="4076.37"/>
  </r>
  <r>
    <x v="203"/>
    <x v="23"/>
    <n v="53200.36"/>
  </r>
  <r>
    <x v="203"/>
    <x v="25"/>
    <n v="40316.11"/>
  </r>
  <r>
    <x v="203"/>
    <x v="26"/>
    <n v="931.36"/>
  </r>
  <r>
    <x v="203"/>
    <x v="53"/>
    <n v="7313.3"/>
  </r>
  <r>
    <x v="203"/>
    <x v="33"/>
    <n v="12347.13"/>
  </r>
  <r>
    <x v="203"/>
    <x v="35"/>
    <n v="19523.72"/>
  </r>
  <r>
    <x v="203"/>
    <x v="68"/>
    <n v="17613.099999999999"/>
  </r>
  <r>
    <x v="203"/>
    <x v="36"/>
    <n v="105163.14"/>
  </r>
  <r>
    <x v="203"/>
    <x v="37"/>
    <n v="6271.48"/>
  </r>
  <r>
    <x v="203"/>
    <x v="62"/>
    <n v="265323.42"/>
  </r>
  <r>
    <x v="203"/>
    <x v="39"/>
    <n v="47729.18"/>
  </r>
  <r>
    <x v="203"/>
    <x v="40"/>
    <n v="70180.53"/>
  </r>
  <r>
    <x v="203"/>
    <x v="55"/>
    <n v="179.82999999999998"/>
  </r>
  <r>
    <x v="203"/>
    <x v="44"/>
    <n v="5950"/>
  </r>
  <r>
    <x v="203"/>
    <x v="46"/>
    <n v="601975.47"/>
  </r>
  <r>
    <x v="203"/>
    <x v="47"/>
    <n v="8107.91"/>
  </r>
  <r>
    <x v="203"/>
    <x v="48"/>
    <n v="139814.56"/>
  </r>
  <r>
    <x v="203"/>
    <x v="70"/>
    <n v="38651.33"/>
  </r>
  <r>
    <x v="203"/>
    <x v="71"/>
    <n v="30006.639999999999"/>
  </r>
  <r>
    <x v="203"/>
    <x v="64"/>
    <n v="9513.9700000000012"/>
  </r>
  <r>
    <x v="204"/>
    <x v="6"/>
    <n v="215663.98"/>
  </r>
  <r>
    <x v="204"/>
    <x v="9"/>
    <n v="68398.929999999993"/>
  </r>
  <r>
    <x v="204"/>
    <x v="10"/>
    <n v="11674"/>
  </r>
  <r>
    <x v="204"/>
    <x v="11"/>
    <n v="24316"/>
  </r>
  <r>
    <x v="204"/>
    <x v="12"/>
    <n v="426.61"/>
  </r>
  <r>
    <x v="204"/>
    <x v="13"/>
    <n v="676"/>
  </r>
  <r>
    <x v="204"/>
    <x v="14"/>
    <n v="707.64"/>
  </r>
  <r>
    <x v="204"/>
    <x v="15"/>
    <n v="1843.43"/>
  </r>
  <r>
    <x v="204"/>
    <x v="16"/>
    <n v="6478.57"/>
  </r>
  <r>
    <x v="204"/>
    <x v="17"/>
    <n v="26205.11"/>
  </r>
  <r>
    <x v="204"/>
    <x v="18"/>
    <n v="4987.04"/>
  </r>
  <r>
    <x v="204"/>
    <x v="19"/>
    <n v="16377.92"/>
  </r>
  <r>
    <x v="204"/>
    <x v="25"/>
    <n v="14183.05"/>
  </r>
  <r>
    <x v="204"/>
    <x v="26"/>
    <n v="1125"/>
  </r>
  <r>
    <x v="204"/>
    <x v="33"/>
    <n v="555.28"/>
  </r>
  <r>
    <x v="204"/>
    <x v="35"/>
    <n v="1325"/>
  </r>
  <r>
    <x v="204"/>
    <x v="40"/>
    <n v="10388.43"/>
  </r>
  <r>
    <x v="204"/>
    <x v="46"/>
    <n v="33115.570000000007"/>
  </r>
  <r>
    <x v="204"/>
    <x v="47"/>
    <n v="1519"/>
  </r>
  <r>
    <x v="204"/>
    <x v="49"/>
    <n v="569.49"/>
  </r>
  <r>
    <x v="204"/>
    <x v="50"/>
    <n v="514.67999999999995"/>
  </r>
  <r>
    <x v="204"/>
    <x v="51"/>
    <n v="1751.0900000000001"/>
  </r>
  <r>
    <x v="204"/>
    <x v="89"/>
    <n v="6000"/>
  </r>
  <r>
    <x v="204"/>
    <x v="52"/>
    <n v="1456.76"/>
  </r>
  <r>
    <x v="204"/>
    <x v="71"/>
    <n v="18661.04"/>
  </r>
  <r>
    <x v="204"/>
    <x v="64"/>
    <n v="818.75"/>
  </r>
  <r>
    <x v="205"/>
    <x v="0"/>
    <n v="29265"/>
  </r>
  <r>
    <x v="205"/>
    <x v="1"/>
    <n v="-29265"/>
  </r>
  <r>
    <x v="205"/>
    <x v="2"/>
    <n v="62216.18"/>
  </r>
  <r>
    <x v="205"/>
    <x v="3"/>
    <n v="41580.160000000003"/>
  </r>
  <r>
    <x v="205"/>
    <x v="4"/>
    <n v="114542.48999999999"/>
  </r>
  <r>
    <x v="205"/>
    <x v="5"/>
    <n v="130280.6"/>
  </r>
  <r>
    <x v="205"/>
    <x v="6"/>
    <n v="4424361.6500000004"/>
  </r>
  <r>
    <x v="205"/>
    <x v="58"/>
    <n v="10748.560000000001"/>
  </r>
  <r>
    <x v="205"/>
    <x v="7"/>
    <n v="198582.53999999998"/>
  </r>
  <r>
    <x v="205"/>
    <x v="8"/>
    <n v="67822.84"/>
  </r>
  <r>
    <x v="205"/>
    <x v="9"/>
    <n v="2143635.4700000002"/>
  </r>
  <r>
    <x v="205"/>
    <x v="67"/>
    <n v="419.3600000000003"/>
  </r>
  <r>
    <x v="205"/>
    <x v="60"/>
    <n v="13398.14"/>
  </r>
  <r>
    <x v="205"/>
    <x v="10"/>
    <n v="595174.16"/>
  </r>
  <r>
    <x v="205"/>
    <x v="11"/>
    <n v="634146.28"/>
  </r>
  <r>
    <x v="205"/>
    <x v="12"/>
    <n v="18513.66"/>
  </r>
  <r>
    <x v="205"/>
    <x v="13"/>
    <n v="10436.359999999999"/>
  </r>
  <r>
    <x v="205"/>
    <x v="14"/>
    <n v="17026.630000000005"/>
  </r>
  <r>
    <x v="205"/>
    <x v="15"/>
    <n v="18309.75"/>
  </r>
  <r>
    <x v="205"/>
    <x v="16"/>
    <n v="257872.21000000002"/>
  </r>
  <r>
    <x v="205"/>
    <x v="17"/>
    <n v="660587.93999999994"/>
  </r>
  <r>
    <x v="205"/>
    <x v="18"/>
    <n v="181245.52"/>
  </r>
  <r>
    <x v="205"/>
    <x v="19"/>
    <n v="349067.74000000005"/>
  </r>
  <r>
    <x v="205"/>
    <x v="82"/>
    <n v="10333.209999999999"/>
  </r>
  <r>
    <x v="205"/>
    <x v="21"/>
    <n v="107588.46"/>
  </r>
  <r>
    <x v="205"/>
    <x v="22"/>
    <n v="14948.560000000001"/>
  </r>
  <r>
    <x v="205"/>
    <x v="23"/>
    <n v="118239.62"/>
  </r>
  <r>
    <x v="205"/>
    <x v="24"/>
    <n v="19942.189999999999"/>
  </r>
  <r>
    <x v="205"/>
    <x v="25"/>
    <n v="484407.26"/>
  </r>
  <r>
    <x v="205"/>
    <x v="83"/>
    <n v="1494.66"/>
  </r>
  <r>
    <x v="205"/>
    <x v="73"/>
    <n v="18759.66"/>
  </r>
  <r>
    <x v="205"/>
    <x v="26"/>
    <n v="31380.959999999999"/>
  </r>
  <r>
    <x v="205"/>
    <x v="78"/>
    <n v="11514.46"/>
  </r>
  <r>
    <x v="205"/>
    <x v="27"/>
    <n v="173736.69"/>
  </r>
  <r>
    <x v="205"/>
    <x v="29"/>
    <n v="18796.29"/>
  </r>
  <r>
    <x v="205"/>
    <x v="34"/>
    <n v="13947.73"/>
  </r>
  <r>
    <x v="205"/>
    <x v="35"/>
    <n v="136485"/>
  </r>
  <r>
    <x v="205"/>
    <x v="68"/>
    <n v="2975.56"/>
  </r>
  <r>
    <x v="205"/>
    <x v="69"/>
    <n v="1031.9000000000001"/>
  </r>
  <r>
    <x v="205"/>
    <x v="36"/>
    <n v="16390.839999999997"/>
  </r>
  <r>
    <x v="205"/>
    <x v="37"/>
    <n v="11854.95"/>
  </r>
  <r>
    <x v="205"/>
    <x v="39"/>
    <n v="3315"/>
  </r>
  <r>
    <x v="205"/>
    <x v="40"/>
    <n v="94782.399999999994"/>
  </r>
  <r>
    <x v="205"/>
    <x v="42"/>
    <n v="5677.1"/>
  </r>
  <r>
    <x v="205"/>
    <x v="43"/>
    <n v="25646.1"/>
  </r>
  <r>
    <x v="205"/>
    <x v="55"/>
    <n v="15500"/>
  </r>
  <r>
    <x v="205"/>
    <x v="46"/>
    <n v="1002014.62"/>
  </r>
  <r>
    <x v="205"/>
    <x v="47"/>
    <n v="9486.91"/>
  </r>
  <r>
    <x v="205"/>
    <x v="48"/>
    <n v="24996.63"/>
  </r>
  <r>
    <x v="205"/>
    <x v="49"/>
    <n v="5336.65"/>
  </r>
  <r>
    <x v="205"/>
    <x v="51"/>
    <n v="34513"/>
  </r>
  <r>
    <x v="206"/>
    <x v="0"/>
    <n v="32501.64"/>
  </r>
  <r>
    <x v="206"/>
    <x v="1"/>
    <n v="-32501.64"/>
  </r>
  <r>
    <x v="206"/>
    <x v="57"/>
    <n v="21410"/>
  </r>
  <r>
    <x v="206"/>
    <x v="2"/>
    <n v="18952.32"/>
  </r>
  <r>
    <x v="206"/>
    <x v="3"/>
    <n v="72605.36"/>
  </r>
  <r>
    <x v="206"/>
    <x v="4"/>
    <n v="21537.25"/>
  </r>
  <r>
    <x v="206"/>
    <x v="5"/>
    <n v="36373.75"/>
  </r>
  <r>
    <x v="206"/>
    <x v="6"/>
    <n v="2238110.0300000003"/>
  </r>
  <r>
    <x v="206"/>
    <x v="58"/>
    <n v="38053.94"/>
  </r>
  <r>
    <x v="206"/>
    <x v="59"/>
    <n v="47426.25"/>
  </r>
  <r>
    <x v="206"/>
    <x v="7"/>
    <n v="21880.9"/>
  </r>
  <r>
    <x v="206"/>
    <x v="8"/>
    <n v="34215.39"/>
  </r>
  <r>
    <x v="206"/>
    <x v="9"/>
    <n v="862251.65000000014"/>
  </r>
  <r>
    <x v="206"/>
    <x v="10"/>
    <n v="310814.15999999997"/>
  </r>
  <r>
    <x v="206"/>
    <x v="11"/>
    <n v="320291.83999999997"/>
  </r>
  <r>
    <x v="206"/>
    <x v="12"/>
    <n v="11102.779999999999"/>
  </r>
  <r>
    <x v="206"/>
    <x v="13"/>
    <n v="6481.06"/>
  </r>
  <r>
    <x v="206"/>
    <x v="14"/>
    <n v="1798.19"/>
  </r>
  <r>
    <x v="206"/>
    <x v="15"/>
    <n v="4048.38"/>
  </r>
  <r>
    <x v="206"/>
    <x v="16"/>
    <n v="102063.40000000001"/>
  </r>
  <r>
    <x v="206"/>
    <x v="17"/>
    <n v="341919.60000000009"/>
  </r>
  <r>
    <x v="206"/>
    <x v="18"/>
    <n v="73639.38"/>
  </r>
  <r>
    <x v="206"/>
    <x v="19"/>
    <n v="180151.77000000002"/>
  </r>
  <r>
    <x v="206"/>
    <x v="21"/>
    <n v="243073.83000000002"/>
  </r>
  <r>
    <x v="206"/>
    <x v="22"/>
    <n v="14656.429999999998"/>
  </r>
  <r>
    <x v="206"/>
    <x v="23"/>
    <n v="35852.65"/>
  </r>
  <r>
    <x v="206"/>
    <x v="24"/>
    <n v="22412.62"/>
  </r>
  <r>
    <x v="206"/>
    <x v="25"/>
    <n v="179805.51"/>
  </r>
  <r>
    <x v="206"/>
    <x v="26"/>
    <n v="6308.84"/>
  </r>
  <r>
    <x v="206"/>
    <x v="27"/>
    <n v="143760.63"/>
  </r>
  <r>
    <x v="206"/>
    <x v="28"/>
    <n v="109503.3"/>
  </r>
  <r>
    <x v="206"/>
    <x v="29"/>
    <n v="20375.3"/>
  </r>
  <r>
    <x v="206"/>
    <x v="31"/>
    <n v="1803.42"/>
  </r>
  <r>
    <x v="206"/>
    <x v="33"/>
    <n v="1704.6999999999998"/>
  </r>
  <r>
    <x v="206"/>
    <x v="34"/>
    <n v="52968.39"/>
  </r>
  <r>
    <x v="206"/>
    <x v="35"/>
    <n v="60446"/>
  </r>
  <r>
    <x v="206"/>
    <x v="68"/>
    <n v="853.58"/>
  </r>
  <r>
    <x v="206"/>
    <x v="75"/>
    <n v="11265.24"/>
  </r>
  <r>
    <x v="206"/>
    <x v="54"/>
    <n v="237.5"/>
  </r>
  <r>
    <x v="206"/>
    <x v="38"/>
    <n v="159477.01"/>
  </r>
  <r>
    <x v="206"/>
    <x v="39"/>
    <n v="38854.33"/>
  </r>
  <r>
    <x v="206"/>
    <x v="40"/>
    <n v="41108.239999999998"/>
  </r>
  <r>
    <x v="206"/>
    <x v="41"/>
    <n v="5864.65"/>
  </r>
  <r>
    <x v="206"/>
    <x v="43"/>
    <n v="6086.2800000000007"/>
  </r>
  <r>
    <x v="206"/>
    <x v="44"/>
    <n v="18518.07"/>
  </r>
  <r>
    <x v="206"/>
    <x v="45"/>
    <n v="4753.97"/>
  </r>
  <r>
    <x v="206"/>
    <x v="46"/>
    <n v="137522"/>
  </r>
  <r>
    <x v="206"/>
    <x v="47"/>
    <n v="13041.470000000001"/>
  </r>
  <r>
    <x v="206"/>
    <x v="63"/>
    <n v="68228.3"/>
  </r>
  <r>
    <x v="206"/>
    <x v="49"/>
    <n v="23756.85"/>
  </r>
  <r>
    <x v="206"/>
    <x v="50"/>
    <n v="1916.4399999999996"/>
  </r>
  <r>
    <x v="206"/>
    <x v="51"/>
    <n v="25642.04"/>
  </r>
  <r>
    <x v="206"/>
    <x v="52"/>
    <n v="54804.13"/>
  </r>
  <r>
    <x v="207"/>
    <x v="0"/>
    <n v="43871.03"/>
  </r>
  <r>
    <x v="207"/>
    <x v="1"/>
    <n v="-43871.03"/>
  </r>
  <r>
    <x v="207"/>
    <x v="2"/>
    <n v="62122.559999999998"/>
  </r>
  <r>
    <x v="207"/>
    <x v="3"/>
    <n v="289828.84000000003"/>
  </r>
  <r>
    <x v="207"/>
    <x v="4"/>
    <n v="44252.11"/>
  </r>
  <r>
    <x v="207"/>
    <x v="5"/>
    <n v="139306.07999999999"/>
  </r>
  <r>
    <x v="207"/>
    <x v="6"/>
    <n v="5465553.7400000002"/>
  </r>
  <r>
    <x v="207"/>
    <x v="58"/>
    <n v="92762.420000000013"/>
  </r>
  <r>
    <x v="207"/>
    <x v="59"/>
    <n v="108179.54000000001"/>
  </r>
  <r>
    <x v="207"/>
    <x v="7"/>
    <n v="125057.53999999998"/>
  </r>
  <r>
    <x v="207"/>
    <x v="8"/>
    <n v="48646.899999999994"/>
  </r>
  <r>
    <x v="207"/>
    <x v="9"/>
    <n v="2052401.2"/>
  </r>
  <r>
    <x v="207"/>
    <x v="60"/>
    <n v="6985.2"/>
  </r>
  <r>
    <x v="207"/>
    <x v="10"/>
    <n v="608541.18000000005"/>
  </r>
  <r>
    <x v="207"/>
    <x v="11"/>
    <n v="741142.21"/>
  </r>
  <r>
    <x v="207"/>
    <x v="12"/>
    <n v="29511.730000000003"/>
  </r>
  <r>
    <x v="207"/>
    <x v="13"/>
    <n v="20283.839999999997"/>
  </r>
  <r>
    <x v="207"/>
    <x v="14"/>
    <n v="3775.23"/>
  </r>
  <r>
    <x v="207"/>
    <x v="15"/>
    <n v="11167.919999999998"/>
  </r>
  <r>
    <x v="207"/>
    <x v="16"/>
    <n v="253050.90999999997"/>
  </r>
  <r>
    <x v="207"/>
    <x v="17"/>
    <n v="822470.79"/>
  </r>
  <r>
    <x v="207"/>
    <x v="18"/>
    <n v="178643.24999999997"/>
  </r>
  <r>
    <x v="207"/>
    <x v="19"/>
    <n v="441360.04999999993"/>
  </r>
  <r>
    <x v="207"/>
    <x v="21"/>
    <n v="61897.100000000006"/>
  </r>
  <r>
    <x v="207"/>
    <x v="22"/>
    <n v="9880.49"/>
  </r>
  <r>
    <x v="207"/>
    <x v="23"/>
    <n v="166163.85"/>
  </r>
  <r>
    <x v="207"/>
    <x v="24"/>
    <n v="40326.879999999997"/>
  </r>
  <r>
    <x v="207"/>
    <x v="25"/>
    <n v="317979.40000000002"/>
  </r>
  <r>
    <x v="207"/>
    <x v="77"/>
    <n v="11750"/>
  </r>
  <r>
    <x v="207"/>
    <x v="26"/>
    <n v="41117.56"/>
  </r>
  <r>
    <x v="207"/>
    <x v="27"/>
    <n v="237815.34"/>
  </r>
  <r>
    <x v="207"/>
    <x v="29"/>
    <n v="6680.3099999999995"/>
  </r>
  <r>
    <x v="207"/>
    <x v="31"/>
    <n v="64511.11"/>
  </r>
  <r>
    <x v="207"/>
    <x v="33"/>
    <n v="4589.9000000000005"/>
  </r>
  <r>
    <x v="207"/>
    <x v="34"/>
    <n v="149117.07999999999"/>
  </r>
  <r>
    <x v="207"/>
    <x v="35"/>
    <n v="152405"/>
  </r>
  <r>
    <x v="207"/>
    <x v="38"/>
    <n v="124265.41"/>
  </r>
  <r>
    <x v="207"/>
    <x v="39"/>
    <n v="41771.39"/>
  </r>
  <r>
    <x v="207"/>
    <x v="40"/>
    <n v="106872.33"/>
  </r>
  <r>
    <x v="207"/>
    <x v="43"/>
    <n v="110530.92"/>
  </r>
  <r>
    <x v="207"/>
    <x v="45"/>
    <n v="20000"/>
  </r>
  <r>
    <x v="207"/>
    <x v="46"/>
    <n v="113273.95999999999"/>
  </r>
  <r>
    <x v="207"/>
    <x v="47"/>
    <n v="35819.86"/>
  </r>
  <r>
    <x v="207"/>
    <x v="63"/>
    <n v="165438.04999999999"/>
  </r>
  <r>
    <x v="207"/>
    <x v="49"/>
    <n v="36164.97"/>
  </r>
  <r>
    <x v="207"/>
    <x v="51"/>
    <n v="69140.44"/>
  </r>
  <r>
    <x v="207"/>
    <x v="52"/>
    <n v="48343.26"/>
  </r>
  <r>
    <x v="208"/>
    <x v="0"/>
    <n v="98178.69"/>
  </r>
  <r>
    <x v="208"/>
    <x v="1"/>
    <n v="-98178.69"/>
  </r>
  <r>
    <x v="208"/>
    <x v="57"/>
    <n v="32115"/>
  </r>
  <r>
    <x v="208"/>
    <x v="2"/>
    <n v="88333.86"/>
  </r>
  <r>
    <x v="208"/>
    <x v="3"/>
    <n v="107819.44"/>
  </r>
  <r>
    <x v="208"/>
    <x v="4"/>
    <n v="87047.430000000008"/>
  </r>
  <r>
    <x v="208"/>
    <x v="5"/>
    <n v="70010.320000000007"/>
  </r>
  <r>
    <x v="208"/>
    <x v="6"/>
    <n v="3419725.8600000003"/>
  </r>
  <r>
    <x v="208"/>
    <x v="58"/>
    <n v="19845.169999999998"/>
  </r>
  <r>
    <x v="208"/>
    <x v="59"/>
    <n v="72470.649999999994"/>
  </r>
  <r>
    <x v="208"/>
    <x v="7"/>
    <n v="52786.25"/>
  </r>
  <r>
    <x v="208"/>
    <x v="8"/>
    <n v="72920.78"/>
  </r>
  <r>
    <x v="208"/>
    <x v="9"/>
    <n v="1873102.38"/>
  </r>
  <r>
    <x v="208"/>
    <x v="67"/>
    <n v="3264.36"/>
  </r>
  <r>
    <x v="208"/>
    <x v="60"/>
    <n v="5884.15"/>
  </r>
  <r>
    <x v="208"/>
    <x v="10"/>
    <n v="600506.12"/>
  </r>
  <r>
    <x v="208"/>
    <x v="11"/>
    <n v="470696.43"/>
  </r>
  <r>
    <x v="208"/>
    <x v="12"/>
    <n v="35629.97"/>
  </r>
  <r>
    <x v="208"/>
    <x v="13"/>
    <n v="15057.59"/>
  </r>
  <r>
    <x v="208"/>
    <x v="15"/>
    <n v="915.46"/>
  </r>
  <r>
    <x v="208"/>
    <x v="87"/>
    <n v="-5.66"/>
  </r>
  <r>
    <x v="208"/>
    <x v="16"/>
    <n v="229464.18"/>
  </r>
  <r>
    <x v="208"/>
    <x v="17"/>
    <n v="531357.89"/>
  </r>
  <r>
    <x v="208"/>
    <x v="18"/>
    <n v="154237.09"/>
  </r>
  <r>
    <x v="208"/>
    <x v="19"/>
    <n v="278766.17"/>
  </r>
  <r>
    <x v="208"/>
    <x v="21"/>
    <n v="26369.4"/>
  </r>
  <r>
    <x v="208"/>
    <x v="22"/>
    <n v="42073.71"/>
  </r>
  <r>
    <x v="208"/>
    <x v="23"/>
    <n v="132372.4"/>
  </r>
  <r>
    <x v="208"/>
    <x v="24"/>
    <n v="86208.95"/>
  </r>
  <r>
    <x v="208"/>
    <x v="25"/>
    <n v="488093.66000000003"/>
  </r>
  <r>
    <x v="208"/>
    <x v="72"/>
    <n v="1182.6400000000001"/>
  </r>
  <r>
    <x v="208"/>
    <x v="73"/>
    <n v="4730.5600000000004"/>
  </r>
  <r>
    <x v="208"/>
    <x v="77"/>
    <n v="18000"/>
  </r>
  <r>
    <x v="208"/>
    <x v="26"/>
    <n v="17699"/>
  </r>
  <r>
    <x v="208"/>
    <x v="81"/>
    <n v="126914.01000000001"/>
  </r>
  <r>
    <x v="208"/>
    <x v="78"/>
    <n v="3339.92"/>
  </r>
  <r>
    <x v="208"/>
    <x v="27"/>
    <n v="136872.82999999999"/>
  </r>
  <r>
    <x v="208"/>
    <x v="28"/>
    <n v="26666.920000000002"/>
  </r>
  <r>
    <x v="208"/>
    <x v="29"/>
    <n v="8863.59"/>
  </r>
  <r>
    <x v="208"/>
    <x v="30"/>
    <n v="309651.90000000002"/>
  </r>
  <r>
    <x v="208"/>
    <x v="31"/>
    <n v="26111.23"/>
  </r>
  <r>
    <x v="208"/>
    <x v="33"/>
    <n v="650.9"/>
  </r>
  <r>
    <x v="208"/>
    <x v="34"/>
    <n v="60342.81"/>
  </r>
  <r>
    <x v="208"/>
    <x v="35"/>
    <n v="128769"/>
  </r>
  <r>
    <x v="208"/>
    <x v="68"/>
    <n v="470.7"/>
  </r>
  <r>
    <x v="208"/>
    <x v="36"/>
    <n v="5000"/>
  </r>
  <r>
    <x v="208"/>
    <x v="37"/>
    <n v="41616.67"/>
  </r>
  <r>
    <x v="208"/>
    <x v="38"/>
    <n v="2606.11"/>
  </r>
  <r>
    <x v="208"/>
    <x v="40"/>
    <n v="29010.39"/>
  </r>
  <r>
    <x v="208"/>
    <x v="43"/>
    <n v="145181.1"/>
  </r>
  <r>
    <x v="208"/>
    <x v="44"/>
    <n v="14998.14"/>
  </r>
  <r>
    <x v="208"/>
    <x v="45"/>
    <n v="103990.65"/>
  </r>
  <r>
    <x v="208"/>
    <x v="46"/>
    <n v="277246.90000000002"/>
  </r>
  <r>
    <x v="208"/>
    <x v="47"/>
    <n v="45843.58"/>
  </r>
  <r>
    <x v="208"/>
    <x v="48"/>
    <n v="116016.37999999999"/>
  </r>
  <r>
    <x v="208"/>
    <x v="49"/>
    <n v="15226.62"/>
  </r>
  <r>
    <x v="208"/>
    <x v="50"/>
    <n v="196"/>
  </r>
  <r>
    <x v="208"/>
    <x v="51"/>
    <n v="24099.760000000002"/>
  </r>
  <r>
    <x v="208"/>
    <x v="52"/>
    <n v="29481.119999999999"/>
  </r>
  <r>
    <x v="208"/>
    <x v="71"/>
    <n v="33007.089999999997"/>
  </r>
  <r>
    <x v="208"/>
    <x v="66"/>
    <n v="5226.91"/>
  </r>
  <r>
    <x v="209"/>
    <x v="0"/>
    <n v="203064.62"/>
  </r>
  <r>
    <x v="209"/>
    <x v="1"/>
    <n v="-203064.62"/>
  </r>
  <r>
    <x v="209"/>
    <x v="57"/>
    <n v="322785"/>
  </r>
  <r>
    <x v="209"/>
    <x v="2"/>
    <n v="448990.47"/>
  </r>
  <r>
    <x v="209"/>
    <x v="3"/>
    <n v="719241.06"/>
  </r>
  <r>
    <x v="209"/>
    <x v="4"/>
    <n v="610280.71"/>
  </r>
  <r>
    <x v="209"/>
    <x v="5"/>
    <n v="1315612.81"/>
  </r>
  <r>
    <x v="209"/>
    <x v="6"/>
    <n v="25023195.619999997"/>
  </r>
  <r>
    <x v="209"/>
    <x v="58"/>
    <n v="145404.12"/>
  </r>
  <r>
    <x v="209"/>
    <x v="59"/>
    <n v="34369.1"/>
  </r>
  <r>
    <x v="209"/>
    <x v="7"/>
    <n v="495817.17"/>
  </r>
  <r>
    <x v="209"/>
    <x v="8"/>
    <n v="399617.61"/>
  </r>
  <r>
    <x v="209"/>
    <x v="9"/>
    <n v="10810416.779999999"/>
  </r>
  <r>
    <x v="209"/>
    <x v="67"/>
    <n v="18460.839999999997"/>
  </r>
  <r>
    <x v="209"/>
    <x v="60"/>
    <n v="231280.04"/>
  </r>
  <r>
    <x v="209"/>
    <x v="10"/>
    <n v="2039.84"/>
  </r>
  <r>
    <x v="209"/>
    <x v="11"/>
    <n v="-250.38"/>
  </r>
  <r>
    <x v="209"/>
    <x v="12"/>
    <n v="162482.48000000004"/>
  </r>
  <r>
    <x v="209"/>
    <x v="13"/>
    <n v="95773.63"/>
  </r>
  <r>
    <x v="209"/>
    <x v="16"/>
    <n v="1290096.9000000004"/>
  </r>
  <r>
    <x v="209"/>
    <x v="17"/>
    <n v="3972392.14"/>
  </r>
  <r>
    <x v="209"/>
    <x v="18"/>
    <n v="878265.67"/>
  </r>
  <r>
    <x v="209"/>
    <x v="19"/>
    <n v="2108405.89"/>
  </r>
  <r>
    <x v="209"/>
    <x v="82"/>
    <n v="2913830.5999999996"/>
  </r>
  <r>
    <x v="209"/>
    <x v="20"/>
    <n v="3291065.0700000003"/>
  </r>
  <r>
    <x v="209"/>
    <x v="21"/>
    <n v="457729.15"/>
  </r>
  <r>
    <x v="209"/>
    <x v="22"/>
    <n v="138423.22"/>
  </r>
  <r>
    <x v="209"/>
    <x v="23"/>
    <n v="452337.99"/>
  </r>
  <r>
    <x v="209"/>
    <x v="24"/>
    <n v="307927.2"/>
  </r>
  <r>
    <x v="209"/>
    <x v="25"/>
    <n v="1931677.0699999998"/>
  </r>
  <r>
    <x v="209"/>
    <x v="91"/>
    <n v="66622.25"/>
  </r>
  <r>
    <x v="209"/>
    <x v="72"/>
    <n v="9234.41"/>
  </r>
  <r>
    <x v="209"/>
    <x v="73"/>
    <n v="51031.01"/>
  </r>
  <r>
    <x v="209"/>
    <x v="26"/>
    <n v="131598.47"/>
  </r>
  <r>
    <x v="209"/>
    <x v="81"/>
    <n v="41886.39"/>
  </r>
  <r>
    <x v="209"/>
    <x v="27"/>
    <n v="486458.73"/>
  </r>
  <r>
    <x v="209"/>
    <x v="61"/>
    <n v="207503.16"/>
  </r>
  <r>
    <x v="209"/>
    <x v="28"/>
    <n v="142864.53999999998"/>
  </r>
  <r>
    <x v="209"/>
    <x v="29"/>
    <n v="111213.43000000001"/>
  </r>
  <r>
    <x v="209"/>
    <x v="31"/>
    <n v="225390.7"/>
  </r>
  <r>
    <x v="209"/>
    <x v="32"/>
    <n v="11638.449999999999"/>
  </r>
  <r>
    <x v="209"/>
    <x v="33"/>
    <n v="16996.46"/>
  </r>
  <r>
    <x v="209"/>
    <x v="34"/>
    <n v="36359.760000000002"/>
  </r>
  <r>
    <x v="209"/>
    <x v="35"/>
    <n v="594354"/>
  </r>
  <r>
    <x v="209"/>
    <x v="37"/>
    <n v="17956.940000000002"/>
  </r>
  <r>
    <x v="209"/>
    <x v="54"/>
    <n v="74596.149999999994"/>
  </r>
  <r>
    <x v="209"/>
    <x v="38"/>
    <n v="293097.78000000003"/>
  </r>
  <r>
    <x v="209"/>
    <x v="39"/>
    <n v="74682.48000000001"/>
  </r>
  <r>
    <x v="209"/>
    <x v="40"/>
    <n v="123655.65000000001"/>
  </r>
  <r>
    <x v="209"/>
    <x v="41"/>
    <n v="34969.31"/>
  </r>
  <r>
    <x v="209"/>
    <x v="42"/>
    <n v="146142.67000000001"/>
  </r>
  <r>
    <x v="209"/>
    <x v="43"/>
    <n v="83214.13"/>
  </r>
  <r>
    <x v="209"/>
    <x v="55"/>
    <n v="3245"/>
  </r>
  <r>
    <x v="209"/>
    <x v="44"/>
    <n v="51037.5"/>
  </r>
  <r>
    <x v="209"/>
    <x v="45"/>
    <n v="41307.5"/>
  </r>
  <r>
    <x v="209"/>
    <x v="46"/>
    <n v="1349647.6199999999"/>
  </r>
  <r>
    <x v="209"/>
    <x v="47"/>
    <n v="264767.95999999996"/>
  </r>
  <r>
    <x v="209"/>
    <x v="48"/>
    <n v="750"/>
  </r>
  <r>
    <x v="209"/>
    <x v="49"/>
    <n v="93518.720000000001"/>
  </r>
  <r>
    <x v="209"/>
    <x v="50"/>
    <n v="53401.529999999992"/>
  </r>
  <r>
    <x v="209"/>
    <x v="51"/>
    <n v="203868.72"/>
  </r>
  <r>
    <x v="209"/>
    <x v="52"/>
    <n v="59054.53"/>
  </r>
  <r>
    <x v="209"/>
    <x v="71"/>
    <n v="97679.47"/>
  </r>
  <r>
    <x v="209"/>
    <x v="65"/>
    <n v="26197"/>
  </r>
  <r>
    <x v="209"/>
    <x v="66"/>
    <n v="25196.38"/>
  </r>
  <r>
    <x v="210"/>
    <x v="0"/>
    <n v="168079.08999999997"/>
  </r>
  <r>
    <x v="210"/>
    <x v="1"/>
    <n v="-168079.09"/>
  </r>
  <r>
    <x v="210"/>
    <x v="57"/>
    <n v="235541"/>
  </r>
  <r>
    <x v="210"/>
    <x v="2"/>
    <n v="883324.80999999982"/>
  </r>
  <r>
    <x v="210"/>
    <x v="3"/>
    <n v="939966.85999999987"/>
  </r>
  <r>
    <x v="210"/>
    <x v="4"/>
    <n v="613367.97"/>
  </r>
  <r>
    <x v="210"/>
    <x v="5"/>
    <n v="612741.18999999994"/>
  </r>
  <r>
    <x v="210"/>
    <x v="6"/>
    <n v="30308197.669999994"/>
  </r>
  <r>
    <x v="210"/>
    <x v="58"/>
    <n v="773850.89000000013"/>
  </r>
  <r>
    <x v="210"/>
    <x v="59"/>
    <n v="11410"/>
  </r>
  <r>
    <x v="210"/>
    <x v="7"/>
    <n v="589920.02"/>
  </r>
  <r>
    <x v="210"/>
    <x v="8"/>
    <n v="312748.46999999997"/>
  </r>
  <r>
    <x v="210"/>
    <x v="9"/>
    <n v="14474792.740000004"/>
  </r>
  <r>
    <x v="210"/>
    <x v="67"/>
    <n v="25230.699999999997"/>
  </r>
  <r>
    <x v="210"/>
    <x v="60"/>
    <n v="51810.420000000006"/>
  </r>
  <r>
    <x v="210"/>
    <x v="10"/>
    <n v="3858691.0100000007"/>
  </r>
  <r>
    <x v="210"/>
    <x v="11"/>
    <n v="3897527.7999999993"/>
  </r>
  <r>
    <x v="210"/>
    <x v="12"/>
    <n v="280897.67"/>
  </r>
  <r>
    <x v="210"/>
    <x v="13"/>
    <n v="148248.82999999999"/>
  </r>
  <r>
    <x v="210"/>
    <x v="15"/>
    <n v="69.41"/>
  </r>
  <r>
    <x v="210"/>
    <x v="16"/>
    <n v="1760281.2"/>
  </r>
  <r>
    <x v="210"/>
    <x v="17"/>
    <n v="4691549.2499999991"/>
  </r>
  <r>
    <x v="210"/>
    <x v="18"/>
    <n v="1181800.53"/>
  </r>
  <r>
    <x v="210"/>
    <x v="19"/>
    <n v="2476370.77"/>
  </r>
  <r>
    <x v="210"/>
    <x v="82"/>
    <n v="2215"/>
  </r>
  <r>
    <x v="210"/>
    <x v="20"/>
    <n v="58.06"/>
  </r>
  <r>
    <x v="210"/>
    <x v="21"/>
    <n v="607204.63"/>
  </r>
  <r>
    <x v="210"/>
    <x v="22"/>
    <n v="10310.64"/>
  </r>
  <r>
    <x v="210"/>
    <x v="23"/>
    <n v="906724.87"/>
  </r>
  <r>
    <x v="210"/>
    <x v="24"/>
    <n v="347627.14"/>
  </r>
  <r>
    <x v="210"/>
    <x v="25"/>
    <n v="1760072.7699999998"/>
  </r>
  <r>
    <x v="210"/>
    <x v="83"/>
    <n v="4034.9400000000005"/>
  </r>
  <r>
    <x v="210"/>
    <x v="73"/>
    <n v="30982.43"/>
  </r>
  <r>
    <x v="210"/>
    <x v="26"/>
    <n v="44125.39"/>
  </r>
  <r>
    <x v="210"/>
    <x v="78"/>
    <n v="76498.39"/>
  </r>
  <r>
    <x v="210"/>
    <x v="27"/>
    <n v="556123.98"/>
  </r>
  <r>
    <x v="210"/>
    <x v="61"/>
    <n v="250635.53"/>
  </r>
  <r>
    <x v="210"/>
    <x v="28"/>
    <n v="139619.94"/>
  </r>
  <r>
    <x v="210"/>
    <x v="29"/>
    <n v="26297.29"/>
  </r>
  <r>
    <x v="210"/>
    <x v="30"/>
    <n v="487856.54"/>
  </r>
  <r>
    <x v="210"/>
    <x v="31"/>
    <n v="412398.45"/>
  </r>
  <r>
    <x v="210"/>
    <x v="32"/>
    <n v="33657.660000000003"/>
  </r>
  <r>
    <x v="210"/>
    <x v="33"/>
    <n v="415.23999999999978"/>
  </r>
  <r>
    <x v="210"/>
    <x v="34"/>
    <n v="178916.97000000003"/>
  </r>
  <r>
    <x v="210"/>
    <x v="35"/>
    <n v="746696"/>
  </r>
  <r>
    <x v="210"/>
    <x v="68"/>
    <n v="3132.8"/>
  </r>
  <r>
    <x v="210"/>
    <x v="36"/>
    <n v="1125219.1200000001"/>
  </r>
  <r>
    <x v="210"/>
    <x v="75"/>
    <n v="614.72"/>
  </r>
  <r>
    <x v="210"/>
    <x v="37"/>
    <n v="10778.82"/>
  </r>
  <r>
    <x v="210"/>
    <x v="62"/>
    <n v="165"/>
  </r>
  <r>
    <x v="210"/>
    <x v="54"/>
    <n v="138361.4"/>
  </r>
  <r>
    <x v="210"/>
    <x v="38"/>
    <n v="529067.68000000005"/>
  </r>
  <r>
    <x v="210"/>
    <x v="39"/>
    <n v="255181.21000000002"/>
  </r>
  <r>
    <x v="210"/>
    <x v="40"/>
    <n v="99164.459999999992"/>
  </r>
  <r>
    <x v="210"/>
    <x v="41"/>
    <n v="32969.589999999997"/>
  </r>
  <r>
    <x v="210"/>
    <x v="43"/>
    <n v="37003.78"/>
  </r>
  <r>
    <x v="210"/>
    <x v="55"/>
    <n v="2825"/>
  </r>
  <r>
    <x v="210"/>
    <x v="44"/>
    <n v="32341.59"/>
  </r>
  <r>
    <x v="210"/>
    <x v="45"/>
    <n v="36823.599999999999"/>
  </r>
  <r>
    <x v="210"/>
    <x v="46"/>
    <n v="637191.79"/>
  </r>
  <r>
    <x v="210"/>
    <x v="47"/>
    <n v="75240.03"/>
  </r>
  <r>
    <x v="210"/>
    <x v="63"/>
    <n v="1250"/>
  </r>
  <r>
    <x v="210"/>
    <x v="48"/>
    <n v="27061.760000000002"/>
  </r>
  <r>
    <x v="210"/>
    <x v="51"/>
    <n v="62545.030000000006"/>
  </r>
  <r>
    <x v="210"/>
    <x v="52"/>
    <n v="147155.14000000001"/>
  </r>
  <r>
    <x v="210"/>
    <x v="70"/>
    <n v="228"/>
  </r>
  <r>
    <x v="210"/>
    <x v="71"/>
    <n v="217801.81999999998"/>
  </r>
  <r>
    <x v="210"/>
    <x v="64"/>
    <n v="36524.490000000005"/>
  </r>
  <r>
    <x v="210"/>
    <x v="65"/>
    <n v="41065.4"/>
  </r>
  <r>
    <x v="210"/>
    <x v="66"/>
    <n v="23114.51"/>
  </r>
  <r>
    <x v="210"/>
    <x v="74"/>
    <n v="19421.41"/>
  </r>
  <r>
    <x v="211"/>
    <x v="0"/>
    <n v="158545.15000000002"/>
  </r>
  <r>
    <x v="211"/>
    <x v="1"/>
    <n v="-158545.15"/>
  </r>
  <r>
    <x v="211"/>
    <x v="57"/>
    <n v="142625"/>
  </r>
  <r>
    <x v="211"/>
    <x v="2"/>
    <n v="56930.55"/>
  </r>
  <r>
    <x v="211"/>
    <x v="3"/>
    <n v="571810.17999999993"/>
  </r>
  <r>
    <x v="211"/>
    <x v="4"/>
    <n v="1262778.04"/>
  </r>
  <r>
    <x v="211"/>
    <x v="5"/>
    <n v="521867.18000000005"/>
  </r>
  <r>
    <x v="211"/>
    <x v="6"/>
    <n v="17736423.380000003"/>
  </r>
  <r>
    <x v="211"/>
    <x v="58"/>
    <n v="85435.329999999987"/>
  </r>
  <r>
    <x v="211"/>
    <x v="59"/>
    <n v="247559.81000000003"/>
  </r>
  <r>
    <x v="211"/>
    <x v="7"/>
    <n v="437569.45000000007"/>
  </r>
  <r>
    <x v="211"/>
    <x v="8"/>
    <n v="360356.87"/>
  </r>
  <r>
    <x v="211"/>
    <x v="9"/>
    <n v="7758037.3699999992"/>
  </r>
  <r>
    <x v="211"/>
    <x v="67"/>
    <n v="55336.67"/>
  </r>
  <r>
    <x v="211"/>
    <x v="60"/>
    <n v="1577.04"/>
  </r>
  <r>
    <x v="211"/>
    <x v="10"/>
    <n v="1824806.3599999999"/>
  </r>
  <r>
    <x v="211"/>
    <x v="11"/>
    <n v="2218374.5100000002"/>
  </r>
  <r>
    <x v="211"/>
    <x v="12"/>
    <n v="91360.050000000017"/>
  </r>
  <r>
    <x v="211"/>
    <x v="13"/>
    <n v="72276.560000000012"/>
  </r>
  <r>
    <x v="211"/>
    <x v="14"/>
    <n v="19843.61"/>
  </r>
  <r>
    <x v="211"/>
    <x v="15"/>
    <n v="41741.760000000009"/>
  </r>
  <r>
    <x v="211"/>
    <x v="16"/>
    <n v="943398.33000000007"/>
  </r>
  <r>
    <x v="211"/>
    <x v="17"/>
    <n v="2797197.0799999996"/>
  </r>
  <r>
    <x v="211"/>
    <x v="18"/>
    <n v="658057.84"/>
  </r>
  <r>
    <x v="211"/>
    <x v="19"/>
    <n v="1504871.7"/>
  </r>
  <r>
    <x v="211"/>
    <x v="82"/>
    <n v="4573.95"/>
  </r>
  <r>
    <x v="211"/>
    <x v="20"/>
    <n v="9169.42"/>
  </r>
  <r>
    <x v="211"/>
    <x v="21"/>
    <n v="1170816.07"/>
  </r>
  <r>
    <x v="211"/>
    <x v="22"/>
    <n v="11289.3"/>
  </r>
  <r>
    <x v="211"/>
    <x v="23"/>
    <n v="351418.54"/>
  </r>
  <r>
    <x v="211"/>
    <x v="24"/>
    <n v="133007.48000000001"/>
  </r>
  <r>
    <x v="211"/>
    <x v="25"/>
    <n v="1141808.73"/>
  </r>
  <r>
    <x v="211"/>
    <x v="93"/>
    <n v="311"/>
  </r>
  <r>
    <x v="211"/>
    <x v="83"/>
    <n v="2921.6"/>
  </r>
  <r>
    <x v="211"/>
    <x v="73"/>
    <n v="617511.5"/>
  </r>
  <r>
    <x v="211"/>
    <x v="26"/>
    <n v="31757.050000000007"/>
  </r>
  <r>
    <x v="211"/>
    <x v="27"/>
    <n v="496938.25"/>
  </r>
  <r>
    <x v="211"/>
    <x v="61"/>
    <n v="239331.44999999998"/>
  </r>
  <r>
    <x v="211"/>
    <x v="29"/>
    <n v="65931.820000000007"/>
  </r>
  <r>
    <x v="211"/>
    <x v="30"/>
    <n v="215900.96"/>
  </r>
  <r>
    <x v="211"/>
    <x v="31"/>
    <n v="301880.31"/>
  </r>
  <r>
    <x v="211"/>
    <x v="32"/>
    <n v="19966.440000000002"/>
  </r>
  <r>
    <x v="211"/>
    <x v="33"/>
    <n v="2759.7"/>
  </r>
  <r>
    <x v="211"/>
    <x v="34"/>
    <n v="80444.640000000014"/>
  </r>
  <r>
    <x v="211"/>
    <x v="35"/>
    <n v="493298.45000000007"/>
  </r>
  <r>
    <x v="211"/>
    <x v="36"/>
    <n v="130189.84"/>
  </r>
  <r>
    <x v="211"/>
    <x v="75"/>
    <n v="27896.52"/>
  </r>
  <r>
    <x v="211"/>
    <x v="37"/>
    <n v="4398.72"/>
  </r>
  <r>
    <x v="211"/>
    <x v="62"/>
    <n v="20971.5"/>
  </r>
  <r>
    <x v="211"/>
    <x v="54"/>
    <n v="4243.4800000000005"/>
  </r>
  <r>
    <x v="211"/>
    <x v="38"/>
    <n v="71281.14"/>
  </r>
  <r>
    <x v="211"/>
    <x v="39"/>
    <n v="34548.910000000003"/>
  </r>
  <r>
    <x v="211"/>
    <x v="40"/>
    <n v="203597.13"/>
  </r>
  <r>
    <x v="211"/>
    <x v="41"/>
    <n v="4000"/>
  </r>
  <r>
    <x v="211"/>
    <x v="43"/>
    <n v="330.48"/>
  </r>
  <r>
    <x v="211"/>
    <x v="55"/>
    <n v="48167.14"/>
  </r>
  <r>
    <x v="211"/>
    <x v="44"/>
    <n v="23149.97"/>
  </r>
  <r>
    <x v="211"/>
    <x v="46"/>
    <n v="156798.84"/>
  </r>
  <r>
    <x v="211"/>
    <x v="47"/>
    <n v="58117.299999999996"/>
  </r>
  <r>
    <x v="211"/>
    <x v="56"/>
    <n v="8351.25"/>
  </r>
  <r>
    <x v="211"/>
    <x v="48"/>
    <n v="20270.11"/>
  </r>
  <r>
    <x v="211"/>
    <x v="49"/>
    <n v="90522.73000000001"/>
  </r>
  <r>
    <x v="211"/>
    <x v="50"/>
    <n v="1131457.49"/>
  </r>
  <r>
    <x v="211"/>
    <x v="51"/>
    <n v="106981.88"/>
  </r>
  <r>
    <x v="211"/>
    <x v="52"/>
    <n v="39715.57"/>
  </r>
  <r>
    <x v="211"/>
    <x v="64"/>
    <n v="11254.779999999999"/>
  </r>
  <r>
    <x v="211"/>
    <x v="66"/>
    <n v="6402.88"/>
  </r>
  <r>
    <x v="212"/>
    <x v="0"/>
    <n v="192175.35"/>
  </r>
  <r>
    <x v="212"/>
    <x v="1"/>
    <n v="-192175.35"/>
  </r>
  <r>
    <x v="212"/>
    <x v="3"/>
    <n v="128519.19"/>
  </r>
  <r>
    <x v="212"/>
    <x v="4"/>
    <n v="265688.24"/>
  </r>
  <r>
    <x v="212"/>
    <x v="5"/>
    <n v="151672.04"/>
  </r>
  <r>
    <x v="212"/>
    <x v="6"/>
    <n v="5213593.2799999993"/>
  </r>
  <r>
    <x v="212"/>
    <x v="59"/>
    <n v="25876.53"/>
  </r>
  <r>
    <x v="212"/>
    <x v="7"/>
    <n v="308677"/>
  </r>
  <r>
    <x v="212"/>
    <x v="8"/>
    <n v="136020.62"/>
  </r>
  <r>
    <x v="212"/>
    <x v="9"/>
    <n v="2580383.3000000007"/>
  </r>
  <r>
    <x v="212"/>
    <x v="67"/>
    <n v="4762.6599999999989"/>
  </r>
  <r>
    <x v="212"/>
    <x v="60"/>
    <n v="8920.2900000000009"/>
  </r>
  <r>
    <x v="212"/>
    <x v="10"/>
    <n v="683406.16"/>
  </r>
  <r>
    <x v="212"/>
    <x v="11"/>
    <n v="620073.84000000008"/>
  </r>
  <r>
    <x v="212"/>
    <x v="12"/>
    <n v="38775.630000000005"/>
  </r>
  <r>
    <x v="212"/>
    <x v="13"/>
    <n v="18510.400000000001"/>
  </r>
  <r>
    <x v="212"/>
    <x v="14"/>
    <n v="24394.31"/>
  </r>
  <r>
    <x v="212"/>
    <x v="15"/>
    <n v="24481.72"/>
  </r>
  <r>
    <x v="212"/>
    <x v="16"/>
    <n v="317523.28000000003"/>
  </r>
  <r>
    <x v="212"/>
    <x v="17"/>
    <n v="777272.71"/>
  </r>
  <r>
    <x v="212"/>
    <x v="18"/>
    <n v="228074.27"/>
  </r>
  <r>
    <x v="212"/>
    <x v="19"/>
    <n v="429697.98"/>
  </r>
  <r>
    <x v="212"/>
    <x v="82"/>
    <n v="-1144"/>
  </r>
  <r>
    <x v="212"/>
    <x v="21"/>
    <n v="288033.71999999997"/>
  </r>
  <r>
    <x v="212"/>
    <x v="22"/>
    <n v="38530.880000000005"/>
  </r>
  <r>
    <x v="212"/>
    <x v="23"/>
    <n v="133869.47"/>
  </r>
  <r>
    <x v="212"/>
    <x v="24"/>
    <n v="89044.76"/>
  </r>
  <r>
    <x v="212"/>
    <x v="25"/>
    <n v="381171.42"/>
  </r>
  <r>
    <x v="212"/>
    <x v="26"/>
    <n v="44633.869999999995"/>
  </r>
  <r>
    <x v="212"/>
    <x v="27"/>
    <n v="159290.76999999999"/>
  </r>
  <r>
    <x v="212"/>
    <x v="61"/>
    <n v="87460.53"/>
  </r>
  <r>
    <x v="212"/>
    <x v="28"/>
    <n v="2077.87"/>
  </r>
  <r>
    <x v="212"/>
    <x v="29"/>
    <n v="36136.39"/>
  </r>
  <r>
    <x v="212"/>
    <x v="30"/>
    <n v="161986"/>
  </r>
  <r>
    <x v="212"/>
    <x v="31"/>
    <n v="112754.78"/>
  </r>
  <r>
    <x v="212"/>
    <x v="32"/>
    <n v="7152.32"/>
  </r>
  <r>
    <x v="212"/>
    <x v="33"/>
    <n v="2882.2200000000003"/>
  </r>
  <r>
    <x v="212"/>
    <x v="34"/>
    <n v="132825.29999999999"/>
  </r>
  <r>
    <x v="212"/>
    <x v="35"/>
    <n v="179537"/>
  </r>
  <r>
    <x v="212"/>
    <x v="54"/>
    <n v="111794.03"/>
  </r>
  <r>
    <x v="212"/>
    <x v="39"/>
    <n v="51977.299999999996"/>
  </r>
  <r>
    <x v="212"/>
    <x v="40"/>
    <n v="107925.83"/>
  </r>
  <r>
    <x v="212"/>
    <x v="43"/>
    <n v="30570.739999999998"/>
  </r>
  <r>
    <x v="212"/>
    <x v="44"/>
    <n v="30825.48"/>
  </r>
  <r>
    <x v="212"/>
    <x v="46"/>
    <n v="561896.17999999993"/>
  </r>
  <r>
    <x v="212"/>
    <x v="47"/>
    <n v="7845"/>
  </r>
  <r>
    <x v="212"/>
    <x v="48"/>
    <n v="21881.7"/>
  </r>
  <r>
    <x v="212"/>
    <x v="49"/>
    <n v="13523.77"/>
  </r>
  <r>
    <x v="212"/>
    <x v="50"/>
    <n v="16000"/>
  </r>
  <r>
    <x v="212"/>
    <x v="51"/>
    <n v="79433.400000000009"/>
  </r>
  <r>
    <x v="212"/>
    <x v="52"/>
    <n v="22015"/>
  </r>
  <r>
    <x v="213"/>
    <x v="0"/>
    <n v="5487.2800000000007"/>
  </r>
  <r>
    <x v="213"/>
    <x v="1"/>
    <n v="-5487.28"/>
  </r>
  <r>
    <x v="213"/>
    <x v="57"/>
    <n v="22820"/>
  </r>
  <r>
    <x v="213"/>
    <x v="2"/>
    <n v="2910.86"/>
  </r>
  <r>
    <x v="213"/>
    <x v="3"/>
    <n v="170797.8"/>
  </r>
  <r>
    <x v="213"/>
    <x v="4"/>
    <n v="18667.43"/>
  </r>
  <r>
    <x v="213"/>
    <x v="5"/>
    <n v="114119.98"/>
  </r>
  <r>
    <x v="213"/>
    <x v="6"/>
    <n v="2701353.6399999997"/>
  </r>
  <r>
    <x v="213"/>
    <x v="58"/>
    <n v="25993.23"/>
  </r>
  <r>
    <x v="213"/>
    <x v="59"/>
    <n v="36158.5"/>
  </r>
  <r>
    <x v="213"/>
    <x v="7"/>
    <n v="25392.649999999998"/>
  </r>
  <r>
    <x v="213"/>
    <x v="8"/>
    <n v="93398.079999999987"/>
  </r>
  <r>
    <x v="213"/>
    <x v="9"/>
    <n v="877992.26999999979"/>
  </r>
  <r>
    <x v="213"/>
    <x v="67"/>
    <n v="2643.9000000000005"/>
  </r>
  <r>
    <x v="213"/>
    <x v="60"/>
    <n v="644"/>
  </r>
  <r>
    <x v="213"/>
    <x v="10"/>
    <n v="324606.06999999995"/>
  </r>
  <r>
    <x v="213"/>
    <x v="11"/>
    <n v="345969.87"/>
  </r>
  <r>
    <x v="213"/>
    <x v="12"/>
    <n v="14674.850000000002"/>
  </r>
  <r>
    <x v="213"/>
    <x v="13"/>
    <n v="9378.61"/>
  </r>
  <r>
    <x v="213"/>
    <x v="14"/>
    <n v="5017.12"/>
  </r>
  <r>
    <x v="213"/>
    <x v="15"/>
    <n v="15871.650000000001"/>
  </r>
  <r>
    <x v="213"/>
    <x v="94"/>
    <n v="3.25"/>
  </r>
  <r>
    <x v="213"/>
    <x v="16"/>
    <n v="109033.05"/>
  </r>
  <r>
    <x v="213"/>
    <x v="17"/>
    <n v="425503.97"/>
  </r>
  <r>
    <x v="213"/>
    <x v="18"/>
    <n v="77065.89"/>
  </r>
  <r>
    <x v="213"/>
    <x v="19"/>
    <n v="224020.97999999998"/>
  </r>
  <r>
    <x v="213"/>
    <x v="82"/>
    <n v="40.950000000000003"/>
  </r>
  <r>
    <x v="213"/>
    <x v="21"/>
    <n v="110314.41"/>
  </r>
  <r>
    <x v="213"/>
    <x v="22"/>
    <n v="56336.62"/>
  </r>
  <r>
    <x v="213"/>
    <x v="23"/>
    <n v="72375.990000000005"/>
  </r>
  <r>
    <x v="213"/>
    <x v="24"/>
    <n v="36534.54"/>
  </r>
  <r>
    <x v="213"/>
    <x v="25"/>
    <n v="178608.86"/>
  </r>
  <r>
    <x v="213"/>
    <x v="72"/>
    <n v="2544.44"/>
  </r>
  <r>
    <x v="213"/>
    <x v="73"/>
    <n v="6974.2"/>
  </r>
  <r>
    <x v="213"/>
    <x v="26"/>
    <n v="7784.21"/>
  </r>
  <r>
    <x v="213"/>
    <x v="78"/>
    <n v="18057.27"/>
  </r>
  <r>
    <x v="213"/>
    <x v="27"/>
    <n v="87322.4"/>
  </r>
  <r>
    <x v="213"/>
    <x v="28"/>
    <n v="58624.35"/>
  </r>
  <r>
    <x v="213"/>
    <x v="30"/>
    <n v="258697.13"/>
  </r>
  <r>
    <x v="213"/>
    <x v="32"/>
    <n v="4936.8900000000003"/>
  </r>
  <r>
    <x v="213"/>
    <x v="33"/>
    <n v="1210.08"/>
  </r>
  <r>
    <x v="213"/>
    <x v="34"/>
    <n v="24248.11"/>
  </r>
  <r>
    <x v="213"/>
    <x v="35"/>
    <n v="79970.25"/>
  </r>
  <r>
    <x v="213"/>
    <x v="85"/>
    <n v="2202.89"/>
  </r>
  <r>
    <x v="213"/>
    <x v="37"/>
    <n v="184.77"/>
  </r>
  <r>
    <x v="213"/>
    <x v="54"/>
    <n v="4404.2700000000004"/>
  </r>
  <r>
    <x v="213"/>
    <x v="38"/>
    <n v="54148.31"/>
  </r>
  <r>
    <x v="213"/>
    <x v="39"/>
    <n v="17212.16"/>
  </r>
  <r>
    <x v="213"/>
    <x v="40"/>
    <n v="11114.16"/>
  </r>
  <r>
    <x v="213"/>
    <x v="43"/>
    <n v="756.59"/>
  </r>
  <r>
    <x v="213"/>
    <x v="44"/>
    <n v="16675.099999999999"/>
  </r>
  <r>
    <x v="213"/>
    <x v="45"/>
    <n v="203"/>
  </r>
  <r>
    <x v="213"/>
    <x v="46"/>
    <n v="145056.74"/>
  </r>
  <r>
    <x v="213"/>
    <x v="47"/>
    <n v="33133.57"/>
  </r>
  <r>
    <x v="213"/>
    <x v="48"/>
    <n v="150"/>
  </r>
  <r>
    <x v="213"/>
    <x v="49"/>
    <n v="10305.49"/>
  </r>
  <r>
    <x v="213"/>
    <x v="50"/>
    <n v="167045.78"/>
  </r>
  <r>
    <x v="213"/>
    <x v="51"/>
    <n v="5461.3099999999995"/>
  </r>
  <r>
    <x v="213"/>
    <x v="52"/>
    <n v="68600.800000000003"/>
  </r>
  <r>
    <x v="213"/>
    <x v="66"/>
    <n v="22262.16"/>
  </r>
  <r>
    <x v="214"/>
    <x v="0"/>
    <n v="329265.03999999998"/>
  </r>
  <r>
    <x v="214"/>
    <x v="1"/>
    <n v="-329265.03999999998"/>
  </r>
  <r>
    <x v="214"/>
    <x v="57"/>
    <n v="804875"/>
  </r>
  <r>
    <x v="214"/>
    <x v="2"/>
    <n v="840445.71"/>
  </r>
  <r>
    <x v="214"/>
    <x v="3"/>
    <n v="2448152.9800000004"/>
  </r>
  <r>
    <x v="214"/>
    <x v="4"/>
    <n v="1624071.38"/>
  </r>
  <r>
    <x v="214"/>
    <x v="5"/>
    <n v="877609.92"/>
  </r>
  <r>
    <x v="214"/>
    <x v="6"/>
    <n v="49918040.31000001"/>
  </r>
  <r>
    <x v="214"/>
    <x v="58"/>
    <n v="92061.459999999992"/>
  </r>
  <r>
    <x v="214"/>
    <x v="59"/>
    <n v="575411.37"/>
  </r>
  <r>
    <x v="214"/>
    <x v="7"/>
    <n v="1076307.07"/>
  </r>
  <r>
    <x v="214"/>
    <x v="8"/>
    <n v="867479.70999999985"/>
  </r>
  <r>
    <x v="214"/>
    <x v="9"/>
    <n v="17809608.330000002"/>
  </r>
  <r>
    <x v="214"/>
    <x v="67"/>
    <n v="31631.030000000002"/>
  </r>
  <r>
    <x v="214"/>
    <x v="60"/>
    <n v="86814.080000000016"/>
  </r>
  <r>
    <x v="214"/>
    <x v="10"/>
    <n v="5542083.7400000002"/>
  </r>
  <r>
    <x v="214"/>
    <x v="11"/>
    <n v="-6456625.9499999965"/>
  </r>
  <r>
    <x v="214"/>
    <x v="12"/>
    <n v="250229.37000000002"/>
  </r>
  <r>
    <x v="214"/>
    <x v="13"/>
    <n v="184557.96000000002"/>
  </r>
  <r>
    <x v="214"/>
    <x v="14"/>
    <n v="19073"/>
  </r>
  <r>
    <x v="214"/>
    <x v="15"/>
    <n v="48891.79"/>
  </r>
  <r>
    <x v="214"/>
    <x v="16"/>
    <n v="2209060.7599999988"/>
  </r>
  <r>
    <x v="214"/>
    <x v="17"/>
    <n v="7806704.7700000014"/>
  </r>
  <r>
    <x v="214"/>
    <x v="18"/>
    <n v="1509776.9700000002"/>
  </r>
  <r>
    <x v="214"/>
    <x v="19"/>
    <n v="17658832.489999998"/>
  </r>
  <r>
    <x v="214"/>
    <x v="21"/>
    <n v="375449.4"/>
  </r>
  <r>
    <x v="214"/>
    <x v="22"/>
    <n v="1062077.9099999999"/>
  </r>
  <r>
    <x v="214"/>
    <x v="23"/>
    <n v="1523840.45"/>
  </r>
  <r>
    <x v="214"/>
    <x v="24"/>
    <n v="370059.12"/>
  </r>
  <r>
    <x v="214"/>
    <x v="25"/>
    <n v="4107672.7500000009"/>
  </r>
  <r>
    <x v="214"/>
    <x v="83"/>
    <n v="11315.3"/>
  </r>
  <r>
    <x v="214"/>
    <x v="73"/>
    <n v="127514.94"/>
  </r>
  <r>
    <x v="214"/>
    <x v="26"/>
    <n v="63443.98"/>
  </r>
  <r>
    <x v="214"/>
    <x v="27"/>
    <n v="928917.61"/>
  </r>
  <r>
    <x v="214"/>
    <x v="61"/>
    <n v="207996.99"/>
  </r>
  <r>
    <x v="214"/>
    <x v="28"/>
    <n v="32175"/>
  </r>
  <r>
    <x v="214"/>
    <x v="29"/>
    <n v="161543.59"/>
  </r>
  <r>
    <x v="214"/>
    <x v="32"/>
    <n v="37403.769999999997"/>
  </r>
  <r>
    <x v="214"/>
    <x v="33"/>
    <n v="11027.26"/>
  </r>
  <r>
    <x v="214"/>
    <x v="34"/>
    <n v="603337.21"/>
  </r>
  <r>
    <x v="214"/>
    <x v="35"/>
    <n v="1067174.08"/>
  </r>
  <r>
    <x v="214"/>
    <x v="68"/>
    <n v="26500"/>
  </r>
  <r>
    <x v="214"/>
    <x v="36"/>
    <n v="181916.77"/>
  </r>
  <r>
    <x v="214"/>
    <x v="37"/>
    <n v="3859.0899999999997"/>
  </r>
  <r>
    <x v="214"/>
    <x v="62"/>
    <n v="25751.510000000002"/>
  </r>
  <r>
    <x v="214"/>
    <x v="38"/>
    <n v="599431.89"/>
  </r>
  <r>
    <x v="214"/>
    <x v="39"/>
    <n v="228073.84"/>
  </r>
  <r>
    <x v="214"/>
    <x v="40"/>
    <n v="488248.81000000006"/>
  </r>
  <r>
    <x v="214"/>
    <x v="42"/>
    <n v="294829.38"/>
  </r>
  <r>
    <x v="214"/>
    <x v="43"/>
    <n v="288650.61"/>
  </r>
  <r>
    <x v="214"/>
    <x v="44"/>
    <n v="60765.1"/>
  </r>
  <r>
    <x v="214"/>
    <x v="45"/>
    <n v="10237"/>
  </r>
  <r>
    <x v="214"/>
    <x v="46"/>
    <n v="3057611.9"/>
  </r>
  <r>
    <x v="214"/>
    <x v="47"/>
    <n v="431194.04000000004"/>
  </r>
  <r>
    <x v="214"/>
    <x v="48"/>
    <n v="2873239.5700000003"/>
  </r>
  <r>
    <x v="214"/>
    <x v="49"/>
    <n v="85611.520000000004"/>
  </r>
  <r>
    <x v="214"/>
    <x v="50"/>
    <n v="98566.28"/>
  </r>
  <r>
    <x v="214"/>
    <x v="51"/>
    <n v="206269.52000000002"/>
  </r>
  <r>
    <x v="214"/>
    <x v="52"/>
    <n v="258471"/>
  </r>
  <r>
    <x v="214"/>
    <x v="64"/>
    <n v="126035.65000000001"/>
  </r>
  <r>
    <x v="214"/>
    <x v="65"/>
    <n v="17788.11"/>
  </r>
  <r>
    <x v="214"/>
    <x v="74"/>
    <n v="15157.95"/>
  </r>
  <r>
    <x v="215"/>
    <x v="0"/>
    <n v="572.86"/>
  </r>
  <r>
    <x v="215"/>
    <x v="1"/>
    <n v="-572.86"/>
  </r>
  <r>
    <x v="215"/>
    <x v="2"/>
    <n v="22537.67"/>
  </r>
  <r>
    <x v="215"/>
    <x v="3"/>
    <n v="19291.77"/>
  </r>
  <r>
    <x v="215"/>
    <x v="5"/>
    <n v="64660.020000000004"/>
  </r>
  <r>
    <x v="215"/>
    <x v="6"/>
    <n v="395840.08"/>
  </r>
  <r>
    <x v="215"/>
    <x v="59"/>
    <n v="822.22"/>
  </r>
  <r>
    <x v="215"/>
    <x v="7"/>
    <n v="46059.740000000005"/>
  </r>
  <r>
    <x v="215"/>
    <x v="8"/>
    <n v="20929.600000000002"/>
  </r>
  <r>
    <x v="215"/>
    <x v="9"/>
    <n v="120289.70000000001"/>
  </r>
  <r>
    <x v="215"/>
    <x v="60"/>
    <n v="3283.5"/>
  </r>
  <r>
    <x v="215"/>
    <x v="10"/>
    <n v="76878"/>
  </r>
  <r>
    <x v="215"/>
    <x v="11"/>
    <n v="89288"/>
  </r>
  <r>
    <x v="215"/>
    <x v="12"/>
    <n v="10287.789999999999"/>
  </r>
  <r>
    <x v="215"/>
    <x v="13"/>
    <n v="4901.2199999999993"/>
  </r>
  <r>
    <x v="215"/>
    <x v="14"/>
    <n v="1066.3200000000002"/>
  </r>
  <r>
    <x v="215"/>
    <x v="15"/>
    <n v="2815.9300000000003"/>
  </r>
  <r>
    <x v="215"/>
    <x v="16"/>
    <n v="19190.29"/>
  </r>
  <r>
    <x v="215"/>
    <x v="17"/>
    <n v="62036.729999999996"/>
  </r>
  <r>
    <x v="215"/>
    <x v="18"/>
    <n v="13618.49"/>
  </r>
  <r>
    <x v="215"/>
    <x v="19"/>
    <n v="35175.83"/>
  </r>
  <r>
    <x v="215"/>
    <x v="21"/>
    <n v="8362.4500000000007"/>
  </r>
  <r>
    <x v="215"/>
    <x v="22"/>
    <n v="278.76"/>
  </r>
  <r>
    <x v="215"/>
    <x v="23"/>
    <n v="23308.34"/>
  </r>
  <r>
    <x v="215"/>
    <x v="24"/>
    <n v="8444.27"/>
  </r>
  <r>
    <x v="215"/>
    <x v="25"/>
    <n v="56185"/>
  </r>
  <r>
    <x v="215"/>
    <x v="26"/>
    <n v="3574.37"/>
  </r>
  <r>
    <x v="215"/>
    <x v="27"/>
    <n v="25466.04"/>
  </r>
  <r>
    <x v="215"/>
    <x v="28"/>
    <n v="56353.95"/>
  </r>
  <r>
    <x v="215"/>
    <x v="33"/>
    <n v="2082.2199999999998"/>
  </r>
  <r>
    <x v="215"/>
    <x v="34"/>
    <n v="10284.33"/>
  </r>
  <r>
    <x v="215"/>
    <x v="35"/>
    <n v="11915"/>
  </r>
  <r>
    <x v="215"/>
    <x v="69"/>
    <n v="4233.18"/>
  </r>
  <r>
    <x v="215"/>
    <x v="54"/>
    <n v="1980.21"/>
  </r>
  <r>
    <x v="215"/>
    <x v="38"/>
    <n v="52163.35"/>
  </r>
  <r>
    <x v="215"/>
    <x v="39"/>
    <n v="1337.74"/>
  </r>
  <r>
    <x v="215"/>
    <x v="40"/>
    <n v="2681"/>
  </r>
  <r>
    <x v="215"/>
    <x v="41"/>
    <n v="2418.91"/>
  </r>
  <r>
    <x v="215"/>
    <x v="42"/>
    <n v="78.88"/>
  </r>
  <r>
    <x v="215"/>
    <x v="43"/>
    <n v="10174.18"/>
  </r>
  <r>
    <x v="215"/>
    <x v="44"/>
    <n v="2292"/>
  </r>
  <r>
    <x v="215"/>
    <x v="45"/>
    <n v="51266.16"/>
  </r>
  <r>
    <x v="215"/>
    <x v="46"/>
    <n v="4015.16"/>
  </r>
  <r>
    <x v="215"/>
    <x v="47"/>
    <n v="15072.77"/>
  </r>
  <r>
    <x v="215"/>
    <x v="48"/>
    <n v="172949.71000000002"/>
  </r>
  <r>
    <x v="215"/>
    <x v="49"/>
    <n v="644.98"/>
  </r>
  <r>
    <x v="215"/>
    <x v="50"/>
    <n v="6547.99"/>
  </r>
  <r>
    <x v="215"/>
    <x v="51"/>
    <n v="1979.88"/>
  </r>
  <r>
    <x v="216"/>
    <x v="0"/>
    <n v="937.5"/>
  </r>
  <r>
    <x v="216"/>
    <x v="1"/>
    <n v="-937.5"/>
  </r>
  <r>
    <x v="216"/>
    <x v="57"/>
    <n v="5705"/>
  </r>
  <r>
    <x v="216"/>
    <x v="2"/>
    <n v="360"/>
  </r>
  <r>
    <x v="216"/>
    <x v="3"/>
    <n v="20368.080000000002"/>
  </r>
  <r>
    <x v="216"/>
    <x v="4"/>
    <n v="18242.169999999998"/>
  </r>
  <r>
    <x v="216"/>
    <x v="5"/>
    <n v="1925.03"/>
  </r>
  <r>
    <x v="216"/>
    <x v="6"/>
    <n v="498925.66"/>
  </r>
  <r>
    <x v="216"/>
    <x v="59"/>
    <n v="3717.9"/>
  </r>
  <r>
    <x v="216"/>
    <x v="8"/>
    <n v="500.62"/>
  </r>
  <r>
    <x v="216"/>
    <x v="9"/>
    <n v="97119.260000000009"/>
  </r>
  <r>
    <x v="216"/>
    <x v="10"/>
    <n v="22163.599999999999"/>
  </r>
  <r>
    <x v="216"/>
    <x v="11"/>
    <n v="92702.399999999994"/>
  </r>
  <r>
    <x v="216"/>
    <x v="12"/>
    <n v="3056.0099999999998"/>
  </r>
  <r>
    <x v="216"/>
    <x v="13"/>
    <n v="4133.9400000000005"/>
  </r>
  <r>
    <x v="216"/>
    <x v="14"/>
    <n v="604.54999999999995"/>
  </r>
  <r>
    <x v="216"/>
    <x v="15"/>
    <n v="3242.0699999999997"/>
  </r>
  <r>
    <x v="216"/>
    <x v="16"/>
    <n v="9996.49"/>
  </r>
  <r>
    <x v="216"/>
    <x v="17"/>
    <n v="71401.48000000001"/>
  </r>
  <r>
    <x v="216"/>
    <x v="18"/>
    <n v="7591.9600000000009"/>
  </r>
  <r>
    <x v="216"/>
    <x v="19"/>
    <n v="40780.520000000004"/>
  </r>
  <r>
    <x v="216"/>
    <x v="21"/>
    <n v="16392.849999999999"/>
  </r>
  <r>
    <x v="216"/>
    <x v="23"/>
    <n v="876.39"/>
  </r>
  <r>
    <x v="216"/>
    <x v="24"/>
    <n v="6056.49"/>
  </r>
  <r>
    <x v="216"/>
    <x v="25"/>
    <n v="29506.399999999998"/>
  </r>
  <r>
    <x v="216"/>
    <x v="73"/>
    <n v="3078.24"/>
  </r>
  <r>
    <x v="216"/>
    <x v="77"/>
    <n v="5000"/>
  </r>
  <r>
    <x v="216"/>
    <x v="26"/>
    <n v="2014.77"/>
  </r>
  <r>
    <x v="216"/>
    <x v="27"/>
    <n v="10399.040000000001"/>
  </r>
  <r>
    <x v="216"/>
    <x v="28"/>
    <n v="82864.200000000012"/>
  </r>
  <r>
    <x v="216"/>
    <x v="29"/>
    <n v="1711.1"/>
  </r>
  <r>
    <x v="216"/>
    <x v="32"/>
    <n v="2584.6000000000004"/>
  </r>
  <r>
    <x v="216"/>
    <x v="34"/>
    <n v="5238.43"/>
  </r>
  <r>
    <x v="216"/>
    <x v="35"/>
    <n v="8226"/>
  </r>
  <r>
    <x v="216"/>
    <x v="54"/>
    <n v="3724.49"/>
  </r>
  <r>
    <x v="216"/>
    <x v="38"/>
    <n v="15434.98"/>
  </r>
  <r>
    <x v="216"/>
    <x v="39"/>
    <n v="6280.54"/>
  </r>
  <r>
    <x v="216"/>
    <x v="40"/>
    <n v="7066.39"/>
  </r>
  <r>
    <x v="216"/>
    <x v="41"/>
    <n v="344.17"/>
  </r>
  <r>
    <x v="216"/>
    <x v="43"/>
    <n v="1323.45"/>
  </r>
  <r>
    <x v="216"/>
    <x v="44"/>
    <n v="1131"/>
  </r>
  <r>
    <x v="216"/>
    <x v="45"/>
    <n v="16.899999999999999"/>
  </r>
  <r>
    <x v="216"/>
    <x v="46"/>
    <n v="5233.57"/>
  </r>
  <r>
    <x v="216"/>
    <x v="47"/>
    <n v="5814.15"/>
  </r>
  <r>
    <x v="216"/>
    <x v="48"/>
    <n v="15636.44"/>
  </r>
  <r>
    <x v="216"/>
    <x v="49"/>
    <n v="15026.380000000001"/>
  </r>
  <r>
    <x v="216"/>
    <x v="50"/>
    <n v="345.8"/>
  </r>
  <r>
    <x v="216"/>
    <x v="51"/>
    <n v="447.40999999999997"/>
  </r>
  <r>
    <x v="217"/>
    <x v="0"/>
    <n v="11543.3"/>
  </r>
  <r>
    <x v="217"/>
    <x v="1"/>
    <n v="-11543.3"/>
  </r>
  <r>
    <x v="217"/>
    <x v="5"/>
    <n v="6075.28"/>
  </r>
  <r>
    <x v="217"/>
    <x v="6"/>
    <n v="959237.59"/>
  </r>
  <r>
    <x v="217"/>
    <x v="8"/>
    <n v="14677.38"/>
  </r>
  <r>
    <x v="217"/>
    <x v="9"/>
    <n v="290993.05"/>
  </r>
  <r>
    <x v="217"/>
    <x v="60"/>
    <n v="7824.97"/>
  </r>
  <r>
    <x v="217"/>
    <x v="10"/>
    <n v="69696"/>
  </r>
  <r>
    <x v="217"/>
    <x v="11"/>
    <n v="139458"/>
  </r>
  <r>
    <x v="217"/>
    <x v="12"/>
    <n v="9934.65"/>
  </r>
  <r>
    <x v="217"/>
    <x v="13"/>
    <n v="6089.32"/>
  </r>
  <r>
    <x v="217"/>
    <x v="14"/>
    <n v="1799.23"/>
  </r>
  <r>
    <x v="217"/>
    <x v="15"/>
    <n v="5712.0300000000007"/>
  </r>
  <r>
    <x v="217"/>
    <x v="16"/>
    <n v="32495.93"/>
  </r>
  <r>
    <x v="217"/>
    <x v="17"/>
    <n v="138246.29"/>
  </r>
  <r>
    <x v="217"/>
    <x v="18"/>
    <n v="22587.21"/>
  </r>
  <r>
    <x v="217"/>
    <x v="19"/>
    <n v="71291.959999999992"/>
  </r>
  <r>
    <x v="217"/>
    <x v="21"/>
    <n v="24571.7"/>
  </r>
  <r>
    <x v="217"/>
    <x v="23"/>
    <n v="26062.42"/>
  </r>
  <r>
    <x v="217"/>
    <x v="24"/>
    <n v="123.56"/>
  </r>
  <r>
    <x v="217"/>
    <x v="25"/>
    <n v="103283.67"/>
  </r>
  <r>
    <x v="217"/>
    <x v="73"/>
    <n v="4819.24"/>
  </r>
  <r>
    <x v="217"/>
    <x v="27"/>
    <n v="16856.21"/>
  </r>
  <r>
    <x v="217"/>
    <x v="28"/>
    <n v="50509.17"/>
  </r>
  <r>
    <x v="217"/>
    <x v="29"/>
    <n v="16549.330000000002"/>
  </r>
  <r>
    <x v="217"/>
    <x v="53"/>
    <n v="3889.07"/>
  </r>
  <r>
    <x v="217"/>
    <x v="30"/>
    <n v="17.190000000000001"/>
  </r>
  <r>
    <x v="217"/>
    <x v="32"/>
    <n v="4465.74"/>
  </r>
  <r>
    <x v="217"/>
    <x v="34"/>
    <n v="27921.62"/>
  </r>
  <r>
    <x v="217"/>
    <x v="35"/>
    <n v="12099"/>
  </r>
  <r>
    <x v="217"/>
    <x v="36"/>
    <n v="200"/>
  </r>
  <r>
    <x v="217"/>
    <x v="37"/>
    <n v="7467.04"/>
  </r>
  <r>
    <x v="217"/>
    <x v="54"/>
    <n v="33071.67"/>
  </r>
  <r>
    <x v="217"/>
    <x v="38"/>
    <n v="20410.63"/>
  </r>
  <r>
    <x v="217"/>
    <x v="39"/>
    <n v="1450.08"/>
  </r>
  <r>
    <x v="217"/>
    <x v="40"/>
    <n v="1514.11"/>
  </r>
  <r>
    <x v="217"/>
    <x v="43"/>
    <n v="11750.28"/>
  </r>
  <r>
    <x v="217"/>
    <x v="45"/>
    <n v="3346.88"/>
  </r>
  <r>
    <x v="217"/>
    <x v="46"/>
    <n v="10572.09"/>
  </r>
  <r>
    <x v="217"/>
    <x v="47"/>
    <n v="3388.45"/>
  </r>
  <r>
    <x v="217"/>
    <x v="56"/>
    <n v="6659.86"/>
  </r>
  <r>
    <x v="217"/>
    <x v="48"/>
    <n v="16488.260000000002"/>
  </r>
  <r>
    <x v="217"/>
    <x v="49"/>
    <n v="296.24"/>
  </r>
  <r>
    <x v="217"/>
    <x v="50"/>
    <n v="26037.170000000002"/>
  </r>
  <r>
    <x v="217"/>
    <x v="51"/>
    <n v="5714.01"/>
  </r>
  <r>
    <x v="217"/>
    <x v="65"/>
    <n v="11985"/>
  </r>
  <r>
    <x v="217"/>
    <x v="66"/>
    <n v="6074.44"/>
  </r>
  <r>
    <x v="218"/>
    <x v="0"/>
    <n v="100502.95000000001"/>
  </r>
  <r>
    <x v="218"/>
    <x v="1"/>
    <n v="-100502.95"/>
  </r>
  <r>
    <x v="218"/>
    <x v="3"/>
    <n v="202840.35"/>
  </r>
  <r>
    <x v="218"/>
    <x v="4"/>
    <n v="216230.5"/>
  </r>
  <r>
    <x v="218"/>
    <x v="5"/>
    <n v="133096.37"/>
  </r>
  <r>
    <x v="218"/>
    <x v="6"/>
    <n v="4348076.0999999996"/>
  </r>
  <r>
    <x v="218"/>
    <x v="59"/>
    <n v="171985.59"/>
  </r>
  <r>
    <x v="218"/>
    <x v="7"/>
    <n v="198147.27000000002"/>
  </r>
  <r>
    <x v="218"/>
    <x v="8"/>
    <n v="118971.81"/>
  </r>
  <r>
    <x v="218"/>
    <x v="9"/>
    <n v="2144875.27"/>
  </r>
  <r>
    <x v="218"/>
    <x v="10"/>
    <n v="699389.87000000011"/>
  </r>
  <r>
    <x v="218"/>
    <x v="11"/>
    <n v="645360.13"/>
  </r>
  <r>
    <x v="218"/>
    <x v="12"/>
    <n v="84900.15"/>
  </r>
  <r>
    <x v="218"/>
    <x v="13"/>
    <n v="27821.120000000003"/>
  </r>
  <r>
    <x v="218"/>
    <x v="14"/>
    <n v="19003.32"/>
  </r>
  <r>
    <x v="218"/>
    <x v="15"/>
    <n v="50244.25"/>
  </r>
  <r>
    <x v="218"/>
    <x v="16"/>
    <n v="268491.82"/>
  </r>
  <r>
    <x v="218"/>
    <x v="17"/>
    <n v="681236.30999999994"/>
  </r>
  <r>
    <x v="218"/>
    <x v="18"/>
    <n v="192153.53"/>
  </r>
  <r>
    <x v="218"/>
    <x v="19"/>
    <n v="363436.68"/>
  </r>
  <r>
    <x v="218"/>
    <x v="21"/>
    <n v="243349.2"/>
  </r>
  <r>
    <x v="218"/>
    <x v="22"/>
    <n v="114693.85"/>
  </r>
  <r>
    <x v="218"/>
    <x v="23"/>
    <n v="243430.6"/>
  </r>
  <r>
    <x v="218"/>
    <x v="24"/>
    <n v="103020.63"/>
  </r>
  <r>
    <x v="218"/>
    <x v="25"/>
    <n v="683419.21000000008"/>
  </r>
  <r>
    <x v="218"/>
    <x v="83"/>
    <n v="188.5"/>
  </r>
  <r>
    <x v="218"/>
    <x v="72"/>
    <n v="1.1100000000000001"/>
  </r>
  <r>
    <x v="218"/>
    <x v="73"/>
    <n v="6076.65"/>
  </r>
  <r>
    <x v="218"/>
    <x v="26"/>
    <n v="13146.369999999999"/>
  </r>
  <r>
    <x v="218"/>
    <x v="27"/>
    <n v="211534.86"/>
  </r>
  <r>
    <x v="218"/>
    <x v="61"/>
    <n v="79693.070000000007"/>
  </r>
  <r>
    <x v="218"/>
    <x v="28"/>
    <n v="1629311.54"/>
  </r>
  <r>
    <x v="218"/>
    <x v="29"/>
    <n v="31374.769999999997"/>
  </r>
  <r>
    <x v="218"/>
    <x v="30"/>
    <n v="33967.769999999997"/>
  </r>
  <r>
    <x v="218"/>
    <x v="31"/>
    <n v="30160.5"/>
  </r>
  <r>
    <x v="218"/>
    <x v="32"/>
    <n v="67.75"/>
  </r>
  <r>
    <x v="218"/>
    <x v="33"/>
    <n v="3471.84"/>
  </r>
  <r>
    <x v="218"/>
    <x v="34"/>
    <n v="190215.99"/>
  </r>
  <r>
    <x v="218"/>
    <x v="35"/>
    <n v="156899"/>
  </r>
  <r>
    <x v="218"/>
    <x v="68"/>
    <n v="275"/>
  </r>
  <r>
    <x v="218"/>
    <x v="36"/>
    <n v="134305.94"/>
  </r>
  <r>
    <x v="218"/>
    <x v="75"/>
    <n v="44428.21"/>
  </r>
  <r>
    <x v="218"/>
    <x v="37"/>
    <n v="7264.6900000000005"/>
  </r>
  <r>
    <x v="218"/>
    <x v="54"/>
    <n v="37618.589999999997"/>
  </r>
  <r>
    <x v="218"/>
    <x v="38"/>
    <n v="71243.91"/>
  </r>
  <r>
    <x v="218"/>
    <x v="39"/>
    <n v="49691.159999999996"/>
  </r>
  <r>
    <x v="218"/>
    <x v="40"/>
    <n v="137186.19"/>
  </r>
  <r>
    <x v="218"/>
    <x v="41"/>
    <n v="16201.350000000002"/>
  </r>
  <r>
    <x v="218"/>
    <x v="42"/>
    <n v="5950.9"/>
  </r>
  <r>
    <x v="218"/>
    <x v="43"/>
    <n v="320.83"/>
  </r>
  <r>
    <x v="218"/>
    <x v="44"/>
    <n v="14563.08"/>
  </r>
  <r>
    <x v="218"/>
    <x v="46"/>
    <n v="104904.90000000001"/>
  </r>
  <r>
    <x v="218"/>
    <x v="47"/>
    <n v="33922.04"/>
  </r>
  <r>
    <x v="218"/>
    <x v="63"/>
    <n v="14185"/>
  </r>
  <r>
    <x v="218"/>
    <x v="49"/>
    <n v="4062.78"/>
  </r>
  <r>
    <x v="218"/>
    <x v="50"/>
    <n v="13269.69"/>
  </r>
  <r>
    <x v="218"/>
    <x v="51"/>
    <n v="35145.919999999998"/>
  </r>
  <r>
    <x v="218"/>
    <x v="52"/>
    <n v="35451.96"/>
  </r>
  <r>
    <x v="218"/>
    <x v="71"/>
    <n v="28841.439999999999"/>
  </r>
  <r>
    <x v="219"/>
    <x v="0"/>
    <n v="1321734.98"/>
  </r>
  <r>
    <x v="219"/>
    <x v="1"/>
    <n v="-1321734.98"/>
  </r>
  <r>
    <x v="219"/>
    <x v="57"/>
    <n v="1278426"/>
  </r>
  <r>
    <x v="219"/>
    <x v="2"/>
    <n v="1519699.6799999997"/>
  </r>
  <r>
    <x v="219"/>
    <x v="3"/>
    <n v="25062455.519999996"/>
  </r>
  <r>
    <x v="219"/>
    <x v="4"/>
    <n v="4897780.3599999994"/>
  </r>
  <r>
    <x v="219"/>
    <x v="5"/>
    <n v="4455193.8400000008"/>
  </r>
  <r>
    <x v="219"/>
    <x v="6"/>
    <n v="136799957.20999998"/>
  </r>
  <r>
    <x v="219"/>
    <x v="58"/>
    <n v="540524.04"/>
  </r>
  <r>
    <x v="219"/>
    <x v="59"/>
    <n v="2060522.06"/>
  </r>
  <r>
    <x v="219"/>
    <x v="7"/>
    <n v="2258775.8200000012"/>
  </r>
  <r>
    <x v="219"/>
    <x v="8"/>
    <n v="1267014.3799999999"/>
  </r>
  <r>
    <x v="219"/>
    <x v="9"/>
    <n v="47912182.350000009"/>
  </r>
  <r>
    <x v="219"/>
    <x v="10"/>
    <n v="12227900.200000001"/>
  </r>
  <r>
    <x v="219"/>
    <x v="11"/>
    <n v="17176169.279999997"/>
  </r>
  <r>
    <x v="219"/>
    <x v="12"/>
    <n v="1282363.0399999998"/>
  </r>
  <r>
    <x v="219"/>
    <x v="13"/>
    <n v="778677.77"/>
  </r>
  <r>
    <x v="219"/>
    <x v="14"/>
    <n v="137317.99999999997"/>
  </r>
  <r>
    <x v="219"/>
    <x v="15"/>
    <n v="475745.8"/>
  </r>
  <r>
    <x v="219"/>
    <x v="94"/>
    <n v="23226.449999999997"/>
  </r>
  <r>
    <x v="219"/>
    <x v="76"/>
    <n v="10346"/>
  </r>
  <r>
    <x v="219"/>
    <x v="16"/>
    <n v="5808244.309999994"/>
  </r>
  <r>
    <x v="219"/>
    <x v="17"/>
    <n v="24294779.310000002"/>
  </r>
  <r>
    <x v="219"/>
    <x v="18"/>
    <n v="3990086.2100000004"/>
  </r>
  <r>
    <x v="219"/>
    <x v="19"/>
    <n v="12872459.239999996"/>
  </r>
  <r>
    <x v="219"/>
    <x v="21"/>
    <n v="4986289.24"/>
  </r>
  <r>
    <x v="219"/>
    <x v="22"/>
    <n v="2014225.94"/>
  </r>
  <r>
    <x v="219"/>
    <x v="23"/>
    <n v="3396152.1500000004"/>
  </r>
  <r>
    <x v="219"/>
    <x v="24"/>
    <n v="1244848.81"/>
  </r>
  <r>
    <x v="219"/>
    <x v="25"/>
    <n v="5898890.0299999993"/>
  </r>
  <r>
    <x v="219"/>
    <x v="72"/>
    <n v="5733.25"/>
  </r>
  <r>
    <x v="219"/>
    <x v="73"/>
    <n v="96237.35"/>
  </r>
  <r>
    <x v="219"/>
    <x v="77"/>
    <n v="20025"/>
  </r>
  <r>
    <x v="219"/>
    <x v="26"/>
    <n v="221376.95"/>
  </r>
  <r>
    <x v="219"/>
    <x v="27"/>
    <n v="2485752.2699999996"/>
  </r>
  <r>
    <x v="219"/>
    <x v="61"/>
    <n v="1236349.82"/>
  </r>
  <r>
    <x v="219"/>
    <x v="28"/>
    <n v="731.2"/>
  </r>
  <r>
    <x v="219"/>
    <x v="29"/>
    <n v="281479.71000000002"/>
  </r>
  <r>
    <x v="219"/>
    <x v="30"/>
    <n v="1712253.56"/>
  </r>
  <r>
    <x v="219"/>
    <x v="31"/>
    <n v="2483943.8699999996"/>
  </r>
  <r>
    <x v="219"/>
    <x v="32"/>
    <n v="170016.48"/>
  </r>
  <r>
    <x v="219"/>
    <x v="33"/>
    <n v="15114.34"/>
  </r>
  <r>
    <x v="219"/>
    <x v="34"/>
    <n v="5180164.5199999996"/>
  </r>
  <r>
    <x v="219"/>
    <x v="35"/>
    <n v="2721775"/>
  </r>
  <r>
    <x v="219"/>
    <x v="68"/>
    <n v="9786703.6600000001"/>
  </r>
  <r>
    <x v="219"/>
    <x v="36"/>
    <n v="288257.73"/>
  </r>
  <r>
    <x v="219"/>
    <x v="37"/>
    <n v="238602.03"/>
  </r>
  <r>
    <x v="219"/>
    <x v="62"/>
    <n v="55791.270000000004"/>
  </r>
  <r>
    <x v="219"/>
    <x v="54"/>
    <n v="297563.55"/>
  </r>
  <r>
    <x v="219"/>
    <x v="38"/>
    <n v="2588310.96"/>
  </r>
  <r>
    <x v="219"/>
    <x v="39"/>
    <n v="324013.86"/>
  </r>
  <r>
    <x v="219"/>
    <x v="40"/>
    <n v="572538.89999999991"/>
  </r>
  <r>
    <x v="219"/>
    <x v="41"/>
    <n v="131655.18"/>
  </r>
  <r>
    <x v="219"/>
    <x v="43"/>
    <n v="413535.23"/>
  </r>
  <r>
    <x v="219"/>
    <x v="44"/>
    <n v="87630.6"/>
  </r>
  <r>
    <x v="219"/>
    <x v="45"/>
    <n v="196565.53"/>
  </r>
  <r>
    <x v="219"/>
    <x v="46"/>
    <n v="2392955.3899999997"/>
  </r>
  <r>
    <x v="219"/>
    <x v="47"/>
    <n v="740601.99"/>
  </r>
  <r>
    <x v="219"/>
    <x v="63"/>
    <n v="1271511.6800000002"/>
  </r>
  <r>
    <x v="219"/>
    <x v="56"/>
    <n v="66271.490000000005"/>
  </r>
  <r>
    <x v="219"/>
    <x v="48"/>
    <n v="2339996.67"/>
  </r>
  <r>
    <x v="219"/>
    <x v="49"/>
    <n v="177787.88"/>
  </r>
  <r>
    <x v="219"/>
    <x v="50"/>
    <n v="21000"/>
  </r>
  <r>
    <x v="219"/>
    <x v="51"/>
    <n v="291854.07999999996"/>
  </r>
  <r>
    <x v="219"/>
    <x v="52"/>
    <n v="610244.58000000007"/>
  </r>
  <r>
    <x v="219"/>
    <x v="64"/>
    <n v="11632.14"/>
  </r>
  <r>
    <x v="220"/>
    <x v="0"/>
    <n v="164013.03"/>
  </r>
  <r>
    <x v="220"/>
    <x v="1"/>
    <n v="-164013.03"/>
  </r>
  <r>
    <x v="220"/>
    <x v="57"/>
    <n v="211592.14"/>
  </r>
  <r>
    <x v="220"/>
    <x v="2"/>
    <n v="559359.39999999991"/>
  </r>
  <r>
    <x v="220"/>
    <x v="3"/>
    <n v="6186569.1500000004"/>
  </r>
  <r>
    <x v="220"/>
    <x v="4"/>
    <n v="969407.34000000008"/>
  </r>
  <r>
    <x v="220"/>
    <x v="5"/>
    <n v="1438830.39"/>
  </r>
  <r>
    <x v="220"/>
    <x v="6"/>
    <n v="58761219.910000011"/>
  </r>
  <r>
    <x v="220"/>
    <x v="58"/>
    <n v="173538.65"/>
  </r>
  <r>
    <x v="220"/>
    <x v="59"/>
    <n v="617941.39"/>
  </r>
  <r>
    <x v="220"/>
    <x v="7"/>
    <n v="1254533.98"/>
  </r>
  <r>
    <x v="220"/>
    <x v="8"/>
    <n v="1041808.22"/>
  </r>
  <r>
    <x v="220"/>
    <x v="9"/>
    <n v="22693732.02"/>
  </r>
  <r>
    <x v="220"/>
    <x v="67"/>
    <n v="62756.219999999994"/>
  </r>
  <r>
    <x v="220"/>
    <x v="60"/>
    <n v="173914.71"/>
  </r>
  <r>
    <x v="220"/>
    <x v="10"/>
    <n v="6353428.9100000011"/>
  </r>
  <r>
    <x v="220"/>
    <x v="11"/>
    <n v="7175415.7199999997"/>
  </r>
  <r>
    <x v="220"/>
    <x v="12"/>
    <n v="451222.12000000017"/>
  </r>
  <r>
    <x v="220"/>
    <x v="13"/>
    <n v="246661.89000000004"/>
  </r>
  <r>
    <x v="220"/>
    <x v="14"/>
    <n v="21333.88"/>
  </r>
  <r>
    <x v="220"/>
    <x v="15"/>
    <n v="59691.12"/>
  </r>
  <r>
    <x v="220"/>
    <x v="16"/>
    <n v="2778627.7800000012"/>
  </r>
  <r>
    <x v="220"/>
    <x v="17"/>
    <n v="9528249.2299999986"/>
  </r>
  <r>
    <x v="220"/>
    <x v="18"/>
    <n v="1914805.1399999994"/>
  </r>
  <r>
    <x v="220"/>
    <x v="19"/>
    <n v="5014208.5"/>
  </r>
  <r>
    <x v="220"/>
    <x v="21"/>
    <n v="218996.29"/>
  </r>
  <r>
    <x v="220"/>
    <x v="22"/>
    <n v="706556.09"/>
  </r>
  <r>
    <x v="220"/>
    <x v="23"/>
    <n v="1878101.0699999998"/>
  </r>
  <r>
    <x v="220"/>
    <x v="24"/>
    <n v="509796.83"/>
  </r>
  <r>
    <x v="220"/>
    <x v="25"/>
    <n v="2690073.9800000004"/>
  </r>
  <r>
    <x v="220"/>
    <x v="72"/>
    <n v="21252.7"/>
  </r>
  <r>
    <x v="220"/>
    <x v="73"/>
    <n v="274061.33"/>
  </r>
  <r>
    <x v="220"/>
    <x v="77"/>
    <n v="40000"/>
  </r>
  <r>
    <x v="220"/>
    <x v="26"/>
    <n v="74397.53"/>
  </r>
  <r>
    <x v="220"/>
    <x v="79"/>
    <n v="47218.86"/>
  </r>
  <r>
    <x v="220"/>
    <x v="27"/>
    <n v="966548.3"/>
  </r>
  <r>
    <x v="220"/>
    <x v="61"/>
    <n v="333915.71999999997"/>
  </r>
  <r>
    <x v="220"/>
    <x v="28"/>
    <n v="415534.14"/>
  </r>
  <r>
    <x v="220"/>
    <x v="29"/>
    <n v="1600"/>
  </r>
  <r>
    <x v="220"/>
    <x v="30"/>
    <n v="1093203.51"/>
  </r>
  <r>
    <x v="220"/>
    <x v="31"/>
    <n v="1252473.68"/>
  </r>
  <r>
    <x v="220"/>
    <x v="32"/>
    <n v="68007.51999999999"/>
  </r>
  <r>
    <x v="220"/>
    <x v="33"/>
    <n v="1689.91"/>
  </r>
  <r>
    <x v="220"/>
    <x v="34"/>
    <n v="457968.65"/>
  </r>
  <r>
    <x v="220"/>
    <x v="35"/>
    <n v="1428251.75"/>
  </r>
  <r>
    <x v="220"/>
    <x v="68"/>
    <n v="285262.54000000004"/>
  </r>
  <r>
    <x v="220"/>
    <x v="69"/>
    <n v="648.66"/>
  </r>
  <r>
    <x v="220"/>
    <x v="36"/>
    <n v="48269.659999999996"/>
  </r>
  <r>
    <x v="220"/>
    <x v="37"/>
    <n v="155698.93"/>
  </r>
  <r>
    <x v="220"/>
    <x v="62"/>
    <n v="7551.63"/>
  </r>
  <r>
    <x v="220"/>
    <x v="54"/>
    <n v="26537.19"/>
  </r>
  <r>
    <x v="220"/>
    <x v="38"/>
    <n v="351513.69"/>
  </r>
  <r>
    <x v="220"/>
    <x v="39"/>
    <n v="205357.09000000003"/>
  </r>
  <r>
    <x v="220"/>
    <x v="40"/>
    <n v="460741.83"/>
  </r>
  <r>
    <x v="220"/>
    <x v="41"/>
    <n v="1238722.1400000001"/>
  </r>
  <r>
    <x v="220"/>
    <x v="43"/>
    <n v="750744.2"/>
  </r>
  <r>
    <x v="220"/>
    <x v="44"/>
    <n v="31930.74"/>
  </r>
  <r>
    <x v="220"/>
    <x v="45"/>
    <n v="268362.67"/>
  </r>
  <r>
    <x v="220"/>
    <x v="46"/>
    <n v="468535.87000000005"/>
  </r>
  <r>
    <x v="220"/>
    <x v="47"/>
    <n v="376417.01"/>
  </r>
  <r>
    <x v="220"/>
    <x v="56"/>
    <n v="1275373.6199999999"/>
  </r>
  <r>
    <x v="220"/>
    <x v="48"/>
    <n v="698031.13"/>
  </r>
  <r>
    <x v="220"/>
    <x v="49"/>
    <n v="100550.05"/>
  </r>
  <r>
    <x v="220"/>
    <x v="51"/>
    <n v="155524.34000000003"/>
  </r>
  <r>
    <x v="220"/>
    <x v="52"/>
    <n v="505438.61000000004"/>
  </r>
  <r>
    <x v="220"/>
    <x v="71"/>
    <n v="901251.76"/>
  </r>
  <r>
    <x v="220"/>
    <x v="64"/>
    <n v="14420.09"/>
  </r>
  <r>
    <x v="220"/>
    <x v="65"/>
    <n v="80623.25"/>
  </r>
  <r>
    <x v="220"/>
    <x v="66"/>
    <n v="75506.37"/>
  </r>
  <r>
    <x v="220"/>
    <x v="74"/>
    <n v="92509.38"/>
  </r>
  <r>
    <x v="221"/>
    <x v="0"/>
    <n v="1057458.6600000001"/>
  </r>
  <r>
    <x v="221"/>
    <x v="1"/>
    <n v="-1057458.6599999999"/>
  </r>
  <r>
    <x v="221"/>
    <x v="57"/>
    <n v="966316"/>
  </r>
  <r>
    <x v="221"/>
    <x v="2"/>
    <n v="1320486.33"/>
  </r>
  <r>
    <x v="221"/>
    <x v="3"/>
    <n v="10296337.120000001"/>
  </r>
  <r>
    <x v="221"/>
    <x v="96"/>
    <n v="90964.21"/>
  </r>
  <r>
    <x v="221"/>
    <x v="4"/>
    <n v="3922881.2900000005"/>
  </r>
  <r>
    <x v="221"/>
    <x v="5"/>
    <n v="3382503.2800000003"/>
  </r>
  <r>
    <x v="221"/>
    <x v="6"/>
    <n v="127282159.96000002"/>
  </r>
  <r>
    <x v="221"/>
    <x v="58"/>
    <n v="309876.13999999996"/>
  </r>
  <r>
    <x v="221"/>
    <x v="59"/>
    <n v="931749.13"/>
  </r>
  <r>
    <x v="221"/>
    <x v="7"/>
    <n v="2267531.1300000004"/>
  </r>
  <r>
    <x v="221"/>
    <x v="8"/>
    <n v="1524183.8699999999"/>
  </r>
  <r>
    <x v="221"/>
    <x v="9"/>
    <n v="38826757.419999994"/>
  </r>
  <r>
    <x v="221"/>
    <x v="10"/>
    <n v="10230611.590000002"/>
  </r>
  <r>
    <x v="221"/>
    <x v="11"/>
    <n v="14638031.570000002"/>
  </r>
  <r>
    <x v="221"/>
    <x v="12"/>
    <n v="1042819.83"/>
  </r>
  <r>
    <x v="221"/>
    <x v="13"/>
    <n v="576496.57000000018"/>
  </r>
  <r>
    <x v="221"/>
    <x v="14"/>
    <n v="392860.07999999996"/>
  </r>
  <r>
    <x v="221"/>
    <x v="15"/>
    <n v="939502.37999999977"/>
  </r>
  <r>
    <x v="221"/>
    <x v="16"/>
    <n v="4788214.0699999994"/>
  </r>
  <r>
    <x v="221"/>
    <x v="17"/>
    <n v="20653100.009999994"/>
  </r>
  <r>
    <x v="221"/>
    <x v="18"/>
    <n v="3264451.6999999988"/>
  </r>
  <r>
    <x v="221"/>
    <x v="19"/>
    <n v="11010687.590000002"/>
  </r>
  <r>
    <x v="221"/>
    <x v="21"/>
    <n v="143461.24"/>
  </r>
  <r>
    <x v="221"/>
    <x v="22"/>
    <n v="271583.52999999991"/>
  </r>
  <r>
    <x v="221"/>
    <x v="23"/>
    <n v="2791562.14"/>
  </r>
  <r>
    <x v="221"/>
    <x v="24"/>
    <n v="812330.86"/>
  </r>
  <r>
    <x v="221"/>
    <x v="25"/>
    <n v="8426097.9699999988"/>
  </r>
  <r>
    <x v="221"/>
    <x v="72"/>
    <n v="13787.99"/>
  </r>
  <r>
    <x v="221"/>
    <x v="73"/>
    <n v="134854.81"/>
  </r>
  <r>
    <x v="221"/>
    <x v="26"/>
    <n v="159204.76"/>
  </r>
  <r>
    <x v="221"/>
    <x v="27"/>
    <n v="1945482.11"/>
  </r>
  <r>
    <x v="221"/>
    <x v="61"/>
    <n v="935489.05999999982"/>
  </r>
  <r>
    <x v="221"/>
    <x v="31"/>
    <n v="3182647.4000000004"/>
  </r>
  <r>
    <x v="221"/>
    <x v="32"/>
    <n v="42217.64"/>
  </r>
  <r>
    <x v="221"/>
    <x v="33"/>
    <n v="11822.27"/>
  </r>
  <r>
    <x v="221"/>
    <x v="34"/>
    <n v="2042267.96"/>
  </r>
  <r>
    <x v="221"/>
    <x v="35"/>
    <n v="2246179.13"/>
  </r>
  <r>
    <x v="221"/>
    <x v="68"/>
    <n v="69337.86"/>
  </r>
  <r>
    <x v="221"/>
    <x v="37"/>
    <n v="14257.94"/>
  </r>
  <r>
    <x v="221"/>
    <x v="62"/>
    <n v="46994"/>
  </r>
  <r>
    <x v="221"/>
    <x v="54"/>
    <n v="67729.450000000012"/>
  </r>
  <r>
    <x v="221"/>
    <x v="38"/>
    <n v="727206.04"/>
  </r>
  <r>
    <x v="221"/>
    <x v="40"/>
    <n v="1152547.83"/>
  </r>
  <r>
    <x v="221"/>
    <x v="41"/>
    <n v="23981.83"/>
  </r>
  <r>
    <x v="221"/>
    <x v="43"/>
    <n v="690673.52"/>
  </r>
  <r>
    <x v="221"/>
    <x v="55"/>
    <n v="15000"/>
  </r>
  <r>
    <x v="221"/>
    <x v="44"/>
    <n v="41866.68"/>
  </r>
  <r>
    <x v="221"/>
    <x v="45"/>
    <n v="199701.32"/>
  </r>
  <r>
    <x v="221"/>
    <x v="46"/>
    <n v="5882215.0999999996"/>
  </r>
  <r>
    <x v="221"/>
    <x v="47"/>
    <n v="419448.42"/>
  </r>
  <r>
    <x v="221"/>
    <x v="48"/>
    <n v="17661.900000000001"/>
  </r>
  <r>
    <x v="221"/>
    <x v="49"/>
    <n v="131016.98"/>
  </r>
  <r>
    <x v="221"/>
    <x v="50"/>
    <n v="376161.38"/>
  </r>
  <r>
    <x v="221"/>
    <x v="51"/>
    <n v="161593.37"/>
  </r>
  <r>
    <x v="221"/>
    <x v="52"/>
    <n v="477178.39"/>
  </r>
  <r>
    <x v="221"/>
    <x v="71"/>
    <n v="459054.23"/>
  </r>
  <r>
    <x v="222"/>
    <x v="0"/>
    <n v="1343716.7499999998"/>
  </r>
  <r>
    <x v="222"/>
    <x v="1"/>
    <n v="-1343716.7500000002"/>
  </r>
  <r>
    <x v="222"/>
    <x v="2"/>
    <n v="1141511.4800000002"/>
  </r>
  <r>
    <x v="222"/>
    <x v="3"/>
    <n v="13577862.279999992"/>
  </r>
  <r>
    <x v="222"/>
    <x v="4"/>
    <n v="2578138.1800000006"/>
  </r>
  <r>
    <x v="222"/>
    <x v="5"/>
    <n v="2782741.9200000004"/>
  </r>
  <r>
    <x v="222"/>
    <x v="6"/>
    <n v="153262311.76999998"/>
  </r>
  <r>
    <x v="222"/>
    <x v="58"/>
    <n v="580389.02"/>
  </r>
  <r>
    <x v="222"/>
    <x v="59"/>
    <n v="1748827.98"/>
  </r>
  <r>
    <x v="222"/>
    <x v="7"/>
    <n v="3232895.4800000004"/>
  </r>
  <r>
    <x v="222"/>
    <x v="8"/>
    <n v="614556.52"/>
  </r>
  <r>
    <x v="222"/>
    <x v="9"/>
    <n v="54509141.940000027"/>
  </r>
  <r>
    <x v="222"/>
    <x v="67"/>
    <n v="0"/>
  </r>
  <r>
    <x v="222"/>
    <x v="60"/>
    <n v="828555.95"/>
  </r>
  <r>
    <x v="222"/>
    <x v="10"/>
    <n v="13384500.359999998"/>
  </r>
  <r>
    <x v="222"/>
    <x v="11"/>
    <n v="17585116.349999994"/>
  </r>
  <r>
    <x v="222"/>
    <x v="12"/>
    <n v="1063584.21"/>
  </r>
  <r>
    <x v="222"/>
    <x v="13"/>
    <n v="1355246.3499999999"/>
  </r>
  <r>
    <x v="222"/>
    <x v="14"/>
    <n v="210709.44"/>
  </r>
  <r>
    <x v="222"/>
    <x v="15"/>
    <n v="1077362.7600000002"/>
  </r>
  <r>
    <x v="222"/>
    <x v="16"/>
    <n v="6190396.8399999999"/>
  </r>
  <r>
    <x v="222"/>
    <x v="17"/>
    <n v="23948328.190000001"/>
  </r>
  <r>
    <x v="222"/>
    <x v="18"/>
    <n v="4486566.8999999985"/>
  </r>
  <r>
    <x v="222"/>
    <x v="19"/>
    <n v="12956006.35"/>
  </r>
  <r>
    <x v="222"/>
    <x v="21"/>
    <n v="1838407.0399999998"/>
  </r>
  <r>
    <x v="222"/>
    <x v="22"/>
    <n v="2047474.0499999998"/>
  </r>
  <r>
    <x v="222"/>
    <x v="23"/>
    <n v="3048371.89"/>
  </r>
  <r>
    <x v="222"/>
    <x v="24"/>
    <n v="1175126.24"/>
  </r>
  <r>
    <x v="222"/>
    <x v="25"/>
    <n v="5840222.4200000018"/>
  </r>
  <r>
    <x v="222"/>
    <x v="83"/>
    <n v="64204.800000000003"/>
  </r>
  <r>
    <x v="222"/>
    <x v="73"/>
    <n v="224113.44"/>
  </r>
  <r>
    <x v="222"/>
    <x v="26"/>
    <n v="191629.84999999998"/>
  </r>
  <r>
    <x v="222"/>
    <x v="79"/>
    <n v="2170.62"/>
  </r>
  <r>
    <x v="222"/>
    <x v="27"/>
    <n v="2417211.0299999998"/>
  </r>
  <r>
    <x v="222"/>
    <x v="61"/>
    <n v="1800030.16"/>
  </r>
  <r>
    <x v="222"/>
    <x v="28"/>
    <n v="12588.39"/>
  </r>
  <r>
    <x v="222"/>
    <x v="29"/>
    <n v="174656.2"/>
  </r>
  <r>
    <x v="222"/>
    <x v="30"/>
    <n v="1325970.0899999999"/>
  </r>
  <r>
    <x v="222"/>
    <x v="31"/>
    <n v="3259221.7800000003"/>
  </r>
  <r>
    <x v="222"/>
    <x v="32"/>
    <n v="81732.52"/>
  </r>
  <r>
    <x v="222"/>
    <x v="33"/>
    <n v="9595.9399999999987"/>
  </r>
  <r>
    <x v="222"/>
    <x v="34"/>
    <n v="5024358.55"/>
  </r>
  <r>
    <x v="222"/>
    <x v="35"/>
    <n v="2990289"/>
  </r>
  <r>
    <x v="222"/>
    <x v="68"/>
    <n v="334283.74"/>
  </r>
  <r>
    <x v="222"/>
    <x v="36"/>
    <n v="160479.44"/>
  </r>
  <r>
    <x v="222"/>
    <x v="75"/>
    <n v="21181.18"/>
  </r>
  <r>
    <x v="222"/>
    <x v="37"/>
    <n v="92443.49"/>
  </r>
  <r>
    <x v="222"/>
    <x v="62"/>
    <n v="14585.95"/>
  </r>
  <r>
    <x v="222"/>
    <x v="54"/>
    <n v="476380.53"/>
  </r>
  <r>
    <x v="222"/>
    <x v="38"/>
    <n v="29862.229999999996"/>
  </r>
  <r>
    <x v="222"/>
    <x v="39"/>
    <n v="466389.53"/>
  </r>
  <r>
    <x v="222"/>
    <x v="40"/>
    <n v="1412845.5"/>
  </r>
  <r>
    <x v="222"/>
    <x v="41"/>
    <n v="29.82"/>
  </r>
  <r>
    <x v="222"/>
    <x v="42"/>
    <n v="508728.93"/>
  </r>
  <r>
    <x v="222"/>
    <x v="43"/>
    <n v="2788198.63"/>
  </r>
  <r>
    <x v="222"/>
    <x v="55"/>
    <n v="34439"/>
  </r>
  <r>
    <x v="222"/>
    <x v="44"/>
    <n v="39114.089999999997"/>
  </r>
  <r>
    <x v="222"/>
    <x v="45"/>
    <n v="215375.11000000002"/>
  </r>
  <r>
    <x v="222"/>
    <x v="46"/>
    <n v="993154.16000000027"/>
  </r>
  <r>
    <x v="222"/>
    <x v="47"/>
    <n v="906632.15999999992"/>
  </r>
  <r>
    <x v="222"/>
    <x v="48"/>
    <n v="2627625.7800000003"/>
  </r>
  <r>
    <x v="222"/>
    <x v="49"/>
    <n v="224469.81999999998"/>
  </r>
  <r>
    <x v="222"/>
    <x v="50"/>
    <n v="77347.389999999985"/>
  </r>
  <r>
    <x v="222"/>
    <x v="51"/>
    <n v="221624.54"/>
  </r>
  <r>
    <x v="222"/>
    <x v="52"/>
    <n v="312287.28000000003"/>
  </r>
  <r>
    <x v="222"/>
    <x v="71"/>
    <n v="1498911.11"/>
  </r>
  <r>
    <x v="222"/>
    <x v="64"/>
    <n v="51743.91"/>
  </r>
  <r>
    <x v="222"/>
    <x v="65"/>
    <n v="216906.55"/>
  </r>
  <r>
    <x v="222"/>
    <x v="66"/>
    <n v="56953.189999999995"/>
  </r>
  <r>
    <x v="223"/>
    <x v="0"/>
    <n v="200426.33000000002"/>
  </r>
  <r>
    <x v="223"/>
    <x v="1"/>
    <n v="-200426.33"/>
  </r>
  <r>
    <x v="223"/>
    <x v="57"/>
    <n v="148330"/>
  </r>
  <r>
    <x v="223"/>
    <x v="2"/>
    <n v="511489.30000000016"/>
  </r>
  <r>
    <x v="223"/>
    <x v="3"/>
    <n v="402417.35"/>
  </r>
  <r>
    <x v="223"/>
    <x v="4"/>
    <n v="3782287.4000000013"/>
  </r>
  <r>
    <x v="223"/>
    <x v="5"/>
    <n v="689045.51"/>
  </r>
  <r>
    <x v="223"/>
    <x v="6"/>
    <n v="36540489.849999994"/>
  </r>
  <r>
    <x v="223"/>
    <x v="58"/>
    <n v="145116.18"/>
  </r>
  <r>
    <x v="223"/>
    <x v="59"/>
    <n v="516469.34999999986"/>
  </r>
  <r>
    <x v="223"/>
    <x v="7"/>
    <n v="808429.72000000009"/>
  </r>
  <r>
    <x v="223"/>
    <x v="8"/>
    <n v="279035.21999999997"/>
  </r>
  <r>
    <x v="223"/>
    <x v="9"/>
    <n v="13842564.43"/>
  </r>
  <r>
    <x v="223"/>
    <x v="67"/>
    <n v="302983.37"/>
  </r>
  <r>
    <x v="223"/>
    <x v="60"/>
    <n v="96553.280000000013"/>
  </r>
  <r>
    <x v="223"/>
    <x v="10"/>
    <n v="3700702.6899999995"/>
  </r>
  <r>
    <x v="223"/>
    <x v="11"/>
    <n v="4442485.4799999995"/>
  </r>
  <r>
    <x v="223"/>
    <x v="12"/>
    <n v="264378.23999999993"/>
  </r>
  <r>
    <x v="223"/>
    <x v="13"/>
    <n v="136372.57000000004"/>
  </r>
  <r>
    <x v="223"/>
    <x v="14"/>
    <n v="8804.6800000000021"/>
  </r>
  <r>
    <x v="223"/>
    <x v="15"/>
    <n v="24064.32"/>
  </r>
  <r>
    <x v="223"/>
    <x v="16"/>
    <n v="1648362.58"/>
  </r>
  <r>
    <x v="223"/>
    <x v="17"/>
    <n v="5866772.7699999996"/>
  </r>
  <r>
    <x v="223"/>
    <x v="18"/>
    <n v="1151418.55"/>
  </r>
  <r>
    <x v="223"/>
    <x v="19"/>
    <n v="3091299.4799999981"/>
  </r>
  <r>
    <x v="223"/>
    <x v="21"/>
    <n v="1415361.4000000001"/>
  </r>
  <r>
    <x v="223"/>
    <x v="22"/>
    <n v="257959.8"/>
  </r>
  <r>
    <x v="223"/>
    <x v="23"/>
    <n v="1177220.05"/>
  </r>
  <r>
    <x v="223"/>
    <x v="24"/>
    <n v="396897.14"/>
  </r>
  <r>
    <x v="223"/>
    <x v="25"/>
    <n v="2190532.2999999998"/>
  </r>
  <r>
    <x v="223"/>
    <x v="83"/>
    <n v="877.15"/>
  </r>
  <r>
    <x v="223"/>
    <x v="73"/>
    <n v="248528.28000000003"/>
  </r>
  <r>
    <x v="223"/>
    <x v="26"/>
    <n v="657173.59000000008"/>
  </r>
  <r>
    <x v="223"/>
    <x v="27"/>
    <n v="494335.53999999992"/>
  </r>
  <r>
    <x v="223"/>
    <x v="61"/>
    <n v="162056.98000000001"/>
  </r>
  <r>
    <x v="223"/>
    <x v="28"/>
    <n v="440"/>
  </r>
  <r>
    <x v="223"/>
    <x v="29"/>
    <n v="102064.93999999999"/>
  </r>
  <r>
    <x v="223"/>
    <x v="53"/>
    <n v="30547.02"/>
  </r>
  <r>
    <x v="223"/>
    <x v="31"/>
    <n v="567667.54"/>
  </r>
  <r>
    <x v="223"/>
    <x v="32"/>
    <n v="31057.589999999997"/>
  </r>
  <r>
    <x v="223"/>
    <x v="33"/>
    <n v="1088.3600000000001"/>
  </r>
  <r>
    <x v="223"/>
    <x v="34"/>
    <n v="151162.56000000003"/>
  </r>
  <r>
    <x v="223"/>
    <x v="35"/>
    <n v="887425"/>
  </r>
  <r>
    <x v="223"/>
    <x v="85"/>
    <n v="65251.56"/>
  </r>
  <r>
    <x v="223"/>
    <x v="37"/>
    <n v="-32246.23"/>
  </r>
  <r>
    <x v="223"/>
    <x v="62"/>
    <n v="13105.51"/>
  </r>
  <r>
    <x v="223"/>
    <x v="54"/>
    <n v="122308.56999999998"/>
  </r>
  <r>
    <x v="223"/>
    <x v="38"/>
    <n v="253696.93"/>
  </r>
  <r>
    <x v="223"/>
    <x v="39"/>
    <n v="85041.29"/>
  </r>
  <r>
    <x v="223"/>
    <x v="40"/>
    <n v="162837.41999999998"/>
  </r>
  <r>
    <x v="223"/>
    <x v="41"/>
    <n v="6478.62"/>
  </r>
  <r>
    <x v="223"/>
    <x v="42"/>
    <n v="245608.41"/>
  </r>
  <r>
    <x v="223"/>
    <x v="43"/>
    <n v="65670.960000000006"/>
  </r>
  <r>
    <x v="223"/>
    <x v="44"/>
    <n v="27097.74"/>
  </r>
  <r>
    <x v="223"/>
    <x v="45"/>
    <n v="37362.18"/>
  </r>
  <r>
    <x v="223"/>
    <x v="46"/>
    <n v="67732.570000000007"/>
  </r>
  <r>
    <x v="223"/>
    <x v="47"/>
    <n v="1479.95"/>
  </r>
  <r>
    <x v="223"/>
    <x v="48"/>
    <n v="171218.99000000002"/>
  </r>
  <r>
    <x v="223"/>
    <x v="49"/>
    <n v="9429.2099999999991"/>
  </r>
  <r>
    <x v="223"/>
    <x v="50"/>
    <n v="2015650.78"/>
  </r>
  <r>
    <x v="223"/>
    <x v="51"/>
    <n v="102592.1"/>
  </r>
  <r>
    <x v="223"/>
    <x v="52"/>
    <n v="294814.17"/>
  </r>
  <r>
    <x v="223"/>
    <x v="71"/>
    <n v="57762.55"/>
  </r>
  <r>
    <x v="224"/>
    <x v="0"/>
    <n v="1222108.29"/>
  </r>
  <r>
    <x v="224"/>
    <x v="1"/>
    <n v="-1222108.2900000003"/>
  </r>
  <r>
    <x v="224"/>
    <x v="2"/>
    <n v="1618433.7600000002"/>
  </r>
  <r>
    <x v="224"/>
    <x v="3"/>
    <n v="7772531.5499999998"/>
  </r>
  <r>
    <x v="224"/>
    <x v="4"/>
    <n v="1231269.8699999999"/>
  </r>
  <r>
    <x v="224"/>
    <x v="5"/>
    <n v="1426967.5899999999"/>
  </r>
  <r>
    <x v="224"/>
    <x v="6"/>
    <n v="73819094.340000018"/>
  </r>
  <r>
    <x v="224"/>
    <x v="58"/>
    <n v="696808.64000000013"/>
  </r>
  <r>
    <x v="224"/>
    <x v="59"/>
    <n v="1596567.2000000002"/>
  </r>
  <r>
    <x v="224"/>
    <x v="7"/>
    <n v="2058468.87"/>
  </r>
  <r>
    <x v="224"/>
    <x v="8"/>
    <n v="528023.24"/>
  </r>
  <r>
    <x v="224"/>
    <x v="9"/>
    <n v="29317293.420000002"/>
  </r>
  <r>
    <x v="224"/>
    <x v="67"/>
    <n v="378647.10000000009"/>
  </r>
  <r>
    <x v="224"/>
    <x v="60"/>
    <n v="680795.33"/>
  </r>
  <r>
    <x v="224"/>
    <x v="10"/>
    <n v="7545578.6699999981"/>
  </r>
  <r>
    <x v="224"/>
    <x v="11"/>
    <n v="9101167.6499999966"/>
  </r>
  <r>
    <x v="224"/>
    <x v="12"/>
    <n v="485063.3"/>
  </r>
  <r>
    <x v="224"/>
    <x v="13"/>
    <n v="305827.5"/>
  </r>
  <r>
    <x v="224"/>
    <x v="14"/>
    <n v="27163.230000000014"/>
  </r>
  <r>
    <x v="224"/>
    <x v="15"/>
    <n v="46859.619999999995"/>
  </r>
  <r>
    <x v="224"/>
    <x v="16"/>
    <n v="3588549.6700000004"/>
  </r>
  <r>
    <x v="224"/>
    <x v="17"/>
    <n v="11984667.59"/>
  </r>
  <r>
    <x v="224"/>
    <x v="18"/>
    <n v="2548060.7200000007"/>
  </r>
  <r>
    <x v="224"/>
    <x v="19"/>
    <n v="6245495.0700000003"/>
  </r>
  <r>
    <x v="224"/>
    <x v="21"/>
    <n v="2006189.38"/>
  </r>
  <r>
    <x v="224"/>
    <x v="22"/>
    <n v="1355297.67"/>
  </r>
  <r>
    <x v="224"/>
    <x v="23"/>
    <n v="337707.29"/>
  </r>
  <r>
    <x v="224"/>
    <x v="24"/>
    <n v="778766.42"/>
  </r>
  <r>
    <x v="224"/>
    <x v="25"/>
    <n v="3331443.68"/>
  </r>
  <r>
    <x v="224"/>
    <x v="72"/>
    <n v="23922.91"/>
  </r>
  <r>
    <x v="224"/>
    <x v="73"/>
    <n v="262289.45"/>
  </r>
  <r>
    <x v="224"/>
    <x v="26"/>
    <n v="609814.35"/>
  </r>
  <r>
    <x v="224"/>
    <x v="27"/>
    <n v="1275186.57"/>
  </r>
  <r>
    <x v="224"/>
    <x v="61"/>
    <n v="552006.48"/>
  </r>
  <r>
    <x v="224"/>
    <x v="28"/>
    <n v="713435.81"/>
  </r>
  <r>
    <x v="224"/>
    <x v="29"/>
    <n v="81343.09"/>
  </r>
  <r>
    <x v="224"/>
    <x v="53"/>
    <n v="2106126.36"/>
  </r>
  <r>
    <x v="224"/>
    <x v="31"/>
    <n v="1294054.6200000001"/>
  </r>
  <r>
    <x v="224"/>
    <x v="32"/>
    <n v="12463.029999999999"/>
  </r>
  <r>
    <x v="224"/>
    <x v="33"/>
    <n v="217614.22999999998"/>
  </r>
  <r>
    <x v="224"/>
    <x v="34"/>
    <n v="296063.95"/>
  </r>
  <r>
    <x v="224"/>
    <x v="35"/>
    <n v="1644430"/>
  </r>
  <r>
    <x v="224"/>
    <x v="68"/>
    <n v="13814.75"/>
  </r>
  <r>
    <x v="224"/>
    <x v="85"/>
    <n v="10133.370000000001"/>
  </r>
  <r>
    <x v="224"/>
    <x v="36"/>
    <n v="380044.67"/>
  </r>
  <r>
    <x v="224"/>
    <x v="37"/>
    <n v="254228.83"/>
  </r>
  <r>
    <x v="224"/>
    <x v="62"/>
    <n v="8224.0499999999993"/>
  </r>
  <r>
    <x v="224"/>
    <x v="54"/>
    <n v="87803.05"/>
  </r>
  <r>
    <x v="224"/>
    <x v="38"/>
    <n v="747310.03"/>
  </r>
  <r>
    <x v="224"/>
    <x v="39"/>
    <n v="295282.62"/>
  </r>
  <r>
    <x v="224"/>
    <x v="40"/>
    <n v="219201.9"/>
  </r>
  <r>
    <x v="224"/>
    <x v="41"/>
    <n v="182398.8"/>
  </r>
  <r>
    <x v="224"/>
    <x v="42"/>
    <n v="522034.6"/>
  </r>
  <r>
    <x v="224"/>
    <x v="43"/>
    <n v="314399"/>
  </r>
  <r>
    <x v="224"/>
    <x v="55"/>
    <n v="228698.19"/>
  </r>
  <r>
    <x v="224"/>
    <x v="44"/>
    <n v="39305.26"/>
  </r>
  <r>
    <x v="224"/>
    <x v="45"/>
    <n v="5900"/>
  </r>
  <r>
    <x v="224"/>
    <x v="46"/>
    <n v="1352757.53"/>
  </r>
  <r>
    <x v="224"/>
    <x v="47"/>
    <n v="581003.48"/>
  </r>
  <r>
    <x v="224"/>
    <x v="63"/>
    <n v="823826.64999999991"/>
  </r>
  <r>
    <x v="224"/>
    <x v="56"/>
    <n v="60814.559999999998"/>
  </r>
  <r>
    <x v="224"/>
    <x v="48"/>
    <n v="2121063.0100000002"/>
  </r>
  <r>
    <x v="224"/>
    <x v="50"/>
    <n v="2425.25"/>
  </r>
  <r>
    <x v="224"/>
    <x v="51"/>
    <n v="122022.63"/>
  </r>
  <r>
    <x v="224"/>
    <x v="52"/>
    <n v="1402873.07"/>
  </r>
  <r>
    <x v="224"/>
    <x v="66"/>
    <n v="24437.379999999997"/>
  </r>
  <r>
    <x v="225"/>
    <x v="2"/>
    <n v="2092.7000000000003"/>
  </r>
  <r>
    <x v="225"/>
    <x v="4"/>
    <n v="4965"/>
  </r>
  <r>
    <x v="225"/>
    <x v="5"/>
    <n v="1227"/>
  </r>
  <r>
    <x v="225"/>
    <x v="6"/>
    <n v="294656.40000000002"/>
  </r>
  <r>
    <x v="225"/>
    <x v="58"/>
    <n v="315.56"/>
  </r>
  <r>
    <x v="225"/>
    <x v="7"/>
    <n v="14814.66"/>
  </r>
  <r>
    <x v="225"/>
    <x v="8"/>
    <n v="139.38"/>
  </r>
  <r>
    <x v="225"/>
    <x v="9"/>
    <n v="309122.48"/>
  </r>
  <r>
    <x v="225"/>
    <x v="10"/>
    <n v="66328.19"/>
  </r>
  <r>
    <x v="225"/>
    <x v="11"/>
    <n v="34623"/>
  </r>
  <r>
    <x v="225"/>
    <x v="12"/>
    <n v="2479.94"/>
  </r>
  <r>
    <x v="225"/>
    <x v="13"/>
    <n v="839.05"/>
  </r>
  <r>
    <x v="225"/>
    <x v="16"/>
    <n v="23958.33"/>
  </r>
  <r>
    <x v="225"/>
    <x v="17"/>
    <n v="36916.509999999995"/>
  </r>
  <r>
    <x v="225"/>
    <x v="18"/>
    <n v="24225.07"/>
  </r>
  <r>
    <x v="225"/>
    <x v="19"/>
    <n v="22600.79"/>
  </r>
  <r>
    <x v="225"/>
    <x v="21"/>
    <n v="11321.699999999999"/>
  </r>
  <r>
    <x v="225"/>
    <x v="22"/>
    <n v="1996.02"/>
  </r>
  <r>
    <x v="225"/>
    <x v="23"/>
    <n v="13652.6"/>
  </r>
  <r>
    <x v="225"/>
    <x v="24"/>
    <n v="10525.24"/>
  </r>
  <r>
    <x v="225"/>
    <x v="25"/>
    <n v="12321.42"/>
  </r>
  <r>
    <x v="225"/>
    <x v="83"/>
    <n v="25"/>
  </r>
  <r>
    <x v="225"/>
    <x v="26"/>
    <n v="1495.87"/>
  </r>
  <r>
    <x v="225"/>
    <x v="78"/>
    <n v="17848.8"/>
  </r>
  <r>
    <x v="225"/>
    <x v="27"/>
    <n v="3726.72"/>
  </r>
  <r>
    <x v="225"/>
    <x v="28"/>
    <n v="11106.15"/>
  </r>
  <r>
    <x v="225"/>
    <x v="29"/>
    <n v="1283"/>
  </r>
  <r>
    <x v="225"/>
    <x v="33"/>
    <n v="141.12"/>
  </r>
  <r>
    <x v="225"/>
    <x v="34"/>
    <n v="9981.02"/>
  </r>
  <r>
    <x v="225"/>
    <x v="35"/>
    <n v="14052"/>
  </r>
  <r>
    <x v="225"/>
    <x v="68"/>
    <n v="685.96"/>
  </r>
  <r>
    <x v="225"/>
    <x v="36"/>
    <n v="545.5"/>
  </r>
  <r>
    <x v="225"/>
    <x v="38"/>
    <n v="26040.809999999998"/>
  </r>
  <r>
    <x v="225"/>
    <x v="39"/>
    <n v="4072.58"/>
  </r>
  <r>
    <x v="225"/>
    <x v="40"/>
    <n v="1028.45"/>
  </r>
  <r>
    <x v="225"/>
    <x v="41"/>
    <n v="3480"/>
  </r>
  <r>
    <x v="225"/>
    <x v="42"/>
    <n v="1137.49"/>
  </r>
  <r>
    <x v="225"/>
    <x v="43"/>
    <n v="5061.49"/>
  </r>
  <r>
    <x v="225"/>
    <x v="46"/>
    <n v="11569.04"/>
  </r>
  <r>
    <x v="225"/>
    <x v="47"/>
    <n v="200"/>
  </r>
  <r>
    <x v="225"/>
    <x v="56"/>
    <n v="30260.36"/>
  </r>
  <r>
    <x v="225"/>
    <x v="49"/>
    <n v="875.19"/>
  </r>
  <r>
    <x v="225"/>
    <x v="50"/>
    <n v="2635.84"/>
  </r>
  <r>
    <x v="225"/>
    <x v="51"/>
    <n v="6362.01"/>
  </r>
  <r>
    <x v="225"/>
    <x v="65"/>
    <n v="26375.7"/>
  </r>
  <r>
    <x v="226"/>
    <x v="0"/>
    <n v="147047.5"/>
  </r>
  <r>
    <x v="226"/>
    <x v="1"/>
    <n v="-147047.5"/>
  </r>
  <r>
    <x v="226"/>
    <x v="57"/>
    <n v="228200"/>
  </r>
  <r>
    <x v="226"/>
    <x v="2"/>
    <n v="295462.01999999996"/>
  </r>
  <r>
    <x v="226"/>
    <x v="3"/>
    <n v="1698268.86"/>
  </r>
  <r>
    <x v="226"/>
    <x v="4"/>
    <n v="1507636.04"/>
  </r>
  <r>
    <x v="226"/>
    <x v="5"/>
    <n v="836206.78"/>
  </r>
  <r>
    <x v="226"/>
    <x v="6"/>
    <n v="35471777.780000001"/>
  </r>
  <r>
    <x v="226"/>
    <x v="58"/>
    <n v="130574.62999999999"/>
  </r>
  <r>
    <x v="226"/>
    <x v="59"/>
    <n v="1043398.49"/>
  </r>
  <r>
    <x v="226"/>
    <x v="7"/>
    <n v="767684.95"/>
  </r>
  <r>
    <x v="226"/>
    <x v="8"/>
    <n v="357952.08"/>
  </r>
  <r>
    <x v="226"/>
    <x v="9"/>
    <n v="13502460.220000001"/>
  </r>
  <r>
    <x v="226"/>
    <x v="67"/>
    <n v="47931.71"/>
  </r>
  <r>
    <x v="226"/>
    <x v="60"/>
    <n v="372409.01"/>
  </r>
  <r>
    <x v="226"/>
    <x v="10"/>
    <n v="3669679.54"/>
  </r>
  <r>
    <x v="226"/>
    <x v="11"/>
    <n v="4419752.5"/>
  </r>
  <r>
    <x v="226"/>
    <x v="12"/>
    <n v="368337.53999999992"/>
  </r>
  <r>
    <x v="226"/>
    <x v="13"/>
    <n v="167178.13999999996"/>
  </r>
  <r>
    <x v="226"/>
    <x v="16"/>
    <n v="1755184.81"/>
  </r>
  <r>
    <x v="226"/>
    <x v="17"/>
    <n v="5611624.830000001"/>
  </r>
  <r>
    <x v="226"/>
    <x v="18"/>
    <n v="1173484.47"/>
  </r>
  <r>
    <x v="226"/>
    <x v="19"/>
    <n v="2977557.9099999997"/>
  </r>
  <r>
    <x v="226"/>
    <x v="20"/>
    <n v="38264"/>
  </r>
  <r>
    <x v="226"/>
    <x v="21"/>
    <n v="2647783.37"/>
  </r>
  <r>
    <x v="226"/>
    <x v="22"/>
    <n v="1635497.5"/>
  </r>
  <r>
    <x v="226"/>
    <x v="23"/>
    <n v="134191.14000000001"/>
  </r>
  <r>
    <x v="226"/>
    <x v="24"/>
    <n v="392096.2"/>
  </r>
  <r>
    <x v="226"/>
    <x v="25"/>
    <n v="159942.22"/>
  </r>
  <r>
    <x v="226"/>
    <x v="72"/>
    <n v="30356.74"/>
  </r>
  <r>
    <x v="226"/>
    <x v="73"/>
    <n v="828109.65"/>
  </r>
  <r>
    <x v="226"/>
    <x v="77"/>
    <n v="396374.55"/>
  </r>
  <r>
    <x v="226"/>
    <x v="26"/>
    <n v="529808.02"/>
  </r>
  <r>
    <x v="226"/>
    <x v="27"/>
    <n v="840824.41999999993"/>
  </r>
  <r>
    <x v="226"/>
    <x v="61"/>
    <n v="236369.55"/>
  </r>
  <r>
    <x v="226"/>
    <x v="29"/>
    <n v="8490.84"/>
  </r>
  <r>
    <x v="226"/>
    <x v="53"/>
    <n v="1865503.44"/>
  </r>
  <r>
    <x v="226"/>
    <x v="30"/>
    <n v="128218"/>
  </r>
  <r>
    <x v="226"/>
    <x v="32"/>
    <n v="60881.090000000004"/>
  </r>
  <r>
    <x v="226"/>
    <x v="34"/>
    <n v="268003.53999999998"/>
  </r>
  <r>
    <x v="226"/>
    <x v="35"/>
    <n v="1023196.6"/>
  </r>
  <r>
    <x v="226"/>
    <x v="69"/>
    <n v="179385"/>
  </r>
  <r>
    <x v="226"/>
    <x v="85"/>
    <n v="28462.14"/>
  </r>
  <r>
    <x v="226"/>
    <x v="37"/>
    <n v="29036.7"/>
  </r>
  <r>
    <x v="226"/>
    <x v="62"/>
    <n v="6000"/>
  </r>
  <r>
    <x v="226"/>
    <x v="38"/>
    <n v="400044.24"/>
  </r>
  <r>
    <x v="226"/>
    <x v="39"/>
    <n v="266579.20999999996"/>
  </r>
  <r>
    <x v="226"/>
    <x v="40"/>
    <n v="411756.32"/>
  </r>
  <r>
    <x v="226"/>
    <x v="41"/>
    <n v="885506.84000000008"/>
  </r>
  <r>
    <x v="226"/>
    <x v="42"/>
    <n v="269205.83999999997"/>
  </r>
  <r>
    <x v="226"/>
    <x v="43"/>
    <n v="216084.4"/>
  </r>
  <r>
    <x v="226"/>
    <x v="55"/>
    <n v="87954.8"/>
  </r>
  <r>
    <x v="226"/>
    <x v="44"/>
    <n v="42871.38"/>
  </r>
  <r>
    <x v="226"/>
    <x v="45"/>
    <n v="723201.91"/>
  </r>
  <r>
    <x v="226"/>
    <x v="46"/>
    <n v="267287.07"/>
  </r>
  <r>
    <x v="226"/>
    <x v="47"/>
    <n v="338723.89999999991"/>
  </r>
  <r>
    <x v="226"/>
    <x v="48"/>
    <n v="10558.08"/>
  </r>
  <r>
    <x v="226"/>
    <x v="49"/>
    <n v="52916.31"/>
  </r>
  <r>
    <x v="226"/>
    <x v="50"/>
    <n v="7277913.9400000004"/>
  </r>
  <r>
    <x v="226"/>
    <x v="51"/>
    <n v="94367.329999999973"/>
  </r>
  <r>
    <x v="226"/>
    <x v="52"/>
    <n v="172196.78"/>
  </r>
  <r>
    <x v="227"/>
    <x v="0"/>
    <n v="1398491.6300000001"/>
  </r>
  <r>
    <x v="227"/>
    <x v="1"/>
    <n v="-1398491.63"/>
  </r>
  <r>
    <x v="227"/>
    <x v="57"/>
    <n v="182560"/>
  </r>
  <r>
    <x v="227"/>
    <x v="2"/>
    <n v="1020265.4099999999"/>
  </r>
  <r>
    <x v="227"/>
    <x v="3"/>
    <n v="11434862.230000004"/>
  </r>
  <r>
    <x v="227"/>
    <x v="4"/>
    <n v="475193.36000000004"/>
  </r>
  <r>
    <x v="227"/>
    <x v="5"/>
    <n v="1428384.3699999999"/>
  </r>
  <r>
    <x v="227"/>
    <x v="6"/>
    <n v="58124736.009999998"/>
  </r>
  <r>
    <x v="227"/>
    <x v="58"/>
    <n v="334023.94000000006"/>
  </r>
  <r>
    <x v="227"/>
    <x v="59"/>
    <n v="1333588.5"/>
  </r>
  <r>
    <x v="227"/>
    <x v="7"/>
    <n v="739613.99000000011"/>
  </r>
  <r>
    <x v="227"/>
    <x v="8"/>
    <n v="877983.2"/>
  </r>
  <r>
    <x v="227"/>
    <x v="9"/>
    <n v="19052177.409999996"/>
  </r>
  <r>
    <x v="227"/>
    <x v="67"/>
    <n v="39210"/>
  </r>
  <r>
    <x v="227"/>
    <x v="60"/>
    <n v="129733.5"/>
  </r>
  <r>
    <x v="227"/>
    <x v="10"/>
    <n v="5235496.4000000004"/>
  </r>
  <r>
    <x v="227"/>
    <x v="11"/>
    <n v="7681884.6000000024"/>
  </r>
  <r>
    <x v="227"/>
    <x v="12"/>
    <n v="595143.76"/>
  </r>
  <r>
    <x v="227"/>
    <x v="13"/>
    <n v="350220.63999999996"/>
  </r>
  <r>
    <x v="227"/>
    <x v="14"/>
    <n v="68452.659999999974"/>
  </r>
  <r>
    <x v="227"/>
    <x v="15"/>
    <n v="416221.96000000008"/>
  </r>
  <r>
    <x v="227"/>
    <x v="16"/>
    <n v="2327683.6400000006"/>
  </r>
  <r>
    <x v="227"/>
    <x v="17"/>
    <n v="10101483.129999999"/>
  </r>
  <r>
    <x v="227"/>
    <x v="18"/>
    <n v="1646473.7899999998"/>
  </r>
  <r>
    <x v="227"/>
    <x v="19"/>
    <n v="5377594.6300000008"/>
  </r>
  <r>
    <x v="227"/>
    <x v="82"/>
    <n v="1.6199999999994361"/>
  </r>
  <r>
    <x v="227"/>
    <x v="21"/>
    <n v="718915.11"/>
  </r>
  <r>
    <x v="227"/>
    <x v="22"/>
    <n v="1014364.26"/>
  </r>
  <r>
    <x v="227"/>
    <x v="23"/>
    <n v="13687.88"/>
  </r>
  <r>
    <x v="227"/>
    <x v="24"/>
    <n v="504778.03"/>
  </r>
  <r>
    <x v="227"/>
    <x v="25"/>
    <n v="2702694.0600000005"/>
  </r>
  <r>
    <x v="227"/>
    <x v="83"/>
    <n v="37250.17"/>
  </r>
  <r>
    <x v="227"/>
    <x v="73"/>
    <n v="1263258.25"/>
  </r>
  <r>
    <x v="227"/>
    <x v="26"/>
    <n v="96911.670000000013"/>
  </r>
  <r>
    <x v="227"/>
    <x v="79"/>
    <n v="8054.99"/>
  </r>
  <r>
    <x v="227"/>
    <x v="78"/>
    <n v="136.44"/>
  </r>
  <r>
    <x v="227"/>
    <x v="27"/>
    <n v="1280408.0699999998"/>
  </r>
  <r>
    <x v="227"/>
    <x v="61"/>
    <n v="345179.27999999997"/>
  </r>
  <r>
    <x v="227"/>
    <x v="29"/>
    <n v="128847.91"/>
  </r>
  <r>
    <x v="227"/>
    <x v="53"/>
    <n v="2889931.75"/>
  </r>
  <r>
    <x v="227"/>
    <x v="30"/>
    <n v="523622.71"/>
  </r>
  <r>
    <x v="227"/>
    <x v="31"/>
    <n v="1521887.76"/>
  </r>
  <r>
    <x v="227"/>
    <x v="32"/>
    <n v="126514.39000000001"/>
  </r>
  <r>
    <x v="227"/>
    <x v="33"/>
    <n v="5052.8899999999994"/>
  </r>
  <r>
    <x v="227"/>
    <x v="34"/>
    <n v="391893.56000000006"/>
  </r>
  <r>
    <x v="227"/>
    <x v="35"/>
    <n v="1699178.39"/>
  </r>
  <r>
    <x v="227"/>
    <x v="68"/>
    <n v="306270.2"/>
  </r>
  <r>
    <x v="227"/>
    <x v="36"/>
    <n v="912180.08"/>
  </r>
  <r>
    <x v="227"/>
    <x v="75"/>
    <n v="386069.77999999997"/>
  </r>
  <r>
    <x v="227"/>
    <x v="37"/>
    <n v="92235.09"/>
  </r>
  <r>
    <x v="227"/>
    <x v="62"/>
    <n v="5733"/>
  </r>
  <r>
    <x v="227"/>
    <x v="54"/>
    <n v="119682.52"/>
  </r>
  <r>
    <x v="227"/>
    <x v="38"/>
    <n v="77459.579999999987"/>
  </r>
  <r>
    <x v="227"/>
    <x v="39"/>
    <n v="180773.7"/>
  </r>
  <r>
    <x v="227"/>
    <x v="40"/>
    <n v="444084.37"/>
  </r>
  <r>
    <x v="227"/>
    <x v="41"/>
    <n v="7491.3600000000006"/>
  </r>
  <r>
    <x v="227"/>
    <x v="42"/>
    <n v="22800"/>
  </r>
  <r>
    <x v="227"/>
    <x v="43"/>
    <n v="1870244.0699999998"/>
  </r>
  <r>
    <x v="227"/>
    <x v="55"/>
    <n v="346955.46"/>
  </r>
  <r>
    <x v="227"/>
    <x v="44"/>
    <n v="49602.42"/>
  </r>
  <r>
    <x v="227"/>
    <x v="45"/>
    <n v="16521.63"/>
  </r>
  <r>
    <x v="227"/>
    <x v="46"/>
    <n v="3597021.1400000006"/>
  </r>
  <r>
    <x v="227"/>
    <x v="47"/>
    <n v="187262.89"/>
  </r>
  <r>
    <x v="227"/>
    <x v="48"/>
    <n v="48579.9"/>
  </r>
  <r>
    <x v="227"/>
    <x v="49"/>
    <n v="84187.520000000004"/>
  </r>
  <r>
    <x v="227"/>
    <x v="50"/>
    <n v="241971.14"/>
  </r>
  <r>
    <x v="227"/>
    <x v="51"/>
    <n v="130997.25"/>
  </r>
  <r>
    <x v="227"/>
    <x v="52"/>
    <n v="294815.62"/>
  </r>
  <r>
    <x v="227"/>
    <x v="71"/>
    <n v="751933.37000000011"/>
  </r>
  <r>
    <x v="227"/>
    <x v="64"/>
    <n v="20780.900000000001"/>
  </r>
  <r>
    <x v="227"/>
    <x v="65"/>
    <n v="47822.93"/>
  </r>
  <r>
    <x v="228"/>
    <x v="0"/>
    <n v="120925.95000000001"/>
  </r>
  <r>
    <x v="228"/>
    <x v="1"/>
    <n v="-120925.95"/>
  </r>
  <r>
    <x v="228"/>
    <x v="57"/>
    <n v="57050"/>
  </r>
  <r>
    <x v="228"/>
    <x v="2"/>
    <n v="192300.35"/>
  </r>
  <r>
    <x v="228"/>
    <x v="3"/>
    <n v="1568257.5799999998"/>
  </r>
  <r>
    <x v="228"/>
    <x v="4"/>
    <n v="250900.49000000002"/>
  </r>
  <r>
    <x v="228"/>
    <x v="5"/>
    <n v="343705.06999999995"/>
  </r>
  <r>
    <x v="228"/>
    <x v="6"/>
    <n v="15148661.760000002"/>
  </r>
  <r>
    <x v="228"/>
    <x v="58"/>
    <n v="125138.51999999999"/>
  </r>
  <r>
    <x v="228"/>
    <x v="59"/>
    <n v="175550.75"/>
  </r>
  <r>
    <x v="228"/>
    <x v="7"/>
    <n v="377040.64999999991"/>
  </r>
  <r>
    <x v="228"/>
    <x v="8"/>
    <n v="112013.95000000001"/>
  </r>
  <r>
    <x v="228"/>
    <x v="9"/>
    <n v="5842473.2800000003"/>
  </r>
  <r>
    <x v="228"/>
    <x v="10"/>
    <n v="1767720.3599999999"/>
  </r>
  <r>
    <x v="228"/>
    <x v="11"/>
    <n v="2201344.4099999997"/>
  </r>
  <r>
    <x v="228"/>
    <x v="12"/>
    <n v="118086.65"/>
  </r>
  <r>
    <x v="228"/>
    <x v="13"/>
    <n v="75256.909999999989"/>
  </r>
  <r>
    <x v="228"/>
    <x v="14"/>
    <n v="28575.399999999994"/>
  </r>
  <r>
    <x v="228"/>
    <x v="15"/>
    <n v="68328.52"/>
  </r>
  <r>
    <x v="228"/>
    <x v="16"/>
    <n v="773992.59000000008"/>
  </r>
  <r>
    <x v="228"/>
    <x v="17"/>
    <n v="2450580.1100000003"/>
  </r>
  <r>
    <x v="228"/>
    <x v="18"/>
    <n v="538801.51"/>
  </r>
  <r>
    <x v="228"/>
    <x v="19"/>
    <n v="1294670.4899999998"/>
  </r>
  <r>
    <x v="228"/>
    <x v="21"/>
    <n v="405382.95"/>
  </r>
  <r>
    <x v="228"/>
    <x v="22"/>
    <n v="84175.12"/>
  </r>
  <r>
    <x v="228"/>
    <x v="23"/>
    <n v="49991.81"/>
  </r>
  <r>
    <x v="228"/>
    <x v="24"/>
    <n v="144565.34"/>
  </r>
  <r>
    <x v="228"/>
    <x v="25"/>
    <n v="1121779.96"/>
  </r>
  <r>
    <x v="228"/>
    <x v="72"/>
    <n v="5512.91"/>
  </r>
  <r>
    <x v="228"/>
    <x v="73"/>
    <n v="14639.09"/>
  </r>
  <r>
    <x v="228"/>
    <x v="26"/>
    <n v="49247.820000000007"/>
  </r>
  <r>
    <x v="228"/>
    <x v="27"/>
    <n v="446410.35000000003"/>
  </r>
  <r>
    <x v="228"/>
    <x v="61"/>
    <n v="66619.420000000013"/>
  </r>
  <r>
    <x v="228"/>
    <x v="29"/>
    <n v="16012.44"/>
  </r>
  <r>
    <x v="228"/>
    <x v="53"/>
    <n v="478210.97"/>
  </r>
  <r>
    <x v="228"/>
    <x v="30"/>
    <n v="559475.96"/>
  </r>
  <r>
    <x v="228"/>
    <x v="31"/>
    <n v="263389.98"/>
  </r>
  <r>
    <x v="228"/>
    <x v="32"/>
    <n v="18035.46"/>
  </r>
  <r>
    <x v="228"/>
    <x v="33"/>
    <n v="1985"/>
  </r>
  <r>
    <x v="228"/>
    <x v="34"/>
    <n v="153948.52000000002"/>
  </r>
  <r>
    <x v="228"/>
    <x v="35"/>
    <n v="442168.98000000004"/>
  </r>
  <r>
    <x v="228"/>
    <x v="37"/>
    <n v="63233.39"/>
  </r>
  <r>
    <x v="228"/>
    <x v="62"/>
    <n v="12604.12"/>
  </r>
  <r>
    <x v="228"/>
    <x v="38"/>
    <n v="276214.17000000004"/>
  </r>
  <r>
    <x v="228"/>
    <x v="39"/>
    <n v="61602.46"/>
  </r>
  <r>
    <x v="228"/>
    <x v="40"/>
    <n v="38808.009999999995"/>
  </r>
  <r>
    <x v="228"/>
    <x v="41"/>
    <n v="243.47"/>
  </r>
  <r>
    <x v="228"/>
    <x v="42"/>
    <n v="113009.51"/>
  </r>
  <r>
    <x v="228"/>
    <x v="43"/>
    <n v="111963.15"/>
  </r>
  <r>
    <x v="228"/>
    <x v="55"/>
    <n v="2500"/>
  </r>
  <r>
    <x v="228"/>
    <x v="44"/>
    <n v="33420.740000000005"/>
  </r>
  <r>
    <x v="228"/>
    <x v="45"/>
    <n v="11993.25"/>
  </r>
  <r>
    <x v="228"/>
    <x v="46"/>
    <n v="733260.23"/>
  </r>
  <r>
    <x v="228"/>
    <x v="47"/>
    <n v="2863.4"/>
  </r>
  <r>
    <x v="228"/>
    <x v="63"/>
    <n v="25202.29"/>
  </r>
  <r>
    <x v="228"/>
    <x v="48"/>
    <n v="-732.86999999999989"/>
  </r>
  <r>
    <x v="228"/>
    <x v="49"/>
    <n v="32653.63"/>
  </r>
  <r>
    <x v="228"/>
    <x v="50"/>
    <n v="341763.08999999997"/>
  </r>
  <r>
    <x v="228"/>
    <x v="51"/>
    <n v="634708.44000000006"/>
  </r>
  <r>
    <x v="228"/>
    <x v="52"/>
    <n v="14719.59"/>
  </r>
  <r>
    <x v="228"/>
    <x v="71"/>
    <n v="117897.63"/>
  </r>
  <r>
    <x v="228"/>
    <x v="64"/>
    <n v="19959.61"/>
  </r>
  <r>
    <x v="229"/>
    <x v="0"/>
    <n v="96744"/>
  </r>
  <r>
    <x v="229"/>
    <x v="1"/>
    <n v="-96744"/>
  </r>
  <r>
    <x v="229"/>
    <x v="2"/>
    <n v="465382.14"/>
  </r>
  <r>
    <x v="229"/>
    <x v="4"/>
    <n v="270856.57999999996"/>
  </r>
  <r>
    <x v="229"/>
    <x v="5"/>
    <n v="247154.59000000003"/>
  </r>
  <r>
    <x v="229"/>
    <x v="6"/>
    <n v="12934192.949999999"/>
  </r>
  <r>
    <x v="229"/>
    <x v="58"/>
    <n v="559604.67999999993"/>
  </r>
  <r>
    <x v="229"/>
    <x v="7"/>
    <n v="211359.08"/>
  </r>
  <r>
    <x v="229"/>
    <x v="8"/>
    <n v="269.64"/>
  </r>
  <r>
    <x v="229"/>
    <x v="9"/>
    <n v="4939827.8"/>
  </r>
  <r>
    <x v="229"/>
    <x v="12"/>
    <n v="110302.45000000001"/>
  </r>
  <r>
    <x v="229"/>
    <x v="13"/>
    <n v="55575.930000000008"/>
  </r>
  <r>
    <x v="229"/>
    <x v="14"/>
    <n v="8906.0200000000023"/>
  </r>
  <r>
    <x v="229"/>
    <x v="15"/>
    <n v="21464.06"/>
  </r>
  <r>
    <x v="229"/>
    <x v="16"/>
    <n v="630639.15999999992"/>
  </r>
  <r>
    <x v="229"/>
    <x v="17"/>
    <n v="1952985.15"/>
  </r>
  <r>
    <x v="229"/>
    <x v="18"/>
    <n v="436306.37999999995"/>
  </r>
  <r>
    <x v="229"/>
    <x v="19"/>
    <n v="1028564.06"/>
  </r>
  <r>
    <x v="229"/>
    <x v="82"/>
    <n v="1498110.56"/>
  </r>
  <r>
    <x v="229"/>
    <x v="20"/>
    <n v="1641411.44"/>
  </r>
  <r>
    <x v="229"/>
    <x v="22"/>
    <n v="408142.18"/>
  </r>
  <r>
    <x v="229"/>
    <x v="23"/>
    <n v="64893.56"/>
  </r>
  <r>
    <x v="229"/>
    <x v="24"/>
    <n v="166898.22"/>
  </r>
  <r>
    <x v="229"/>
    <x v="25"/>
    <n v="1022474.9800000002"/>
  </r>
  <r>
    <x v="229"/>
    <x v="72"/>
    <n v="289.25"/>
  </r>
  <r>
    <x v="229"/>
    <x v="73"/>
    <n v="13684.15"/>
  </r>
  <r>
    <x v="229"/>
    <x v="26"/>
    <n v="331718.34999999998"/>
  </r>
  <r>
    <x v="229"/>
    <x v="27"/>
    <n v="353069.51"/>
  </r>
  <r>
    <x v="229"/>
    <x v="61"/>
    <n v="57063.350000000006"/>
  </r>
  <r>
    <x v="229"/>
    <x v="29"/>
    <n v="88930.19"/>
  </r>
  <r>
    <x v="229"/>
    <x v="53"/>
    <n v="491690.91"/>
  </r>
  <r>
    <x v="229"/>
    <x v="32"/>
    <n v="7359.9699999999993"/>
  </r>
  <r>
    <x v="229"/>
    <x v="33"/>
    <n v="3375.6099999999997"/>
  </r>
  <r>
    <x v="229"/>
    <x v="34"/>
    <n v="128495.49"/>
  </r>
  <r>
    <x v="229"/>
    <x v="35"/>
    <n v="357025.89"/>
  </r>
  <r>
    <x v="229"/>
    <x v="37"/>
    <n v="28344.880000000001"/>
  </r>
  <r>
    <x v="229"/>
    <x v="38"/>
    <n v="42537.64"/>
  </r>
  <r>
    <x v="229"/>
    <x v="40"/>
    <n v="194713.78999999998"/>
  </r>
  <r>
    <x v="229"/>
    <x v="42"/>
    <n v="71298.2"/>
  </r>
  <r>
    <x v="229"/>
    <x v="44"/>
    <n v="27976.52"/>
  </r>
  <r>
    <x v="229"/>
    <x v="45"/>
    <n v="90959.64"/>
  </r>
  <r>
    <x v="229"/>
    <x v="46"/>
    <n v="2033334.4500000002"/>
  </r>
  <r>
    <x v="229"/>
    <x v="48"/>
    <n v="144119.42000000001"/>
  </r>
  <r>
    <x v="229"/>
    <x v="49"/>
    <n v="39719.410000000003"/>
  </r>
  <r>
    <x v="229"/>
    <x v="51"/>
    <n v="37400.28"/>
  </r>
  <r>
    <x v="229"/>
    <x v="52"/>
    <n v="151921.38"/>
  </r>
  <r>
    <x v="229"/>
    <x v="65"/>
    <n v="7994.98"/>
  </r>
  <r>
    <x v="230"/>
    <x v="0"/>
    <n v="50637.53"/>
  </r>
  <r>
    <x v="230"/>
    <x v="1"/>
    <n v="-50637.53"/>
  </r>
  <r>
    <x v="230"/>
    <x v="2"/>
    <n v="4154.1499999999996"/>
  </r>
  <r>
    <x v="230"/>
    <x v="3"/>
    <n v="15450"/>
  </r>
  <r>
    <x v="230"/>
    <x v="4"/>
    <n v="49726.34"/>
  </r>
  <r>
    <x v="230"/>
    <x v="5"/>
    <n v="48194.79"/>
  </r>
  <r>
    <x v="230"/>
    <x v="6"/>
    <n v="2821816.2700000005"/>
  </r>
  <r>
    <x v="230"/>
    <x v="58"/>
    <n v="2155.91"/>
  </r>
  <r>
    <x v="230"/>
    <x v="59"/>
    <n v="59668.78"/>
  </r>
  <r>
    <x v="230"/>
    <x v="7"/>
    <n v="145157.97999999998"/>
  </r>
  <r>
    <x v="230"/>
    <x v="8"/>
    <n v="81759.11"/>
  </r>
  <r>
    <x v="230"/>
    <x v="9"/>
    <n v="1621822.3"/>
  </r>
  <r>
    <x v="230"/>
    <x v="67"/>
    <n v="2877.9800000000005"/>
  </r>
  <r>
    <x v="230"/>
    <x v="60"/>
    <n v="4589.42"/>
  </r>
  <r>
    <x v="230"/>
    <x v="10"/>
    <n v="484154.27"/>
  </r>
  <r>
    <x v="230"/>
    <x v="11"/>
    <n v="367951.77999999997"/>
  </r>
  <r>
    <x v="230"/>
    <x v="12"/>
    <n v="32036.420000000002"/>
  </r>
  <r>
    <x v="230"/>
    <x v="13"/>
    <n v="12226.489999999998"/>
  </r>
  <r>
    <x v="230"/>
    <x v="14"/>
    <n v="7.98"/>
  </r>
  <r>
    <x v="230"/>
    <x v="16"/>
    <n v="196571.51999999999"/>
  </r>
  <r>
    <x v="230"/>
    <x v="17"/>
    <n v="409931.56999999995"/>
  </r>
  <r>
    <x v="230"/>
    <x v="18"/>
    <n v="138591.50000000003"/>
  </r>
  <r>
    <x v="230"/>
    <x v="19"/>
    <n v="214779.45"/>
  </r>
  <r>
    <x v="230"/>
    <x v="82"/>
    <n v="20.81"/>
  </r>
  <r>
    <x v="230"/>
    <x v="20"/>
    <n v="99.79"/>
  </r>
  <r>
    <x v="230"/>
    <x v="21"/>
    <n v="88842.73"/>
  </r>
  <r>
    <x v="230"/>
    <x v="22"/>
    <n v="24540.58"/>
  </r>
  <r>
    <x v="230"/>
    <x v="23"/>
    <n v="129729.07"/>
  </r>
  <r>
    <x v="230"/>
    <x v="24"/>
    <n v="40713.040000000001"/>
  </r>
  <r>
    <x v="230"/>
    <x v="25"/>
    <n v="260394.41000000003"/>
  </r>
  <r>
    <x v="230"/>
    <x v="83"/>
    <n v="478.66"/>
  </r>
  <r>
    <x v="230"/>
    <x v="73"/>
    <n v="6265.34"/>
  </r>
  <r>
    <x v="230"/>
    <x v="26"/>
    <n v="4543.3599999999997"/>
  </r>
  <r>
    <x v="230"/>
    <x v="79"/>
    <n v="95062.29"/>
  </r>
  <r>
    <x v="230"/>
    <x v="78"/>
    <n v="9515.5499999999993"/>
  </r>
  <r>
    <x v="230"/>
    <x v="27"/>
    <n v="104035.69"/>
  </r>
  <r>
    <x v="230"/>
    <x v="29"/>
    <n v="8385.2199999999993"/>
  </r>
  <r>
    <x v="230"/>
    <x v="53"/>
    <n v="1450.64"/>
  </r>
  <r>
    <x v="230"/>
    <x v="30"/>
    <n v="50700"/>
  </r>
  <r>
    <x v="230"/>
    <x v="31"/>
    <n v="6609.51"/>
  </r>
  <r>
    <x v="230"/>
    <x v="32"/>
    <n v="2387.63"/>
  </r>
  <r>
    <x v="230"/>
    <x v="33"/>
    <n v="464.52"/>
  </r>
  <r>
    <x v="230"/>
    <x v="34"/>
    <n v="49908.1"/>
  </r>
  <r>
    <x v="230"/>
    <x v="35"/>
    <n v="86943.05"/>
  </r>
  <r>
    <x v="230"/>
    <x v="37"/>
    <n v="6874.3099999999995"/>
  </r>
  <r>
    <x v="230"/>
    <x v="62"/>
    <n v="32500"/>
  </r>
  <r>
    <x v="230"/>
    <x v="38"/>
    <n v="40691.03"/>
  </r>
  <r>
    <x v="230"/>
    <x v="39"/>
    <n v="29377.040000000001"/>
  </r>
  <r>
    <x v="230"/>
    <x v="40"/>
    <n v="5335.57"/>
  </r>
  <r>
    <x v="230"/>
    <x v="41"/>
    <n v="15233.84"/>
  </r>
  <r>
    <x v="230"/>
    <x v="42"/>
    <n v="19715.97"/>
  </r>
  <r>
    <x v="230"/>
    <x v="43"/>
    <n v="16105.59"/>
  </r>
  <r>
    <x v="230"/>
    <x v="44"/>
    <n v="23231.61"/>
  </r>
  <r>
    <x v="230"/>
    <x v="45"/>
    <n v="16416.5"/>
  </r>
  <r>
    <x v="230"/>
    <x v="46"/>
    <n v="230450.65000000002"/>
  </r>
  <r>
    <x v="230"/>
    <x v="47"/>
    <n v="44026.479999999996"/>
  </r>
  <r>
    <x v="230"/>
    <x v="49"/>
    <n v="4063.19"/>
  </r>
  <r>
    <x v="230"/>
    <x v="50"/>
    <n v="35186.870000000003"/>
  </r>
  <r>
    <x v="230"/>
    <x v="51"/>
    <n v="24524.260000000002"/>
  </r>
  <r>
    <x v="230"/>
    <x v="52"/>
    <n v="42706.45"/>
  </r>
  <r>
    <x v="231"/>
    <x v="0"/>
    <n v="29710.93"/>
  </r>
  <r>
    <x v="231"/>
    <x v="1"/>
    <n v="-29710.93"/>
  </r>
  <r>
    <x v="231"/>
    <x v="2"/>
    <n v="73664.19"/>
  </r>
  <r>
    <x v="231"/>
    <x v="3"/>
    <n v="903209.37999999989"/>
  </r>
  <r>
    <x v="231"/>
    <x v="4"/>
    <n v="781550.79"/>
  </r>
  <r>
    <x v="231"/>
    <x v="6"/>
    <n v="13725258.25"/>
  </r>
  <r>
    <x v="231"/>
    <x v="58"/>
    <n v="215.75"/>
  </r>
  <r>
    <x v="231"/>
    <x v="59"/>
    <n v="274341"/>
  </r>
  <r>
    <x v="231"/>
    <x v="7"/>
    <n v="313658.31"/>
  </r>
  <r>
    <x v="231"/>
    <x v="8"/>
    <n v="232001.29"/>
  </r>
  <r>
    <x v="231"/>
    <x v="9"/>
    <n v="5645931.4299999997"/>
  </r>
  <r>
    <x v="231"/>
    <x v="10"/>
    <n v="1828551.99"/>
  </r>
  <r>
    <x v="231"/>
    <x v="11"/>
    <n v="1949013.12"/>
  </r>
  <r>
    <x v="231"/>
    <x v="12"/>
    <n v="80846.650000000009"/>
  </r>
  <r>
    <x v="231"/>
    <x v="13"/>
    <n v="50755.39"/>
  </r>
  <r>
    <x v="231"/>
    <x v="14"/>
    <n v="10019.790000000001"/>
  </r>
  <r>
    <x v="231"/>
    <x v="15"/>
    <n v="67468.960000000006"/>
  </r>
  <r>
    <x v="231"/>
    <x v="94"/>
    <n v="3.03"/>
  </r>
  <r>
    <x v="231"/>
    <x v="16"/>
    <n v="697127.86999999988"/>
  </r>
  <r>
    <x v="231"/>
    <x v="17"/>
    <n v="2176402.7400000002"/>
  </r>
  <r>
    <x v="231"/>
    <x v="18"/>
    <n v="480788.60000000009"/>
  </r>
  <r>
    <x v="231"/>
    <x v="19"/>
    <n v="1147327.3099999998"/>
  </r>
  <r>
    <x v="231"/>
    <x v="82"/>
    <n v="142.63"/>
  </r>
  <r>
    <x v="231"/>
    <x v="22"/>
    <n v="29209.93"/>
  </r>
  <r>
    <x v="231"/>
    <x v="23"/>
    <n v="380165.89"/>
  </r>
  <r>
    <x v="231"/>
    <x v="24"/>
    <n v="268104.96999999997"/>
  </r>
  <r>
    <x v="231"/>
    <x v="25"/>
    <n v="1486653.07"/>
  </r>
  <r>
    <x v="231"/>
    <x v="83"/>
    <n v="2.4900000000000002"/>
  </r>
  <r>
    <x v="231"/>
    <x v="26"/>
    <n v="34494.639999999999"/>
  </r>
  <r>
    <x v="231"/>
    <x v="27"/>
    <n v="329410.07"/>
  </r>
  <r>
    <x v="231"/>
    <x v="61"/>
    <n v="174954.18"/>
  </r>
  <r>
    <x v="231"/>
    <x v="28"/>
    <n v="405650.6"/>
  </r>
  <r>
    <x v="231"/>
    <x v="29"/>
    <n v="996.2"/>
  </r>
  <r>
    <x v="231"/>
    <x v="30"/>
    <n v="629334.13"/>
  </r>
  <r>
    <x v="231"/>
    <x v="35"/>
    <n v="475871.81000000006"/>
  </r>
  <r>
    <x v="231"/>
    <x v="68"/>
    <n v="38714.82"/>
  </r>
  <r>
    <x v="231"/>
    <x v="69"/>
    <n v="1262803.24"/>
  </r>
  <r>
    <x v="231"/>
    <x v="36"/>
    <n v="21393.64"/>
  </r>
  <r>
    <x v="231"/>
    <x v="37"/>
    <n v="2452.02"/>
  </r>
  <r>
    <x v="231"/>
    <x v="38"/>
    <n v="223608.46"/>
  </r>
  <r>
    <x v="231"/>
    <x v="39"/>
    <n v="63479.22"/>
  </r>
  <r>
    <x v="231"/>
    <x v="40"/>
    <n v="247760.29"/>
  </r>
  <r>
    <x v="231"/>
    <x v="41"/>
    <n v="4505.88"/>
  </r>
  <r>
    <x v="231"/>
    <x v="45"/>
    <n v="1282.5"/>
  </r>
  <r>
    <x v="231"/>
    <x v="46"/>
    <n v="1099646.4600000002"/>
  </r>
  <r>
    <x v="231"/>
    <x v="56"/>
    <n v="89217.25"/>
  </r>
  <r>
    <x v="231"/>
    <x v="48"/>
    <n v="72579.01999999999"/>
  </r>
  <r>
    <x v="231"/>
    <x v="49"/>
    <n v="52252.44"/>
  </r>
  <r>
    <x v="231"/>
    <x v="50"/>
    <n v="169140.91"/>
  </r>
  <r>
    <x v="231"/>
    <x v="51"/>
    <n v="30272.219999999998"/>
  </r>
  <r>
    <x v="231"/>
    <x v="52"/>
    <n v="11693.939999999999"/>
  </r>
  <r>
    <x v="231"/>
    <x v="64"/>
    <n v="49321.81"/>
  </r>
  <r>
    <x v="231"/>
    <x v="66"/>
    <n v="500"/>
  </r>
  <r>
    <x v="232"/>
    <x v="0"/>
    <n v="159318.63"/>
  </r>
  <r>
    <x v="232"/>
    <x v="1"/>
    <n v="-159318.63"/>
  </r>
  <r>
    <x v="232"/>
    <x v="57"/>
    <n v="62755"/>
  </r>
  <r>
    <x v="232"/>
    <x v="2"/>
    <n v="490419.88000000006"/>
  </r>
  <r>
    <x v="232"/>
    <x v="3"/>
    <n v="4224993.6199999992"/>
  </r>
  <r>
    <x v="232"/>
    <x v="4"/>
    <n v="368541.82"/>
  </r>
  <r>
    <x v="232"/>
    <x v="5"/>
    <n v="717262.92000000016"/>
  </r>
  <r>
    <x v="232"/>
    <x v="6"/>
    <n v="30591272.819999993"/>
  </r>
  <r>
    <x v="232"/>
    <x v="58"/>
    <n v="225134.45"/>
  </r>
  <r>
    <x v="232"/>
    <x v="59"/>
    <n v="180194.93"/>
  </r>
  <r>
    <x v="232"/>
    <x v="7"/>
    <n v="562606.62"/>
  </r>
  <r>
    <x v="232"/>
    <x v="8"/>
    <n v="523230.79000000004"/>
  </r>
  <r>
    <x v="232"/>
    <x v="9"/>
    <n v="13597185.029999997"/>
  </r>
  <r>
    <x v="232"/>
    <x v="67"/>
    <n v="205774.76999999996"/>
  </r>
  <r>
    <x v="232"/>
    <x v="60"/>
    <n v="510719.69999999995"/>
  </r>
  <r>
    <x v="232"/>
    <x v="10"/>
    <n v="3742967.5300000003"/>
  </r>
  <r>
    <x v="232"/>
    <x v="11"/>
    <n v="3883630.8"/>
  </r>
  <r>
    <x v="232"/>
    <x v="12"/>
    <n v="339006.01999999996"/>
  </r>
  <r>
    <x v="232"/>
    <x v="13"/>
    <n v="138544.44999999998"/>
  </r>
  <r>
    <x v="232"/>
    <x v="16"/>
    <n v="1606628.21"/>
  </r>
  <r>
    <x v="232"/>
    <x v="17"/>
    <n v="5072757.84"/>
  </r>
  <r>
    <x v="232"/>
    <x v="18"/>
    <n v="1093691.5"/>
  </r>
  <r>
    <x v="232"/>
    <x v="19"/>
    <n v="2676015.8300000005"/>
  </r>
  <r>
    <x v="232"/>
    <x v="21"/>
    <n v="21039.599999999999"/>
  </r>
  <r>
    <x v="232"/>
    <x v="22"/>
    <n v="156179.67000000001"/>
  </r>
  <r>
    <x v="232"/>
    <x v="23"/>
    <n v="792767.82"/>
  </r>
  <r>
    <x v="232"/>
    <x v="24"/>
    <n v="454071.68"/>
  </r>
  <r>
    <x v="232"/>
    <x v="25"/>
    <n v="1922503.0799999996"/>
  </r>
  <r>
    <x v="232"/>
    <x v="72"/>
    <n v="8049.02"/>
  </r>
  <r>
    <x v="232"/>
    <x v="73"/>
    <n v="38130.81"/>
  </r>
  <r>
    <x v="232"/>
    <x v="26"/>
    <n v="82464.37"/>
  </r>
  <r>
    <x v="232"/>
    <x v="81"/>
    <n v="23474.870000000003"/>
  </r>
  <r>
    <x v="232"/>
    <x v="27"/>
    <n v="533163.80000000005"/>
  </r>
  <r>
    <x v="232"/>
    <x v="61"/>
    <n v="295538.59000000003"/>
  </r>
  <r>
    <x v="232"/>
    <x v="28"/>
    <n v="4860"/>
  </r>
  <r>
    <x v="232"/>
    <x v="29"/>
    <n v="54148.33"/>
  </r>
  <r>
    <x v="232"/>
    <x v="30"/>
    <n v="70160"/>
  </r>
  <r>
    <x v="232"/>
    <x v="31"/>
    <n v="488189.73"/>
  </r>
  <r>
    <x v="232"/>
    <x v="32"/>
    <n v="16295.07"/>
  </r>
  <r>
    <x v="232"/>
    <x v="33"/>
    <n v="1408.19"/>
  </r>
  <r>
    <x v="232"/>
    <x v="34"/>
    <n v="297237.39"/>
  </r>
  <r>
    <x v="232"/>
    <x v="35"/>
    <n v="776208"/>
  </r>
  <r>
    <x v="232"/>
    <x v="62"/>
    <n v="722.06"/>
  </r>
  <r>
    <x v="232"/>
    <x v="54"/>
    <n v="60549.89"/>
  </r>
  <r>
    <x v="232"/>
    <x v="38"/>
    <n v="139884.68"/>
  </r>
  <r>
    <x v="232"/>
    <x v="39"/>
    <n v="132976.63"/>
  </r>
  <r>
    <x v="232"/>
    <x v="40"/>
    <n v="246230.5"/>
  </r>
  <r>
    <x v="232"/>
    <x v="41"/>
    <n v="113570.27"/>
  </r>
  <r>
    <x v="232"/>
    <x v="42"/>
    <n v="10182.780000000001"/>
  </r>
  <r>
    <x v="232"/>
    <x v="43"/>
    <n v="116257.48"/>
  </r>
  <r>
    <x v="232"/>
    <x v="55"/>
    <n v="151032"/>
  </r>
  <r>
    <x v="232"/>
    <x v="44"/>
    <n v="29635.99"/>
  </r>
  <r>
    <x v="232"/>
    <x v="46"/>
    <n v="1205474.95"/>
  </r>
  <r>
    <x v="232"/>
    <x v="47"/>
    <n v="38644.880000000005"/>
  </r>
  <r>
    <x v="232"/>
    <x v="48"/>
    <n v="966303.83"/>
  </r>
  <r>
    <x v="232"/>
    <x v="49"/>
    <n v="176749.1"/>
  </r>
  <r>
    <x v="232"/>
    <x v="50"/>
    <n v="22260.440000000002"/>
  </r>
  <r>
    <x v="232"/>
    <x v="51"/>
    <n v="188552.21999999997"/>
  </r>
  <r>
    <x v="232"/>
    <x v="52"/>
    <n v="22984.989999999998"/>
  </r>
  <r>
    <x v="232"/>
    <x v="71"/>
    <n v="69554"/>
  </r>
  <r>
    <x v="232"/>
    <x v="64"/>
    <n v="72866.960000000006"/>
  </r>
  <r>
    <x v="232"/>
    <x v="65"/>
    <n v="35822.949999999997"/>
  </r>
  <r>
    <x v="233"/>
    <x v="0"/>
    <n v="2298835.7499999995"/>
  </r>
  <r>
    <x v="233"/>
    <x v="1"/>
    <n v="-2298835.7500000005"/>
  </r>
  <r>
    <x v="233"/>
    <x v="57"/>
    <n v="3203447.5399999996"/>
  </r>
  <r>
    <x v="233"/>
    <x v="2"/>
    <n v="7776887.9900000039"/>
  </r>
  <r>
    <x v="233"/>
    <x v="3"/>
    <n v="4892501.2299999995"/>
  </r>
  <r>
    <x v="233"/>
    <x v="4"/>
    <n v="11769710.669999996"/>
  </r>
  <r>
    <x v="233"/>
    <x v="5"/>
    <n v="10350425.650000002"/>
  </r>
  <r>
    <x v="233"/>
    <x v="6"/>
    <n v="206746340.50999999"/>
  </r>
  <r>
    <x v="233"/>
    <x v="58"/>
    <n v="3799288.2100000004"/>
  </r>
  <r>
    <x v="233"/>
    <x v="59"/>
    <n v="1937175.27"/>
  </r>
  <r>
    <x v="233"/>
    <x v="7"/>
    <n v="2151238.23"/>
  </r>
  <r>
    <x v="233"/>
    <x v="8"/>
    <n v="1871356.5100000005"/>
  </r>
  <r>
    <x v="233"/>
    <x v="9"/>
    <n v="57965053.010000043"/>
  </r>
  <r>
    <x v="233"/>
    <x v="67"/>
    <n v="-18524.740000000278"/>
  </r>
  <r>
    <x v="233"/>
    <x v="60"/>
    <n v="102247.77999999718"/>
  </r>
  <r>
    <x v="233"/>
    <x v="10"/>
    <n v="16443256.249999996"/>
  </r>
  <r>
    <x v="233"/>
    <x v="11"/>
    <n v="30818726.550000016"/>
  </r>
  <r>
    <x v="233"/>
    <x v="12"/>
    <n v="1247633.6799999992"/>
  </r>
  <r>
    <x v="233"/>
    <x v="13"/>
    <n v="1732509.86"/>
  </r>
  <r>
    <x v="233"/>
    <x v="14"/>
    <n v="139491.53000000014"/>
  </r>
  <r>
    <x v="233"/>
    <x v="15"/>
    <n v="445356.67000000022"/>
  </r>
  <r>
    <x v="233"/>
    <x v="16"/>
    <n v="7351954.5900000026"/>
  </r>
  <r>
    <x v="233"/>
    <x v="17"/>
    <n v="33984498.880000003"/>
  </r>
  <r>
    <x v="233"/>
    <x v="18"/>
    <n v="5022217.4099999983"/>
  </r>
  <r>
    <x v="233"/>
    <x v="19"/>
    <n v="18276994.34"/>
  </r>
  <r>
    <x v="233"/>
    <x v="21"/>
    <n v="15554957.32"/>
  </r>
  <r>
    <x v="233"/>
    <x v="22"/>
    <n v="1443833.35"/>
  </r>
  <r>
    <x v="233"/>
    <x v="23"/>
    <n v="7355729.4099999992"/>
  </r>
  <r>
    <x v="233"/>
    <x v="24"/>
    <n v="130669.71"/>
  </r>
  <r>
    <x v="233"/>
    <x v="25"/>
    <n v="10687646.800000003"/>
  </r>
  <r>
    <x v="233"/>
    <x v="83"/>
    <n v="8315.84"/>
  </r>
  <r>
    <x v="233"/>
    <x v="73"/>
    <n v="248618.75"/>
  </r>
  <r>
    <x v="233"/>
    <x v="77"/>
    <n v="647790"/>
  </r>
  <r>
    <x v="233"/>
    <x v="26"/>
    <n v="531798.11"/>
  </r>
  <r>
    <x v="233"/>
    <x v="27"/>
    <n v="4030607.3400000003"/>
  </r>
  <r>
    <x v="233"/>
    <x v="61"/>
    <n v="1222419.9899999998"/>
  </r>
  <r>
    <x v="233"/>
    <x v="29"/>
    <n v="85908.69"/>
  </r>
  <r>
    <x v="233"/>
    <x v="30"/>
    <n v="3093.32"/>
  </r>
  <r>
    <x v="233"/>
    <x v="31"/>
    <n v="4016740.8899999997"/>
  </r>
  <r>
    <x v="233"/>
    <x v="32"/>
    <n v="157989.69"/>
  </r>
  <r>
    <x v="233"/>
    <x v="33"/>
    <n v="17416.050000000003"/>
  </r>
  <r>
    <x v="233"/>
    <x v="34"/>
    <n v="719614"/>
  </r>
  <r>
    <x v="233"/>
    <x v="35"/>
    <n v="2042836.94"/>
  </r>
  <r>
    <x v="233"/>
    <x v="68"/>
    <n v="9937603.8300000001"/>
  </r>
  <r>
    <x v="233"/>
    <x v="69"/>
    <n v="77399.5"/>
  </r>
  <r>
    <x v="233"/>
    <x v="36"/>
    <n v="148524.15000000002"/>
  </r>
  <r>
    <x v="233"/>
    <x v="37"/>
    <n v="56440.85"/>
  </r>
  <r>
    <x v="233"/>
    <x v="62"/>
    <n v="315221.90000000002"/>
  </r>
  <r>
    <x v="233"/>
    <x v="54"/>
    <n v="254182.01999999996"/>
  </r>
  <r>
    <x v="233"/>
    <x v="38"/>
    <n v="395386.24000000005"/>
  </r>
  <r>
    <x v="233"/>
    <x v="39"/>
    <n v="929396.6"/>
  </r>
  <r>
    <x v="233"/>
    <x v="40"/>
    <n v="857489.00999999989"/>
  </r>
  <r>
    <x v="233"/>
    <x v="41"/>
    <n v="879913.84000000008"/>
  </r>
  <r>
    <x v="233"/>
    <x v="42"/>
    <n v="23455.74"/>
  </r>
  <r>
    <x v="233"/>
    <x v="44"/>
    <n v="161417.5"/>
  </r>
  <r>
    <x v="233"/>
    <x v="45"/>
    <n v="386885.16"/>
  </r>
  <r>
    <x v="233"/>
    <x v="46"/>
    <n v="5600987.9299999988"/>
  </r>
  <r>
    <x v="233"/>
    <x v="47"/>
    <n v="684381.09000000008"/>
  </r>
  <r>
    <x v="233"/>
    <x v="48"/>
    <n v="1772768.53"/>
  </r>
  <r>
    <x v="233"/>
    <x v="49"/>
    <n v="119376.94"/>
  </r>
  <r>
    <x v="233"/>
    <x v="50"/>
    <n v="58918.17"/>
  </r>
  <r>
    <x v="233"/>
    <x v="51"/>
    <n v="566032.81000000006"/>
  </r>
  <r>
    <x v="233"/>
    <x v="52"/>
    <n v="31660.77"/>
  </r>
  <r>
    <x v="233"/>
    <x v="71"/>
    <n v="244424.84000000005"/>
  </r>
  <r>
    <x v="233"/>
    <x v="64"/>
    <n v="113857.03"/>
  </r>
  <r>
    <x v="233"/>
    <x v="65"/>
    <n v="361717"/>
  </r>
  <r>
    <x v="233"/>
    <x v="66"/>
    <n v="182402.16"/>
  </r>
  <r>
    <x v="233"/>
    <x v="74"/>
    <n v="95152.51999999999"/>
  </r>
  <r>
    <x v="233"/>
    <x v="80"/>
    <n v="733323.87"/>
  </r>
  <r>
    <x v="234"/>
    <x v="0"/>
    <n v="1454.26"/>
  </r>
  <r>
    <x v="234"/>
    <x v="1"/>
    <n v="-1454.26"/>
  </r>
  <r>
    <x v="234"/>
    <x v="5"/>
    <n v="7014.33"/>
  </r>
  <r>
    <x v="234"/>
    <x v="6"/>
    <n v="587251.47"/>
  </r>
  <r>
    <x v="234"/>
    <x v="8"/>
    <n v="4347.62"/>
  </r>
  <r>
    <x v="234"/>
    <x v="9"/>
    <n v="120310.04000000001"/>
  </r>
  <r>
    <x v="234"/>
    <x v="10"/>
    <n v="59116"/>
  </r>
  <r>
    <x v="234"/>
    <x v="11"/>
    <n v="97994.73"/>
  </r>
  <r>
    <x v="234"/>
    <x v="12"/>
    <n v="2160.4899999999998"/>
  </r>
  <r>
    <x v="234"/>
    <x v="13"/>
    <n v="2137.4699999999998"/>
  </r>
  <r>
    <x v="234"/>
    <x v="15"/>
    <n v="0.03"/>
  </r>
  <r>
    <x v="234"/>
    <x v="16"/>
    <n v="10342.43"/>
  </r>
  <r>
    <x v="234"/>
    <x v="17"/>
    <n v="77578.45"/>
  </r>
  <r>
    <x v="234"/>
    <x v="18"/>
    <n v="9329.1500000000015"/>
  </r>
  <r>
    <x v="234"/>
    <x v="19"/>
    <n v="43767.35"/>
  </r>
  <r>
    <x v="234"/>
    <x v="21"/>
    <n v="4113.8999999999996"/>
  </r>
  <r>
    <x v="234"/>
    <x v="22"/>
    <n v="23128.080000000002"/>
  </r>
  <r>
    <x v="234"/>
    <x v="23"/>
    <n v="56853.799999999996"/>
  </r>
  <r>
    <x v="234"/>
    <x v="24"/>
    <n v="3582.8"/>
  </r>
  <r>
    <x v="234"/>
    <x v="25"/>
    <n v="24335.65"/>
  </r>
  <r>
    <x v="234"/>
    <x v="26"/>
    <n v="3341.46"/>
  </r>
  <r>
    <x v="234"/>
    <x v="27"/>
    <n v="3854.46"/>
  </r>
  <r>
    <x v="234"/>
    <x v="61"/>
    <n v="2604.77"/>
  </r>
  <r>
    <x v="234"/>
    <x v="28"/>
    <n v="42782.3"/>
  </r>
  <r>
    <x v="234"/>
    <x v="32"/>
    <n v="55.510000000000048"/>
  </r>
  <r>
    <x v="234"/>
    <x v="33"/>
    <n v="349.43"/>
  </r>
  <r>
    <x v="234"/>
    <x v="34"/>
    <n v="4661.1099999999997"/>
  </r>
  <r>
    <x v="234"/>
    <x v="35"/>
    <n v="14640.77"/>
  </r>
  <r>
    <x v="234"/>
    <x v="85"/>
    <n v="300"/>
  </r>
  <r>
    <x v="234"/>
    <x v="75"/>
    <n v="5075.3500000000004"/>
  </r>
  <r>
    <x v="234"/>
    <x v="37"/>
    <n v="173.22"/>
  </r>
  <r>
    <x v="234"/>
    <x v="54"/>
    <n v="1482.48"/>
  </r>
  <r>
    <x v="234"/>
    <x v="38"/>
    <n v="5520.6"/>
  </r>
  <r>
    <x v="234"/>
    <x v="39"/>
    <n v="10218.32"/>
  </r>
  <r>
    <x v="234"/>
    <x v="40"/>
    <n v="479.27"/>
  </r>
  <r>
    <x v="234"/>
    <x v="42"/>
    <n v="2093.6"/>
  </r>
  <r>
    <x v="234"/>
    <x v="43"/>
    <n v="12925.8"/>
  </r>
  <r>
    <x v="234"/>
    <x v="46"/>
    <n v="11595.279999999999"/>
  </r>
  <r>
    <x v="234"/>
    <x v="47"/>
    <n v="2282.9700000000003"/>
  </r>
  <r>
    <x v="234"/>
    <x v="48"/>
    <n v="33833.4"/>
  </r>
  <r>
    <x v="234"/>
    <x v="50"/>
    <n v="3024.37"/>
  </r>
  <r>
    <x v="235"/>
    <x v="0"/>
    <n v="654"/>
  </r>
  <r>
    <x v="235"/>
    <x v="1"/>
    <n v="-654"/>
  </r>
  <r>
    <x v="235"/>
    <x v="2"/>
    <n v="21818.75"/>
  </r>
  <r>
    <x v="235"/>
    <x v="3"/>
    <n v="9736.36"/>
  </r>
  <r>
    <x v="235"/>
    <x v="4"/>
    <n v="28896.5"/>
  </r>
  <r>
    <x v="235"/>
    <x v="5"/>
    <n v="6325.62"/>
  </r>
  <r>
    <x v="235"/>
    <x v="6"/>
    <n v="324155.80999999994"/>
  </r>
  <r>
    <x v="235"/>
    <x v="58"/>
    <n v="576.96"/>
  </r>
  <r>
    <x v="235"/>
    <x v="7"/>
    <n v="554.6"/>
  </r>
  <r>
    <x v="235"/>
    <x v="8"/>
    <n v="1336.99"/>
  </r>
  <r>
    <x v="235"/>
    <x v="9"/>
    <n v="91558.950000000012"/>
  </r>
  <r>
    <x v="235"/>
    <x v="10"/>
    <n v="18409.900000000001"/>
  </r>
  <r>
    <x v="235"/>
    <x v="11"/>
    <n v="45846.1"/>
  </r>
  <r>
    <x v="235"/>
    <x v="12"/>
    <n v="2532.6"/>
  </r>
  <r>
    <x v="235"/>
    <x v="13"/>
    <n v="2554.67"/>
  </r>
  <r>
    <x v="235"/>
    <x v="14"/>
    <n v="93.1"/>
  </r>
  <r>
    <x v="235"/>
    <x v="15"/>
    <n v="320.14"/>
  </r>
  <r>
    <x v="235"/>
    <x v="16"/>
    <n v="7119.2099999999991"/>
  </r>
  <r>
    <x v="235"/>
    <x v="17"/>
    <n v="43924.229999999996"/>
  </r>
  <r>
    <x v="235"/>
    <x v="18"/>
    <n v="7125.12"/>
  </r>
  <r>
    <x v="235"/>
    <x v="19"/>
    <n v="28140.620000000003"/>
  </r>
  <r>
    <x v="235"/>
    <x v="21"/>
    <n v="25702.51"/>
  </r>
  <r>
    <x v="235"/>
    <x v="22"/>
    <n v="580.32000000000005"/>
  </r>
  <r>
    <x v="235"/>
    <x v="24"/>
    <n v="13202.08"/>
  </r>
  <r>
    <x v="235"/>
    <x v="25"/>
    <n v="31770.549999999996"/>
  </r>
  <r>
    <x v="235"/>
    <x v="26"/>
    <n v="2371.2799999999997"/>
  </r>
  <r>
    <x v="235"/>
    <x v="79"/>
    <n v="6793.8"/>
  </r>
  <r>
    <x v="235"/>
    <x v="27"/>
    <n v="2664.22"/>
  </r>
  <r>
    <x v="235"/>
    <x v="28"/>
    <n v="94977.950000000012"/>
  </r>
  <r>
    <x v="235"/>
    <x v="29"/>
    <n v="845"/>
  </r>
  <r>
    <x v="235"/>
    <x v="32"/>
    <n v="2136.79"/>
  </r>
  <r>
    <x v="235"/>
    <x v="33"/>
    <n v="371.06"/>
  </r>
  <r>
    <x v="235"/>
    <x v="34"/>
    <n v="7233.8"/>
  </r>
  <r>
    <x v="235"/>
    <x v="35"/>
    <n v="16358.279999999999"/>
  </r>
  <r>
    <x v="235"/>
    <x v="36"/>
    <n v="19987.689999999999"/>
  </r>
  <r>
    <x v="235"/>
    <x v="62"/>
    <n v="1566.89"/>
  </r>
  <r>
    <x v="235"/>
    <x v="38"/>
    <n v="5778.8499999999995"/>
  </r>
  <r>
    <x v="235"/>
    <x v="39"/>
    <n v="15061.34"/>
  </r>
  <r>
    <x v="235"/>
    <x v="41"/>
    <n v="-34"/>
  </r>
  <r>
    <x v="235"/>
    <x v="43"/>
    <n v="1816"/>
  </r>
  <r>
    <x v="235"/>
    <x v="44"/>
    <n v="1131"/>
  </r>
  <r>
    <x v="235"/>
    <x v="46"/>
    <n v="26956.07"/>
  </r>
  <r>
    <x v="235"/>
    <x v="47"/>
    <n v="239"/>
  </r>
  <r>
    <x v="235"/>
    <x v="48"/>
    <n v="37054"/>
  </r>
  <r>
    <x v="235"/>
    <x v="49"/>
    <n v="442.06"/>
  </r>
  <r>
    <x v="235"/>
    <x v="50"/>
    <n v="4565.0200000000004"/>
  </r>
  <r>
    <x v="235"/>
    <x v="51"/>
    <n v="436.94"/>
  </r>
  <r>
    <x v="236"/>
    <x v="0"/>
    <n v="1477.6"/>
  </r>
  <r>
    <x v="236"/>
    <x v="1"/>
    <n v="-1477.6"/>
  </r>
  <r>
    <x v="236"/>
    <x v="57"/>
    <n v="62755"/>
  </r>
  <r>
    <x v="236"/>
    <x v="2"/>
    <n v="248333.45999999996"/>
  </r>
  <r>
    <x v="236"/>
    <x v="3"/>
    <n v="121702.38"/>
  </r>
  <r>
    <x v="236"/>
    <x v="4"/>
    <n v="242718.66999999998"/>
  </r>
  <r>
    <x v="236"/>
    <x v="5"/>
    <n v="183631.44999999998"/>
  </r>
  <r>
    <x v="236"/>
    <x v="6"/>
    <n v="8684404.1999999993"/>
  </r>
  <r>
    <x v="236"/>
    <x v="58"/>
    <n v="44964.44999999999"/>
  </r>
  <r>
    <x v="236"/>
    <x v="59"/>
    <n v="232964.21999999997"/>
  </r>
  <r>
    <x v="236"/>
    <x v="7"/>
    <n v="52867.489999999991"/>
  </r>
  <r>
    <x v="236"/>
    <x v="8"/>
    <n v="75576.429999999993"/>
  </r>
  <r>
    <x v="236"/>
    <x v="9"/>
    <n v="2290738.86"/>
  </r>
  <r>
    <x v="236"/>
    <x v="10"/>
    <n v="770570.09000000008"/>
  </r>
  <r>
    <x v="236"/>
    <x v="11"/>
    <n v="1319518.9099999999"/>
  </r>
  <r>
    <x v="236"/>
    <x v="12"/>
    <n v="53357.030000000006"/>
  </r>
  <r>
    <x v="236"/>
    <x v="13"/>
    <n v="44762.96"/>
  </r>
  <r>
    <x v="236"/>
    <x v="14"/>
    <n v="10041.709999999999"/>
  </r>
  <r>
    <x v="236"/>
    <x v="15"/>
    <n v="30339.690000000006"/>
  </r>
  <r>
    <x v="236"/>
    <x v="16"/>
    <n v="289440.42999999993"/>
  </r>
  <r>
    <x v="236"/>
    <x v="17"/>
    <n v="1333614.6400000001"/>
  </r>
  <r>
    <x v="236"/>
    <x v="18"/>
    <n v="198740.90999999997"/>
  </r>
  <r>
    <x v="236"/>
    <x v="19"/>
    <n v="702398.83000000007"/>
  </r>
  <r>
    <x v="236"/>
    <x v="21"/>
    <n v="365014.06"/>
  </r>
  <r>
    <x v="236"/>
    <x v="22"/>
    <n v="346836.83999999997"/>
  </r>
  <r>
    <x v="236"/>
    <x v="23"/>
    <n v="252594.43"/>
  </r>
  <r>
    <x v="236"/>
    <x v="24"/>
    <n v="166847.38"/>
  </r>
  <r>
    <x v="236"/>
    <x v="25"/>
    <n v="442691.77"/>
  </r>
  <r>
    <x v="236"/>
    <x v="91"/>
    <n v="10925"/>
  </r>
  <r>
    <x v="236"/>
    <x v="26"/>
    <n v="36021.160000000003"/>
  </r>
  <r>
    <x v="236"/>
    <x v="78"/>
    <n v="1214.49"/>
  </r>
  <r>
    <x v="236"/>
    <x v="27"/>
    <n v="322047.7"/>
  </r>
  <r>
    <x v="236"/>
    <x v="61"/>
    <n v="53302.33"/>
  </r>
  <r>
    <x v="236"/>
    <x v="28"/>
    <n v="83294.05"/>
  </r>
  <r>
    <x v="236"/>
    <x v="29"/>
    <n v="7005.4699999999993"/>
  </r>
  <r>
    <x v="236"/>
    <x v="31"/>
    <n v="460805.65"/>
  </r>
  <r>
    <x v="236"/>
    <x v="33"/>
    <n v="2504"/>
  </r>
  <r>
    <x v="236"/>
    <x v="34"/>
    <n v="194190.93"/>
  </r>
  <r>
    <x v="236"/>
    <x v="68"/>
    <n v="990384.59"/>
  </r>
  <r>
    <x v="236"/>
    <x v="36"/>
    <n v="13130.91"/>
  </r>
  <r>
    <x v="236"/>
    <x v="37"/>
    <n v="43309.53"/>
  </r>
  <r>
    <x v="236"/>
    <x v="62"/>
    <n v="1000"/>
  </r>
  <r>
    <x v="236"/>
    <x v="54"/>
    <n v="29041.32"/>
  </r>
  <r>
    <x v="236"/>
    <x v="38"/>
    <n v="199367.52"/>
  </r>
  <r>
    <x v="236"/>
    <x v="39"/>
    <n v="42861.4"/>
  </r>
  <r>
    <x v="236"/>
    <x v="40"/>
    <n v="74974.320000000007"/>
  </r>
  <r>
    <x v="236"/>
    <x v="41"/>
    <n v="3493.38"/>
  </r>
  <r>
    <x v="236"/>
    <x v="43"/>
    <n v="444.41"/>
  </r>
  <r>
    <x v="236"/>
    <x v="55"/>
    <n v="2215.62"/>
  </r>
  <r>
    <x v="236"/>
    <x v="44"/>
    <n v="20503.259999999998"/>
  </r>
  <r>
    <x v="236"/>
    <x v="45"/>
    <n v="2417.58"/>
  </r>
  <r>
    <x v="236"/>
    <x v="46"/>
    <n v="104900.87"/>
  </r>
  <r>
    <x v="236"/>
    <x v="47"/>
    <n v="16443.440000000002"/>
  </r>
  <r>
    <x v="236"/>
    <x v="48"/>
    <n v="86078.399999999994"/>
  </r>
  <r>
    <x v="236"/>
    <x v="49"/>
    <n v="5102.17"/>
  </r>
  <r>
    <x v="236"/>
    <x v="50"/>
    <n v="9283.92"/>
  </r>
  <r>
    <x v="236"/>
    <x v="51"/>
    <n v="127740.64"/>
  </r>
  <r>
    <x v="236"/>
    <x v="52"/>
    <n v="22737.68"/>
  </r>
  <r>
    <x v="236"/>
    <x v="70"/>
    <n v="39914.839999999997"/>
  </r>
  <r>
    <x v="236"/>
    <x v="64"/>
    <n v="11866.64"/>
  </r>
  <r>
    <x v="237"/>
    <x v="0"/>
    <n v="139742.22999999998"/>
  </r>
  <r>
    <x v="237"/>
    <x v="1"/>
    <n v="-139742.22999999998"/>
  </r>
  <r>
    <x v="237"/>
    <x v="57"/>
    <n v="18256"/>
  </r>
  <r>
    <x v="237"/>
    <x v="2"/>
    <n v="163011.5"/>
  </r>
  <r>
    <x v="237"/>
    <x v="3"/>
    <n v="349390.58999999997"/>
  </r>
  <r>
    <x v="237"/>
    <x v="4"/>
    <n v="415190.59999999992"/>
  </r>
  <r>
    <x v="237"/>
    <x v="5"/>
    <n v="358921.18"/>
  </r>
  <r>
    <x v="237"/>
    <x v="6"/>
    <n v="10635267.640000001"/>
  </r>
  <r>
    <x v="237"/>
    <x v="58"/>
    <n v="96394.47"/>
  </r>
  <r>
    <x v="237"/>
    <x v="59"/>
    <n v="168355.31"/>
  </r>
  <r>
    <x v="237"/>
    <x v="7"/>
    <n v="155146.32"/>
  </r>
  <r>
    <x v="237"/>
    <x v="8"/>
    <n v="243701.62000000002"/>
  </r>
  <r>
    <x v="237"/>
    <x v="9"/>
    <n v="3891376.99"/>
  </r>
  <r>
    <x v="237"/>
    <x v="67"/>
    <n v="10937.4"/>
  </r>
  <r>
    <x v="237"/>
    <x v="60"/>
    <n v="73380.87"/>
  </r>
  <r>
    <x v="237"/>
    <x v="10"/>
    <n v="1349513.2899999998"/>
  </r>
  <r>
    <x v="237"/>
    <x v="11"/>
    <n v="1747301.96"/>
  </r>
  <r>
    <x v="237"/>
    <x v="12"/>
    <n v="97822.83"/>
  </r>
  <r>
    <x v="237"/>
    <x v="13"/>
    <n v="60249.219999999994"/>
  </r>
  <r>
    <x v="237"/>
    <x v="14"/>
    <n v="15927.449999999997"/>
  </r>
  <r>
    <x v="237"/>
    <x v="15"/>
    <n v="37422.469999999987"/>
  </r>
  <r>
    <x v="237"/>
    <x v="16"/>
    <n v="463185.32"/>
  </r>
  <r>
    <x v="237"/>
    <x v="17"/>
    <n v="1678109.37"/>
  </r>
  <r>
    <x v="237"/>
    <x v="18"/>
    <n v="337644.66000000003"/>
  </r>
  <r>
    <x v="237"/>
    <x v="19"/>
    <n v="893738.7300000001"/>
  </r>
  <r>
    <x v="237"/>
    <x v="21"/>
    <n v="316033.54000000004"/>
  </r>
  <r>
    <x v="237"/>
    <x v="22"/>
    <n v="143560.00999999998"/>
  </r>
  <r>
    <x v="237"/>
    <x v="23"/>
    <n v="522420.02"/>
  </r>
  <r>
    <x v="237"/>
    <x v="24"/>
    <n v="158572"/>
  </r>
  <r>
    <x v="237"/>
    <x v="25"/>
    <n v="886316.36999999988"/>
  </r>
  <r>
    <x v="237"/>
    <x v="26"/>
    <n v="39392.94"/>
  </r>
  <r>
    <x v="237"/>
    <x v="27"/>
    <n v="322869.44"/>
  </r>
  <r>
    <x v="237"/>
    <x v="61"/>
    <n v="103940.22"/>
  </r>
  <r>
    <x v="237"/>
    <x v="29"/>
    <n v="32017.100000000002"/>
  </r>
  <r>
    <x v="237"/>
    <x v="31"/>
    <n v="153350.13"/>
  </r>
  <r>
    <x v="237"/>
    <x v="33"/>
    <n v="807.89"/>
  </r>
  <r>
    <x v="237"/>
    <x v="34"/>
    <n v="18313.04"/>
  </r>
  <r>
    <x v="237"/>
    <x v="35"/>
    <n v="388605.61"/>
  </r>
  <r>
    <x v="237"/>
    <x v="68"/>
    <n v="1175.42"/>
  </r>
  <r>
    <x v="237"/>
    <x v="37"/>
    <n v="2096.85"/>
  </r>
  <r>
    <x v="237"/>
    <x v="54"/>
    <n v="1098.97"/>
  </r>
  <r>
    <x v="237"/>
    <x v="38"/>
    <n v="152088.51"/>
  </r>
  <r>
    <x v="237"/>
    <x v="39"/>
    <n v="53794.43"/>
  </r>
  <r>
    <x v="237"/>
    <x v="40"/>
    <n v="68448.959999999992"/>
  </r>
  <r>
    <x v="237"/>
    <x v="41"/>
    <n v="56920.93"/>
  </r>
  <r>
    <x v="237"/>
    <x v="42"/>
    <n v="193661.65999999997"/>
  </r>
  <r>
    <x v="237"/>
    <x v="43"/>
    <n v="8602.75"/>
  </r>
  <r>
    <x v="237"/>
    <x v="44"/>
    <n v="18709.349999999999"/>
  </r>
  <r>
    <x v="237"/>
    <x v="45"/>
    <n v="26198.41"/>
  </r>
  <r>
    <x v="237"/>
    <x v="46"/>
    <n v="244464.58999999997"/>
  </r>
  <r>
    <x v="237"/>
    <x v="47"/>
    <n v="34653.86"/>
  </r>
  <r>
    <x v="237"/>
    <x v="48"/>
    <n v="503929.49"/>
  </r>
  <r>
    <x v="237"/>
    <x v="50"/>
    <n v="4737.21"/>
  </r>
  <r>
    <x v="237"/>
    <x v="51"/>
    <n v="53051.590000000004"/>
  </r>
  <r>
    <x v="237"/>
    <x v="64"/>
    <n v="153984.29999999999"/>
  </r>
  <r>
    <x v="237"/>
    <x v="65"/>
    <n v="82310.33"/>
  </r>
  <r>
    <x v="237"/>
    <x v="66"/>
    <n v="128790.45"/>
  </r>
  <r>
    <x v="237"/>
    <x v="74"/>
    <n v="6269.99"/>
  </r>
  <r>
    <x v="237"/>
    <x v="80"/>
    <n v="7033.74"/>
  </r>
  <r>
    <x v="238"/>
    <x v="0"/>
    <n v="269152.52999999997"/>
  </r>
  <r>
    <x v="238"/>
    <x v="1"/>
    <n v="-269152.53000000003"/>
  </r>
  <r>
    <x v="238"/>
    <x v="57"/>
    <n v="297263"/>
  </r>
  <r>
    <x v="238"/>
    <x v="2"/>
    <n v="1125494.7100000002"/>
  </r>
  <r>
    <x v="238"/>
    <x v="3"/>
    <n v="5612201.089999998"/>
  </r>
  <r>
    <x v="238"/>
    <x v="4"/>
    <n v="327120.64000000001"/>
  </r>
  <r>
    <x v="238"/>
    <x v="5"/>
    <n v="1904879.62"/>
  </r>
  <r>
    <x v="238"/>
    <x v="6"/>
    <n v="59236259.560000002"/>
  </r>
  <r>
    <x v="238"/>
    <x v="58"/>
    <n v="282632.88"/>
  </r>
  <r>
    <x v="238"/>
    <x v="59"/>
    <n v="1730626.54"/>
  </r>
  <r>
    <x v="238"/>
    <x v="7"/>
    <n v="933646.41999999993"/>
  </r>
  <r>
    <x v="238"/>
    <x v="8"/>
    <n v="728966.72"/>
  </r>
  <r>
    <x v="238"/>
    <x v="9"/>
    <n v="19463888.240000002"/>
  </r>
  <r>
    <x v="238"/>
    <x v="10"/>
    <n v="7069810.7200000025"/>
  </r>
  <r>
    <x v="238"/>
    <x v="11"/>
    <n v="8433067.379999999"/>
  </r>
  <r>
    <x v="238"/>
    <x v="12"/>
    <n v="515375.66999999993"/>
  </r>
  <r>
    <x v="238"/>
    <x v="13"/>
    <n v="311074.09999999998"/>
  </r>
  <r>
    <x v="238"/>
    <x v="14"/>
    <n v="62234.729999999989"/>
  </r>
  <r>
    <x v="238"/>
    <x v="15"/>
    <n v="120010.32"/>
  </r>
  <r>
    <x v="238"/>
    <x v="16"/>
    <n v="2478985.4199999995"/>
  </r>
  <r>
    <x v="238"/>
    <x v="17"/>
    <n v="9410156.3200000022"/>
  </r>
  <r>
    <x v="238"/>
    <x v="18"/>
    <n v="1697451.3000000007"/>
  </r>
  <r>
    <x v="238"/>
    <x v="19"/>
    <n v="5081360.9000000004"/>
  </r>
  <r>
    <x v="238"/>
    <x v="21"/>
    <n v="3179533.7700000005"/>
  </r>
  <r>
    <x v="238"/>
    <x v="23"/>
    <n v="2093896.58"/>
  </r>
  <r>
    <x v="238"/>
    <x v="24"/>
    <n v="697352.82000000007"/>
  </r>
  <r>
    <x v="238"/>
    <x v="25"/>
    <n v="4972575.8299999991"/>
  </r>
  <r>
    <x v="238"/>
    <x v="26"/>
    <n v="113800.70999999999"/>
  </r>
  <r>
    <x v="238"/>
    <x v="27"/>
    <n v="1282638.27"/>
  </r>
  <r>
    <x v="238"/>
    <x v="61"/>
    <n v="406617.94"/>
  </r>
  <r>
    <x v="238"/>
    <x v="28"/>
    <n v="51338.270000000004"/>
  </r>
  <r>
    <x v="238"/>
    <x v="29"/>
    <n v="945"/>
  </r>
  <r>
    <x v="238"/>
    <x v="30"/>
    <n v="344950"/>
  </r>
  <r>
    <x v="238"/>
    <x v="31"/>
    <n v="2921981.79"/>
  </r>
  <r>
    <x v="238"/>
    <x v="32"/>
    <n v="2145.2399999999998"/>
  </r>
  <r>
    <x v="238"/>
    <x v="33"/>
    <n v="6470.6100000000006"/>
  </r>
  <r>
    <x v="238"/>
    <x v="34"/>
    <n v="698955.76"/>
  </r>
  <r>
    <x v="238"/>
    <x v="35"/>
    <n v="1752951"/>
  </r>
  <r>
    <x v="238"/>
    <x v="68"/>
    <n v="124372.76999999999"/>
  </r>
  <r>
    <x v="238"/>
    <x v="85"/>
    <n v="370.26"/>
  </r>
  <r>
    <x v="238"/>
    <x v="75"/>
    <n v="177256.53"/>
  </r>
  <r>
    <x v="238"/>
    <x v="37"/>
    <n v="46206.22"/>
  </r>
  <r>
    <x v="238"/>
    <x v="62"/>
    <n v="183083.12"/>
  </r>
  <r>
    <x v="238"/>
    <x v="54"/>
    <n v="2573.7399999999998"/>
  </r>
  <r>
    <x v="238"/>
    <x v="38"/>
    <n v="588146.54"/>
  </r>
  <r>
    <x v="238"/>
    <x v="39"/>
    <n v="439281.01999999996"/>
  </r>
  <r>
    <x v="238"/>
    <x v="40"/>
    <n v="288587.49"/>
  </r>
  <r>
    <x v="238"/>
    <x v="41"/>
    <n v="4754.25"/>
  </r>
  <r>
    <x v="238"/>
    <x v="42"/>
    <n v="165735.31"/>
  </r>
  <r>
    <x v="238"/>
    <x v="43"/>
    <n v="18626.400000000001"/>
  </r>
  <r>
    <x v="238"/>
    <x v="44"/>
    <n v="27666"/>
  </r>
  <r>
    <x v="238"/>
    <x v="45"/>
    <n v="362917.45"/>
  </r>
  <r>
    <x v="238"/>
    <x v="46"/>
    <n v="1044527.97"/>
  </r>
  <r>
    <x v="238"/>
    <x v="47"/>
    <n v="154611.83999999997"/>
  </r>
  <r>
    <x v="238"/>
    <x v="63"/>
    <n v="100"/>
  </r>
  <r>
    <x v="238"/>
    <x v="48"/>
    <n v="21721.119999999999"/>
  </r>
  <r>
    <x v="238"/>
    <x v="49"/>
    <n v="24703.93"/>
  </r>
  <r>
    <x v="238"/>
    <x v="50"/>
    <n v="19340"/>
  </r>
  <r>
    <x v="238"/>
    <x v="51"/>
    <n v="271268.83"/>
  </r>
  <r>
    <x v="238"/>
    <x v="66"/>
    <n v="58835.09"/>
  </r>
  <r>
    <x v="239"/>
    <x v="0"/>
    <n v="231780.13999999998"/>
  </r>
  <r>
    <x v="239"/>
    <x v="1"/>
    <n v="-231780.14"/>
  </r>
  <r>
    <x v="239"/>
    <x v="57"/>
    <n v="683088"/>
  </r>
  <r>
    <x v="239"/>
    <x v="2"/>
    <n v="1090082.5900000001"/>
  </r>
  <r>
    <x v="239"/>
    <x v="3"/>
    <n v="5257441.4499999993"/>
  </r>
  <r>
    <x v="239"/>
    <x v="4"/>
    <n v="1365797.1300000001"/>
  </r>
  <r>
    <x v="239"/>
    <x v="5"/>
    <n v="2969953.0500000007"/>
  </r>
  <r>
    <x v="239"/>
    <x v="6"/>
    <n v="97841278.440000013"/>
  </r>
  <r>
    <x v="239"/>
    <x v="58"/>
    <n v="1345042.19"/>
  </r>
  <r>
    <x v="239"/>
    <x v="59"/>
    <n v="777484.14"/>
  </r>
  <r>
    <x v="239"/>
    <x v="7"/>
    <n v="1581348.89"/>
  </r>
  <r>
    <x v="239"/>
    <x v="8"/>
    <n v="565271.42000000016"/>
  </r>
  <r>
    <x v="239"/>
    <x v="9"/>
    <n v="27033438.620000005"/>
  </r>
  <r>
    <x v="239"/>
    <x v="10"/>
    <n v="10010865.499999998"/>
  </r>
  <r>
    <x v="239"/>
    <x v="11"/>
    <n v="15121166.070000002"/>
  </r>
  <r>
    <x v="239"/>
    <x v="12"/>
    <n v="826560.05000000016"/>
  </r>
  <r>
    <x v="239"/>
    <x v="13"/>
    <n v="615194.34999999986"/>
  </r>
  <r>
    <x v="239"/>
    <x v="14"/>
    <n v="65529.679999999993"/>
  </r>
  <r>
    <x v="239"/>
    <x v="15"/>
    <n v="202901.84999999998"/>
  </r>
  <r>
    <x v="239"/>
    <x v="16"/>
    <n v="3264005.8499999996"/>
  </r>
  <r>
    <x v="239"/>
    <x v="17"/>
    <n v="15168591.949999997"/>
  </r>
  <r>
    <x v="239"/>
    <x v="18"/>
    <n v="2311398.4400000004"/>
  </r>
  <r>
    <x v="239"/>
    <x v="19"/>
    <n v="8131164.7000000011"/>
  </r>
  <r>
    <x v="239"/>
    <x v="21"/>
    <n v="2938429.1"/>
  </r>
  <r>
    <x v="239"/>
    <x v="22"/>
    <n v="1822506.6500000001"/>
  </r>
  <r>
    <x v="239"/>
    <x v="23"/>
    <n v="3233713.9200000004"/>
  </r>
  <r>
    <x v="239"/>
    <x v="24"/>
    <n v="626676.55000000005"/>
  </r>
  <r>
    <x v="239"/>
    <x v="25"/>
    <n v="6046785.0999999996"/>
  </r>
  <r>
    <x v="239"/>
    <x v="83"/>
    <n v="1124.98"/>
  </r>
  <r>
    <x v="239"/>
    <x v="26"/>
    <n v="328114.01"/>
  </r>
  <r>
    <x v="239"/>
    <x v="27"/>
    <n v="1800079.4400000004"/>
  </r>
  <r>
    <x v="239"/>
    <x v="61"/>
    <n v="625166.62999999989"/>
  </r>
  <r>
    <x v="239"/>
    <x v="28"/>
    <n v="76119.5"/>
  </r>
  <r>
    <x v="239"/>
    <x v="29"/>
    <n v="70681.710000000006"/>
  </r>
  <r>
    <x v="239"/>
    <x v="53"/>
    <n v="10965.32"/>
  </r>
  <r>
    <x v="239"/>
    <x v="30"/>
    <n v="839249.18"/>
  </r>
  <r>
    <x v="239"/>
    <x v="31"/>
    <n v="2233950.34"/>
  </r>
  <r>
    <x v="239"/>
    <x v="32"/>
    <n v="326695.45"/>
  </r>
  <r>
    <x v="239"/>
    <x v="33"/>
    <n v="12585.14"/>
  </r>
  <r>
    <x v="239"/>
    <x v="34"/>
    <n v="786430.5"/>
  </r>
  <r>
    <x v="239"/>
    <x v="35"/>
    <n v="2137864.4700000002"/>
  </r>
  <r>
    <x v="239"/>
    <x v="68"/>
    <n v="588336.46"/>
  </r>
  <r>
    <x v="239"/>
    <x v="95"/>
    <n v="206"/>
  </r>
  <r>
    <x v="239"/>
    <x v="69"/>
    <n v="5750.89"/>
  </r>
  <r>
    <x v="239"/>
    <x v="36"/>
    <n v="127529.23"/>
  </r>
  <r>
    <x v="239"/>
    <x v="37"/>
    <n v="71148.209999999992"/>
  </r>
  <r>
    <x v="239"/>
    <x v="62"/>
    <n v="765445.85"/>
  </r>
  <r>
    <x v="239"/>
    <x v="54"/>
    <n v="65112.46"/>
  </r>
  <r>
    <x v="239"/>
    <x v="38"/>
    <n v="452690.98000000004"/>
  </r>
  <r>
    <x v="239"/>
    <x v="39"/>
    <n v="26778.75"/>
  </r>
  <r>
    <x v="239"/>
    <x v="40"/>
    <n v="662658.43999999994"/>
  </r>
  <r>
    <x v="239"/>
    <x v="41"/>
    <n v="1130.19"/>
  </r>
  <r>
    <x v="239"/>
    <x v="42"/>
    <n v="87553.88"/>
  </r>
  <r>
    <x v="239"/>
    <x v="43"/>
    <n v="2208289.66"/>
  </r>
  <r>
    <x v="239"/>
    <x v="44"/>
    <n v="42238.28"/>
  </r>
  <r>
    <x v="239"/>
    <x v="45"/>
    <n v="793191.86"/>
  </r>
  <r>
    <x v="239"/>
    <x v="46"/>
    <n v="723832.39999999991"/>
  </r>
  <r>
    <x v="239"/>
    <x v="47"/>
    <n v="380901.94"/>
  </r>
  <r>
    <x v="239"/>
    <x v="56"/>
    <n v="740"/>
  </r>
  <r>
    <x v="239"/>
    <x v="48"/>
    <n v="334278.63"/>
  </r>
  <r>
    <x v="239"/>
    <x v="49"/>
    <n v="107813.26"/>
  </r>
  <r>
    <x v="239"/>
    <x v="50"/>
    <n v="1938.77"/>
  </r>
  <r>
    <x v="239"/>
    <x v="51"/>
    <n v="211514.15000000002"/>
  </r>
  <r>
    <x v="239"/>
    <x v="52"/>
    <n v="99536.9"/>
  </r>
  <r>
    <x v="239"/>
    <x v="65"/>
    <n v="54864.01"/>
  </r>
  <r>
    <x v="239"/>
    <x v="66"/>
    <n v="111145.42"/>
  </r>
  <r>
    <x v="240"/>
    <x v="0"/>
    <n v="99392"/>
  </r>
  <r>
    <x v="240"/>
    <x v="1"/>
    <n v="-99392"/>
  </r>
  <r>
    <x v="240"/>
    <x v="2"/>
    <n v="33462.71"/>
  </r>
  <r>
    <x v="240"/>
    <x v="5"/>
    <n v="71655.73"/>
  </r>
  <r>
    <x v="240"/>
    <x v="6"/>
    <n v="5376220.1799999997"/>
  </r>
  <r>
    <x v="240"/>
    <x v="58"/>
    <n v="500"/>
  </r>
  <r>
    <x v="240"/>
    <x v="8"/>
    <n v="39617.360000000001"/>
  </r>
  <r>
    <x v="240"/>
    <x v="9"/>
    <n v="1815593.0299999998"/>
  </r>
  <r>
    <x v="240"/>
    <x v="10"/>
    <n v="620398.56000000006"/>
  </r>
  <r>
    <x v="240"/>
    <x v="11"/>
    <n v="775781.44000000018"/>
  </r>
  <r>
    <x v="240"/>
    <x v="12"/>
    <n v="35800.160000000003"/>
  </r>
  <r>
    <x v="240"/>
    <x v="13"/>
    <n v="21336.739999999998"/>
  </r>
  <r>
    <x v="240"/>
    <x v="14"/>
    <n v="1913.92"/>
  </r>
  <r>
    <x v="240"/>
    <x v="15"/>
    <n v="4302.07"/>
  </r>
  <r>
    <x v="240"/>
    <x v="16"/>
    <n v="198271.13000000003"/>
  </r>
  <r>
    <x v="240"/>
    <x v="17"/>
    <n v="767851.42999999993"/>
  </r>
  <r>
    <x v="240"/>
    <x v="18"/>
    <n v="136638.42000000001"/>
  </r>
  <r>
    <x v="240"/>
    <x v="19"/>
    <n v="405080.19000000006"/>
  </r>
  <r>
    <x v="240"/>
    <x v="21"/>
    <n v="248108.30000000002"/>
  </r>
  <r>
    <x v="240"/>
    <x v="22"/>
    <n v="4602.5"/>
  </r>
  <r>
    <x v="240"/>
    <x v="23"/>
    <n v="163497.9"/>
  </r>
  <r>
    <x v="240"/>
    <x v="24"/>
    <n v="138481.84"/>
  </r>
  <r>
    <x v="240"/>
    <x v="25"/>
    <n v="648205.35"/>
  </r>
  <r>
    <x v="240"/>
    <x v="26"/>
    <n v="10826.49"/>
  </r>
  <r>
    <x v="240"/>
    <x v="27"/>
    <n v="160716.85999999999"/>
  </r>
  <r>
    <x v="240"/>
    <x v="61"/>
    <n v="40924.79"/>
  </r>
  <r>
    <x v="240"/>
    <x v="28"/>
    <n v="1189.1100000000001"/>
  </r>
  <r>
    <x v="240"/>
    <x v="29"/>
    <n v="16926.22"/>
  </r>
  <r>
    <x v="240"/>
    <x v="31"/>
    <n v="182091.63"/>
  </r>
  <r>
    <x v="240"/>
    <x v="33"/>
    <n v="3866.62"/>
  </r>
  <r>
    <x v="240"/>
    <x v="34"/>
    <n v="129671.54000000001"/>
  </r>
  <r>
    <x v="240"/>
    <x v="35"/>
    <n v="3656.66"/>
  </r>
  <r>
    <x v="240"/>
    <x v="69"/>
    <n v="1606.92"/>
  </r>
  <r>
    <x v="240"/>
    <x v="36"/>
    <n v="15185.29"/>
  </r>
  <r>
    <x v="240"/>
    <x v="75"/>
    <n v="1503.27"/>
  </r>
  <r>
    <x v="240"/>
    <x v="37"/>
    <n v="1149.24"/>
  </r>
  <r>
    <x v="240"/>
    <x v="62"/>
    <n v="564"/>
  </r>
  <r>
    <x v="240"/>
    <x v="54"/>
    <n v="4553.01"/>
  </r>
  <r>
    <x v="240"/>
    <x v="38"/>
    <n v="56999.149999999994"/>
  </r>
  <r>
    <x v="240"/>
    <x v="39"/>
    <n v="480"/>
  </r>
  <r>
    <x v="240"/>
    <x v="40"/>
    <n v="1706.99"/>
  </r>
  <r>
    <x v="240"/>
    <x v="41"/>
    <n v="900"/>
  </r>
  <r>
    <x v="240"/>
    <x v="43"/>
    <n v="9881.26"/>
  </r>
  <r>
    <x v="240"/>
    <x v="44"/>
    <n v="15083.55"/>
  </r>
  <r>
    <x v="240"/>
    <x v="45"/>
    <n v="110"/>
  </r>
  <r>
    <x v="240"/>
    <x v="46"/>
    <n v="319301.41000000003"/>
  </r>
  <r>
    <x v="240"/>
    <x v="47"/>
    <n v="76981.490000000005"/>
  </r>
  <r>
    <x v="240"/>
    <x v="48"/>
    <n v="40951.369999999995"/>
  </r>
  <r>
    <x v="240"/>
    <x v="50"/>
    <n v="90898.140000000014"/>
  </r>
  <r>
    <x v="240"/>
    <x v="51"/>
    <n v="56113.86"/>
  </r>
  <r>
    <x v="240"/>
    <x v="52"/>
    <n v="13834.69"/>
  </r>
  <r>
    <x v="240"/>
    <x v="64"/>
    <n v="610.02"/>
  </r>
  <r>
    <x v="240"/>
    <x v="65"/>
    <n v="74499"/>
  </r>
  <r>
    <x v="241"/>
    <x v="0"/>
    <n v="346725.64"/>
  </r>
  <r>
    <x v="241"/>
    <x v="1"/>
    <n v="-346725.63999999996"/>
  </r>
  <r>
    <x v="241"/>
    <x v="57"/>
    <n v="198650"/>
  </r>
  <r>
    <x v="241"/>
    <x v="2"/>
    <n v="401596.72"/>
  </r>
  <r>
    <x v="241"/>
    <x v="3"/>
    <n v="1869226.42"/>
  </r>
  <r>
    <x v="241"/>
    <x v="4"/>
    <n v="758468.2799999998"/>
  </r>
  <r>
    <x v="241"/>
    <x v="5"/>
    <n v="701975.93"/>
  </r>
  <r>
    <x v="241"/>
    <x v="6"/>
    <n v="30728042.209999997"/>
  </r>
  <r>
    <x v="241"/>
    <x v="58"/>
    <n v="84328.95"/>
  </r>
  <r>
    <x v="241"/>
    <x v="59"/>
    <n v="399850.88"/>
  </r>
  <r>
    <x v="241"/>
    <x v="7"/>
    <n v="554438.73"/>
  </r>
  <r>
    <x v="241"/>
    <x v="8"/>
    <n v="436362.97999999992"/>
  </r>
  <r>
    <x v="241"/>
    <x v="9"/>
    <n v="9642897.3200000003"/>
  </r>
  <r>
    <x v="241"/>
    <x v="60"/>
    <n v="5007.1000000000004"/>
  </r>
  <r>
    <x v="241"/>
    <x v="10"/>
    <n v="3641951.1399999997"/>
  </r>
  <r>
    <x v="241"/>
    <x v="11"/>
    <n v="4816186.8599999994"/>
  </r>
  <r>
    <x v="241"/>
    <x v="12"/>
    <n v="249081.61"/>
  </r>
  <r>
    <x v="241"/>
    <x v="13"/>
    <n v="157339.93999999994"/>
  </r>
  <r>
    <x v="241"/>
    <x v="14"/>
    <n v="45461.03"/>
  </r>
  <r>
    <x v="241"/>
    <x v="15"/>
    <n v="121462.05000000003"/>
  </r>
  <r>
    <x v="241"/>
    <x v="16"/>
    <n v="1184593.3500000001"/>
  </r>
  <r>
    <x v="241"/>
    <x v="17"/>
    <n v="4867521.1300000008"/>
  </r>
  <r>
    <x v="241"/>
    <x v="18"/>
    <n v="826689.35"/>
  </r>
  <r>
    <x v="241"/>
    <x v="19"/>
    <n v="2576739.4400000004"/>
  </r>
  <r>
    <x v="241"/>
    <x v="21"/>
    <n v="1237251.46"/>
  </r>
  <r>
    <x v="241"/>
    <x v="22"/>
    <n v="179946.31"/>
  </r>
  <r>
    <x v="241"/>
    <x v="23"/>
    <n v="1515455.9"/>
  </r>
  <r>
    <x v="241"/>
    <x v="24"/>
    <n v="484822.79"/>
  </r>
  <r>
    <x v="241"/>
    <x v="25"/>
    <n v="2276493.17"/>
  </r>
  <r>
    <x v="241"/>
    <x v="83"/>
    <n v="1946.75"/>
  </r>
  <r>
    <x v="241"/>
    <x v="73"/>
    <n v="785.53"/>
  </r>
  <r>
    <x v="241"/>
    <x v="26"/>
    <n v="59478.149999999994"/>
  </r>
  <r>
    <x v="241"/>
    <x v="78"/>
    <n v="84297.62"/>
  </r>
  <r>
    <x v="241"/>
    <x v="27"/>
    <n v="552163.54"/>
  </r>
  <r>
    <x v="241"/>
    <x v="61"/>
    <n v="235037.84"/>
  </r>
  <r>
    <x v="241"/>
    <x v="28"/>
    <n v="424374.08999999997"/>
  </r>
  <r>
    <x v="241"/>
    <x v="29"/>
    <n v="27637.7"/>
  </r>
  <r>
    <x v="241"/>
    <x v="30"/>
    <n v="71998.78"/>
  </r>
  <r>
    <x v="241"/>
    <x v="31"/>
    <n v="830355.23"/>
  </r>
  <r>
    <x v="241"/>
    <x v="32"/>
    <n v="361"/>
  </r>
  <r>
    <x v="241"/>
    <x v="33"/>
    <n v="6480.03"/>
  </r>
  <r>
    <x v="241"/>
    <x v="34"/>
    <n v="130719.17"/>
  </r>
  <r>
    <x v="241"/>
    <x v="35"/>
    <n v="867102.06"/>
  </r>
  <r>
    <x v="241"/>
    <x v="68"/>
    <n v="104531.67"/>
  </r>
  <r>
    <x v="241"/>
    <x v="69"/>
    <n v="11192.94"/>
  </r>
  <r>
    <x v="241"/>
    <x v="36"/>
    <n v="23518.25"/>
  </r>
  <r>
    <x v="241"/>
    <x v="37"/>
    <n v="16886.77"/>
  </r>
  <r>
    <x v="241"/>
    <x v="54"/>
    <n v="2046.63"/>
  </r>
  <r>
    <x v="241"/>
    <x v="38"/>
    <n v="61990.39"/>
  </r>
  <r>
    <x v="241"/>
    <x v="39"/>
    <n v="171077.21"/>
  </r>
  <r>
    <x v="241"/>
    <x v="40"/>
    <n v="141355.32999999999"/>
  </r>
  <r>
    <x v="241"/>
    <x v="42"/>
    <n v="15622.73"/>
  </r>
  <r>
    <x v="241"/>
    <x v="43"/>
    <n v="193556.82"/>
  </r>
  <r>
    <x v="241"/>
    <x v="55"/>
    <n v="57703.01"/>
  </r>
  <r>
    <x v="241"/>
    <x v="44"/>
    <n v="20228.52"/>
  </r>
  <r>
    <x v="241"/>
    <x v="46"/>
    <n v="1225398.1099999999"/>
  </r>
  <r>
    <x v="241"/>
    <x v="47"/>
    <n v="341809.45"/>
  </r>
  <r>
    <x v="241"/>
    <x v="63"/>
    <n v="116047.83"/>
  </r>
  <r>
    <x v="241"/>
    <x v="56"/>
    <n v="38887.5"/>
  </r>
  <r>
    <x v="241"/>
    <x v="48"/>
    <n v="51549.299999999996"/>
  </r>
  <r>
    <x v="241"/>
    <x v="49"/>
    <n v="42127.57"/>
  </r>
  <r>
    <x v="241"/>
    <x v="50"/>
    <n v="80916.33"/>
  </r>
  <r>
    <x v="241"/>
    <x v="51"/>
    <n v="128830.06999999999"/>
  </r>
  <r>
    <x v="241"/>
    <x v="52"/>
    <n v="2864.65"/>
  </r>
  <r>
    <x v="241"/>
    <x v="70"/>
    <n v="151025.01"/>
  </r>
  <r>
    <x v="241"/>
    <x v="71"/>
    <n v="17362.489999999998"/>
  </r>
  <r>
    <x v="241"/>
    <x v="64"/>
    <n v="38221.83"/>
  </r>
  <r>
    <x v="241"/>
    <x v="65"/>
    <n v="9773.86"/>
  </r>
  <r>
    <x v="241"/>
    <x v="74"/>
    <n v="7623"/>
  </r>
  <r>
    <x v="242"/>
    <x v="0"/>
    <n v="549182.97"/>
  </r>
  <r>
    <x v="242"/>
    <x v="1"/>
    <n v="-549182.97"/>
  </r>
  <r>
    <x v="242"/>
    <x v="57"/>
    <n v="293642"/>
  </r>
  <r>
    <x v="242"/>
    <x v="2"/>
    <n v="810754.10000000009"/>
  </r>
  <r>
    <x v="242"/>
    <x v="3"/>
    <n v="452636.72999999992"/>
  </r>
  <r>
    <x v="242"/>
    <x v="4"/>
    <n v="149739.37999999998"/>
  </r>
  <r>
    <x v="242"/>
    <x v="5"/>
    <n v="1049767.8700000001"/>
  </r>
  <r>
    <x v="242"/>
    <x v="6"/>
    <n v="24190185.739999998"/>
  </r>
  <r>
    <x v="242"/>
    <x v="58"/>
    <n v="219085.66999999998"/>
  </r>
  <r>
    <x v="242"/>
    <x v="59"/>
    <n v="480400.49"/>
  </r>
  <r>
    <x v="242"/>
    <x v="7"/>
    <n v="315824.75"/>
  </r>
  <r>
    <x v="242"/>
    <x v="8"/>
    <n v="355517"/>
  </r>
  <r>
    <x v="242"/>
    <x v="9"/>
    <n v="8587653.5799999982"/>
  </r>
  <r>
    <x v="242"/>
    <x v="10"/>
    <n v="3103875.71"/>
  </r>
  <r>
    <x v="242"/>
    <x v="11"/>
    <n v="3608128.1799999997"/>
  </r>
  <r>
    <x v="242"/>
    <x v="12"/>
    <n v="250432.28000000003"/>
  </r>
  <r>
    <x v="242"/>
    <x v="13"/>
    <n v="170106.13999999998"/>
  </r>
  <r>
    <x v="242"/>
    <x v="14"/>
    <n v="1238.8900000000058"/>
  </r>
  <r>
    <x v="242"/>
    <x v="15"/>
    <n v="3372.899999999911"/>
  </r>
  <r>
    <x v="242"/>
    <x v="16"/>
    <n v="1056533.75"/>
  </r>
  <r>
    <x v="242"/>
    <x v="17"/>
    <n v="3679287.07"/>
  </r>
  <r>
    <x v="242"/>
    <x v="18"/>
    <n v="732465.75999999989"/>
  </r>
  <r>
    <x v="242"/>
    <x v="19"/>
    <n v="2003506.8800000004"/>
  </r>
  <r>
    <x v="242"/>
    <x v="21"/>
    <n v="632654.72000000009"/>
  </r>
  <r>
    <x v="242"/>
    <x v="22"/>
    <n v="360536.41000000003"/>
  </r>
  <r>
    <x v="242"/>
    <x v="23"/>
    <n v="952884.87"/>
  </r>
  <r>
    <x v="242"/>
    <x v="24"/>
    <n v="306467.01"/>
  </r>
  <r>
    <x v="242"/>
    <x v="25"/>
    <n v="1742967.21"/>
  </r>
  <r>
    <x v="242"/>
    <x v="72"/>
    <n v="1428.31"/>
  </r>
  <r>
    <x v="242"/>
    <x v="73"/>
    <n v="85653.89"/>
  </r>
  <r>
    <x v="242"/>
    <x v="26"/>
    <n v="72705.91"/>
  </r>
  <r>
    <x v="242"/>
    <x v="27"/>
    <n v="549533.43999999994"/>
  </r>
  <r>
    <x v="242"/>
    <x v="61"/>
    <n v="202939.5"/>
  </r>
  <r>
    <x v="242"/>
    <x v="28"/>
    <n v="245185.98"/>
  </r>
  <r>
    <x v="242"/>
    <x v="29"/>
    <n v="121801.70000000001"/>
  </r>
  <r>
    <x v="242"/>
    <x v="31"/>
    <n v="720627.13"/>
  </r>
  <r>
    <x v="242"/>
    <x v="32"/>
    <n v="5187.4699999999993"/>
  </r>
  <r>
    <x v="242"/>
    <x v="33"/>
    <n v="3428.7200000000003"/>
  </r>
  <r>
    <x v="242"/>
    <x v="34"/>
    <n v="440283.74"/>
  </r>
  <r>
    <x v="242"/>
    <x v="35"/>
    <n v="690802.90999999992"/>
  </r>
  <r>
    <x v="242"/>
    <x v="68"/>
    <n v="201579.51"/>
  </r>
  <r>
    <x v="242"/>
    <x v="36"/>
    <n v="3500"/>
  </r>
  <r>
    <x v="242"/>
    <x v="75"/>
    <n v="32227.69"/>
  </r>
  <r>
    <x v="242"/>
    <x v="37"/>
    <n v="91751.05"/>
  </r>
  <r>
    <x v="242"/>
    <x v="62"/>
    <n v="22698.96999999999"/>
  </r>
  <r>
    <x v="242"/>
    <x v="54"/>
    <n v="57849.279999999999"/>
  </r>
  <r>
    <x v="242"/>
    <x v="38"/>
    <n v="125997.05"/>
  </r>
  <r>
    <x v="242"/>
    <x v="39"/>
    <n v="54286.45"/>
  </r>
  <r>
    <x v="242"/>
    <x v="40"/>
    <n v="185368.02"/>
  </r>
  <r>
    <x v="242"/>
    <x v="41"/>
    <n v="5424"/>
  </r>
  <r>
    <x v="242"/>
    <x v="43"/>
    <n v="66005.06"/>
  </r>
  <r>
    <x v="242"/>
    <x v="55"/>
    <n v="200"/>
  </r>
  <r>
    <x v="242"/>
    <x v="44"/>
    <n v="39453.93"/>
  </r>
  <r>
    <x v="242"/>
    <x v="45"/>
    <n v="77587.850000000006"/>
  </r>
  <r>
    <x v="242"/>
    <x v="46"/>
    <n v="187630.9"/>
  </r>
  <r>
    <x v="242"/>
    <x v="47"/>
    <n v="22783.010000000002"/>
  </r>
  <r>
    <x v="242"/>
    <x v="63"/>
    <n v="52449.75"/>
  </r>
  <r>
    <x v="242"/>
    <x v="56"/>
    <n v="23388.66"/>
  </r>
  <r>
    <x v="242"/>
    <x v="48"/>
    <n v="122983.79000000001"/>
  </r>
  <r>
    <x v="242"/>
    <x v="49"/>
    <n v="34636.1"/>
  </r>
  <r>
    <x v="242"/>
    <x v="50"/>
    <n v="71470.69"/>
  </r>
  <r>
    <x v="242"/>
    <x v="51"/>
    <n v="114113.32"/>
  </r>
  <r>
    <x v="242"/>
    <x v="52"/>
    <n v="262468.34000000003"/>
  </r>
  <r>
    <x v="242"/>
    <x v="64"/>
    <n v="52085.77"/>
  </r>
  <r>
    <x v="242"/>
    <x v="65"/>
    <n v="59111.45"/>
  </r>
  <r>
    <x v="243"/>
    <x v="0"/>
    <n v="105109.7"/>
  </r>
  <r>
    <x v="243"/>
    <x v="1"/>
    <n v="-105109.7"/>
  </r>
  <r>
    <x v="243"/>
    <x v="57"/>
    <n v="26243"/>
  </r>
  <r>
    <x v="243"/>
    <x v="2"/>
    <n v="25387.03"/>
  </r>
  <r>
    <x v="243"/>
    <x v="3"/>
    <n v="65729.42"/>
  </r>
  <r>
    <x v="243"/>
    <x v="4"/>
    <n v="63131.76"/>
  </r>
  <r>
    <x v="243"/>
    <x v="5"/>
    <n v="153391.47999999998"/>
  </r>
  <r>
    <x v="243"/>
    <x v="6"/>
    <n v="3161990.9299999997"/>
  </r>
  <r>
    <x v="243"/>
    <x v="58"/>
    <n v="6557.2"/>
  </r>
  <r>
    <x v="243"/>
    <x v="59"/>
    <n v="133282.5"/>
  </r>
  <r>
    <x v="243"/>
    <x v="7"/>
    <n v="33045.370000000003"/>
  </r>
  <r>
    <x v="243"/>
    <x v="8"/>
    <n v="60273.919999999998"/>
  </r>
  <r>
    <x v="243"/>
    <x v="9"/>
    <n v="1256526.28"/>
  </r>
  <r>
    <x v="243"/>
    <x v="10"/>
    <n v="520056.28"/>
  </r>
  <r>
    <x v="243"/>
    <x v="11"/>
    <n v="476993.72"/>
  </r>
  <r>
    <x v="243"/>
    <x v="12"/>
    <n v="40805.530000000006"/>
  </r>
  <r>
    <x v="243"/>
    <x v="13"/>
    <n v="16770.98"/>
  </r>
  <r>
    <x v="243"/>
    <x v="14"/>
    <n v="2973.35"/>
  </r>
  <r>
    <x v="243"/>
    <x v="15"/>
    <n v="6686.68"/>
  </r>
  <r>
    <x v="243"/>
    <x v="16"/>
    <n v="157660.19000000003"/>
  </r>
  <r>
    <x v="243"/>
    <x v="17"/>
    <n v="473367.74"/>
  </r>
  <r>
    <x v="243"/>
    <x v="18"/>
    <n v="106799.61000000002"/>
  </r>
  <r>
    <x v="243"/>
    <x v="19"/>
    <n v="261456.7"/>
  </r>
  <r>
    <x v="243"/>
    <x v="21"/>
    <n v="4596.04"/>
  </r>
  <r>
    <x v="243"/>
    <x v="22"/>
    <n v="31942.11"/>
  </r>
  <r>
    <x v="243"/>
    <x v="23"/>
    <n v="149173.70000000001"/>
  </r>
  <r>
    <x v="243"/>
    <x v="24"/>
    <n v="109641.89"/>
  </r>
  <r>
    <x v="243"/>
    <x v="25"/>
    <n v="219832.7"/>
  </r>
  <r>
    <x v="243"/>
    <x v="26"/>
    <n v="19973.39"/>
  </r>
  <r>
    <x v="243"/>
    <x v="27"/>
    <n v="93390.88"/>
  </r>
  <r>
    <x v="243"/>
    <x v="61"/>
    <n v="34944.660000000003"/>
  </r>
  <r>
    <x v="243"/>
    <x v="28"/>
    <n v="75660.62"/>
  </r>
  <r>
    <x v="243"/>
    <x v="29"/>
    <n v="7145"/>
  </r>
  <r>
    <x v="243"/>
    <x v="53"/>
    <n v="6290.73"/>
  </r>
  <r>
    <x v="243"/>
    <x v="30"/>
    <n v="33150"/>
  </r>
  <r>
    <x v="243"/>
    <x v="31"/>
    <n v="78535.98"/>
  </r>
  <r>
    <x v="243"/>
    <x v="32"/>
    <n v="1897.22"/>
  </r>
  <r>
    <x v="243"/>
    <x v="33"/>
    <n v="1339.87"/>
  </r>
  <r>
    <x v="243"/>
    <x v="34"/>
    <n v="102452.68"/>
  </r>
  <r>
    <x v="243"/>
    <x v="35"/>
    <n v="204349.92"/>
  </r>
  <r>
    <x v="243"/>
    <x v="68"/>
    <n v="2836.01"/>
  </r>
  <r>
    <x v="243"/>
    <x v="69"/>
    <n v="2753.64"/>
  </r>
  <r>
    <x v="243"/>
    <x v="37"/>
    <n v="29305.840000000004"/>
  </r>
  <r>
    <x v="243"/>
    <x v="54"/>
    <n v="460"/>
  </r>
  <r>
    <x v="243"/>
    <x v="38"/>
    <n v="93614.5"/>
  </r>
  <r>
    <x v="243"/>
    <x v="39"/>
    <n v="29445.43"/>
  </r>
  <r>
    <x v="243"/>
    <x v="40"/>
    <n v="20683.93"/>
  </r>
  <r>
    <x v="243"/>
    <x v="41"/>
    <n v="17569.98"/>
  </r>
  <r>
    <x v="243"/>
    <x v="44"/>
    <n v="18227.7"/>
  </r>
  <r>
    <x v="243"/>
    <x v="45"/>
    <n v="4174"/>
  </r>
  <r>
    <x v="243"/>
    <x v="46"/>
    <n v="160453.59999999998"/>
  </r>
  <r>
    <x v="243"/>
    <x v="47"/>
    <n v="31530.410000000003"/>
  </r>
  <r>
    <x v="243"/>
    <x v="48"/>
    <n v="16868.03"/>
  </r>
  <r>
    <x v="243"/>
    <x v="49"/>
    <n v="2822.25"/>
  </r>
  <r>
    <x v="243"/>
    <x v="50"/>
    <n v="10250.93"/>
  </r>
  <r>
    <x v="243"/>
    <x v="51"/>
    <n v="26869.940000000002"/>
  </r>
  <r>
    <x v="243"/>
    <x v="52"/>
    <n v="51716.36"/>
  </r>
  <r>
    <x v="244"/>
    <x v="0"/>
    <n v="150813.76000000001"/>
  </r>
  <r>
    <x v="244"/>
    <x v="1"/>
    <n v="-150813.76000000001"/>
  </r>
  <r>
    <x v="244"/>
    <x v="2"/>
    <n v="2063603.56"/>
  </r>
  <r>
    <x v="244"/>
    <x v="3"/>
    <n v="149966.5"/>
  </r>
  <r>
    <x v="244"/>
    <x v="5"/>
    <n v="719161.64999999991"/>
  </r>
  <r>
    <x v="244"/>
    <x v="6"/>
    <n v="20172213.169999998"/>
  </r>
  <r>
    <x v="244"/>
    <x v="58"/>
    <n v="405237.82"/>
  </r>
  <r>
    <x v="244"/>
    <x v="7"/>
    <n v="280979.19"/>
  </r>
  <r>
    <x v="244"/>
    <x v="8"/>
    <n v="402529.61"/>
  </r>
  <r>
    <x v="244"/>
    <x v="9"/>
    <n v="7144765.3400000017"/>
  </r>
  <r>
    <x v="244"/>
    <x v="67"/>
    <n v="38624.950000000004"/>
  </r>
  <r>
    <x v="244"/>
    <x v="60"/>
    <n v="53272.52"/>
  </r>
  <r>
    <x v="244"/>
    <x v="10"/>
    <n v="2396789.2999999993"/>
  </r>
  <r>
    <x v="244"/>
    <x v="11"/>
    <n v="3090018.01"/>
  </r>
  <r>
    <x v="244"/>
    <x v="12"/>
    <n v="127571.16"/>
  </r>
  <r>
    <x v="244"/>
    <x v="13"/>
    <n v="79274.77"/>
  </r>
  <r>
    <x v="244"/>
    <x v="14"/>
    <n v="13863.52"/>
  </r>
  <r>
    <x v="244"/>
    <x v="15"/>
    <n v="34595.199999999997"/>
  </r>
  <r>
    <x v="244"/>
    <x v="16"/>
    <n v="851727.00999999989"/>
  </r>
  <r>
    <x v="244"/>
    <x v="17"/>
    <n v="3110688.8699999996"/>
  </r>
  <r>
    <x v="244"/>
    <x v="18"/>
    <n v="611317.71"/>
  </r>
  <r>
    <x v="244"/>
    <x v="19"/>
    <n v="1692145.46"/>
  </r>
  <r>
    <x v="244"/>
    <x v="21"/>
    <n v="171761.2"/>
  </r>
  <r>
    <x v="244"/>
    <x v="22"/>
    <n v="55800.090000000004"/>
  </r>
  <r>
    <x v="244"/>
    <x v="23"/>
    <n v="886852.54"/>
  </r>
  <r>
    <x v="244"/>
    <x v="24"/>
    <n v="193389.09999999998"/>
  </r>
  <r>
    <x v="244"/>
    <x v="25"/>
    <n v="1826111.83"/>
  </r>
  <r>
    <x v="244"/>
    <x v="26"/>
    <n v="397540.35"/>
  </r>
  <r>
    <x v="244"/>
    <x v="27"/>
    <n v="528031.64"/>
  </r>
  <r>
    <x v="244"/>
    <x v="61"/>
    <n v="212979.4"/>
  </r>
  <r>
    <x v="244"/>
    <x v="28"/>
    <n v="144991.82"/>
  </r>
  <r>
    <x v="244"/>
    <x v="29"/>
    <n v="51427.149999999994"/>
  </r>
  <r>
    <x v="244"/>
    <x v="53"/>
    <n v="5863.83"/>
  </r>
  <r>
    <x v="244"/>
    <x v="31"/>
    <n v="718386.13"/>
  </r>
  <r>
    <x v="244"/>
    <x v="32"/>
    <n v="1051.43"/>
  </r>
  <r>
    <x v="244"/>
    <x v="33"/>
    <n v="1806.91"/>
  </r>
  <r>
    <x v="244"/>
    <x v="34"/>
    <n v="168364.47999999998"/>
  </r>
  <r>
    <x v="244"/>
    <x v="35"/>
    <n v="415605.86"/>
  </r>
  <r>
    <x v="244"/>
    <x v="68"/>
    <n v="33642.75"/>
  </r>
  <r>
    <x v="244"/>
    <x v="36"/>
    <n v="101189.26999999999"/>
  </r>
  <r>
    <x v="244"/>
    <x v="37"/>
    <n v="97778.099999999991"/>
  </r>
  <r>
    <x v="244"/>
    <x v="62"/>
    <n v="230408.64"/>
  </r>
  <r>
    <x v="244"/>
    <x v="54"/>
    <n v="615.29"/>
  </r>
  <r>
    <x v="244"/>
    <x v="38"/>
    <n v="82043.23"/>
  </r>
  <r>
    <x v="244"/>
    <x v="39"/>
    <n v="132017.93999999997"/>
  </r>
  <r>
    <x v="244"/>
    <x v="40"/>
    <n v="107670.39000000001"/>
  </r>
  <r>
    <x v="244"/>
    <x v="43"/>
    <n v="122498.11"/>
  </r>
  <r>
    <x v="244"/>
    <x v="45"/>
    <n v="122726.41"/>
  </r>
  <r>
    <x v="244"/>
    <x v="46"/>
    <n v="535546.33000000007"/>
  </r>
  <r>
    <x v="244"/>
    <x v="47"/>
    <n v="129170.54000000001"/>
  </r>
  <r>
    <x v="244"/>
    <x v="48"/>
    <n v="142819.19999999998"/>
  </r>
  <r>
    <x v="244"/>
    <x v="50"/>
    <n v="29171.969999999998"/>
  </r>
  <r>
    <x v="244"/>
    <x v="51"/>
    <n v="196421.50999999998"/>
  </r>
  <r>
    <x v="244"/>
    <x v="52"/>
    <n v="142482.70000000001"/>
  </r>
  <r>
    <x v="244"/>
    <x v="71"/>
    <n v="30062.94"/>
  </r>
  <r>
    <x v="244"/>
    <x v="66"/>
    <n v="112504.81"/>
  </r>
  <r>
    <x v="244"/>
    <x v="80"/>
    <n v="91077.25"/>
  </r>
  <r>
    <x v="245"/>
    <x v="0"/>
    <n v="96274.1"/>
  </r>
  <r>
    <x v="245"/>
    <x v="1"/>
    <n v="-96274.1"/>
  </r>
  <r>
    <x v="245"/>
    <x v="57"/>
    <n v="114100"/>
  </r>
  <r>
    <x v="245"/>
    <x v="2"/>
    <n v="256162.15"/>
  </r>
  <r>
    <x v="245"/>
    <x v="3"/>
    <n v="341547.77"/>
  </r>
  <r>
    <x v="245"/>
    <x v="4"/>
    <n v="690088.32000000007"/>
  </r>
  <r>
    <x v="245"/>
    <x v="5"/>
    <n v="377312.32999999996"/>
  </r>
  <r>
    <x v="245"/>
    <x v="6"/>
    <n v="13199348.930000002"/>
  </r>
  <r>
    <x v="245"/>
    <x v="58"/>
    <n v="67831.679999999993"/>
  </r>
  <r>
    <x v="245"/>
    <x v="59"/>
    <n v="389505.61"/>
  </r>
  <r>
    <x v="245"/>
    <x v="7"/>
    <n v="210662.94"/>
  </r>
  <r>
    <x v="245"/>
    <x v="8"/>
    <n v="530690.91"/>
  </r>
  <r>
    <x v="245"/>
    <x v="9"/>
    <n v="4312148.07"/>
  </r>
  <r>
    <x v="245"/>
    <x v="67"/>
    <n v="22778.339999999997"/>
  </r>
  <r>
    <x v="245"/>
    <x v="60"/>
    <n v="114385"/>
  </r>
  <r>
    <x v="245"/>
    <x v="10"/>
    <n v="1696499.33"/>
  </r>
  <r>
    <x v="245"/>
    <x v="11"/>
    <n v="2029067.47"/>
  </r>
  <r>
    <x v="245"/>
    <x v="12"/>
    <n v="121638.02999999998"/>
  </r>
  <r>
    <x v="245"/>
    <x v="13"/>
    <n v="63657.829999999994"/>
  </r>
  <r>
    <x v="245"/>
    <x v="14"/>
    <n v="8047.8700000000008"/>
  </r>
  <r>
    <x v="245"/>
    <x v="15"/>
    <n v="15469.279999999999"/>
  </r>
  <r>
    <x v="245"/>
    <x v="16"/>
    <n v="558248.81999999983"/>
  </r>
  <r>
    <x v="245"/>
    <x v="17"/>
    <n v="2082387.7"/>
  </r>
  <r>
    <x v="245"/>
    <x v="18"/>
    <n v="399917.14"/>
  </r>
  <r>
    <x v="245"/>
    <x v="19"/>
    <n v="1120068.97"/>
  </r>
  <r>
    <x v="245"/>
    <x v="82"/>
    <n v="8628.9600000000009"/>
  </r>
  <r>
    <x v="245"/>
    <x v="20"/>
    <n v="23467.849999999995"/>
  </r>
  <r>
    <x v="245"/>
    <x v="21"/>
    <n v="1058661.3600000001"/>
  </r>
  <r>
    <x v="245"/>
    <x v="22"/>
    <n v="392377.92000000004"/>
  </r>
  <r>
    <x v="245"/>
    <x v="23"/>
    <n v="511610.5"/>
  </r>
  <r>
    <x v="245"/>
    <x v="24"/>
    <n v="204900.38999999998"/>
  </r>
  <r>
    <x v="245"/>
    <x v="25"/>
    <n v="1363932.8499999999"/>
  </r>
  <r>
    <x v="245"/>
    <x v="86"/>
    <n v="16118.12"/>
  </r>
  <r>
    <x v="245"/>
    <x v="26"/>
    <n v="41314.449999999997"/>
  </r>
  <r>
    <x v="245"/>
    <x v="79"/>
    <n v="7064.09"/>
  </r>
  <r>
    <x v="245"/>
    <x v="27"/>
    <n v="377412.77"/>
  </r>
  <r>
    <x v="245"/>
    <x v="61"/>
    <n v="85781.72"/>
  </r>
  <r>
    <x v="245"/>
    <x v="28"/>
    <n v="120975.97"/>
  </r>
  <r>
    <x v="245"/>
    <x v="29"/>
    <n v="46503.12"/>
  </r>
  <r>
    <x v="245"/>
    <x v="53"/>
    <n v="60398.879999999997"/>
  </r>
  <r>
    <x v="245"/>
    <x v="30"/>
    <n v="131612.63"/>
  </r>
  <r>
    <x v="245"/>
    <x v="31"/>
    <n v="669452.8899999999"/>
  </r>
  <r>
    <x v="245"/>
    <x v="32"/>
    <n v="43038.07"/>
  </r>
  <r>
    <x v="245"/>
    <x v="33"/>
    <n v="1422.26"/>
  </r>
  <r>
    <x v="245"/>
    <x v="34"/>
    <n v="382867.10000000003"/>
  </r>
  <r>
    <x v="245"/>
    <x v="35"/>
    <n v="815821.78"/>
  </r>
  <r>
    <x v="245"/>
    <x v="68"/>
    <n v="7816.89"/>
  </r>
  <r>
    <x v="245"/>
    <x v="69"/>
    <n v="9165.7099999999991"/>
  </r>
  <r>
    <x v="245"/>
    <x v="36"/>
    <n v="9349.32"/>
  </r>
  <r>
    <x v="245"/>
    <x v="75"/>
    <n v="669.63"/>
  </r>
  <r>
    <x v="245"/>
    <x v="37"/>
    <n v="21885.35"/>
  </r>
  <r>
    <x v="245"/>
    <x v="54"/>
    <n v="985.29"/>
  </r>
  <r>
    <x v="245"/>
    <x v="38"/>
    <n v="184170.77"/>
  </r>
  <r>
    <x v="245"/>
    <x v="39"/>
    <n v="101019.67000000001"/>
  </r>
  <r>
    <x v="245"/>
    <x v="40"/>
    <n v="55315.41"/>
  </r>
  <r>
    <x v="245"/>
    <x v="41"/>
    <n v="10090.619999999999"/>
  </r>
  <r>
    <x v="245"/>
    <x v="42"/>
    <n v="20600"/>
  </r>
  <r>
    <x v="245"/>
    <x v="43"/>
    <n v="68691.649999999994"/>
  </r>
  <r>
    <x v="245"/>
    <x v="44"/>
    <n v="24464.99"/>
  </r>
  <r>
    <x v="245"/>
    <x v="45"/>
    <n v="11501.46"/>
  </r>
  <r>
    <x v="245"/>
    <x v="46"/>
    <n v="127499.86"/>
  </r>
  <r>
    <x v="245"/>
    <x v="47"/>
    <n v="120786.59"/>
  </r>
  <r>
    <x v="245"/>
    <x v="63"/>
    <n v="6548.75"/>
  </r>
  <r>
    <x v="245"/>
    <x v="49"/>
    <n v="5716.54"/>
  </r>
  <r>
    <x v="245"/>
    <x v="51"/>
    <n v="73195.3"/>
  </r>
  <r>
    <x v="246"/>
    <x v="0"/>
    <n v="2570.64"/>
  </r>
  <r>
    <x v="246"/>
    <x v="1"/>
    <n v="-2570.64"/>
  </r>
  <r>
    <x v="246"/>
    <x v="57"/>
    <n v="39935"/>
  </r>
  <r>
    <x v="246"/>
    <x v="2"/>
    <n v="163738.79"/>
  </r>
  <r>
    <x v="246"/>
    <x v="3"/>
    <n v="132954"/>
  </r>
  <r>
    <x v="246"/>
    <x v="4"/>
    <n v="357951.47000000003"/>
  </r>
  <r>
    <x v="246"/>
    <x v="5"/>
    <n v="328338.02999999997"/>
  </r>
  <r>
    <x v="246"/>
    <x v="6"/>
    <n v="7706164.5599999996"/>
  </r>
  <r>
    <x v="246"/>
    <x v="58"/>
    <n v="43706.41"/>
  </r>
  <r>
    <x v="246"/>
    <x v="59"/>
    <n v="228182.49"/>
  </r>
  <r>
    <x v="246"/>
    <x v="7"/>
    <n v="47467.149999999994"/>
  </r>
  <r>
    <x v="246"/>
    <x v="8"/>
    <n v="139151.19999999998"/>
  </r>
  <r>
    <x v="246"/>
    <x v="9"/>
    <n v="2975171.3100000005"/>
  </r>
  <r>
    <x v="246"/>
    <x v="60"/>
    <n v="98770"/>
  </r>
  <r>
    <x v="246"/>
    <x v="10"/>
    <n v="1105456"/>
  </r>
  <r>
    <x v="246"/>
    <x v="11"/>
    <n v="1232264"/>
  </r>
  <r>
    <x v="246"/>
    <x v="12"/>
    <n v="69404.199999999983"/>
  </r>
  <r>
    <x v="246"/>
    <x v="13"/>
    <n v="40893.81"/>
  </r>
  <r>
    <x v="246"/>
    <x v="14"/>
    <n v="11564.61"/>
  </r>
  <r>
    <x v="246"/>
    <x v="15"/>
    <n v="26209.83"/>
  </r>
  <r>
    <x v="246"/>
    <x v="16"/>
    <n v="370413.92000000004"/>
  </r>
  <r>
    <x v="246"/>
    <x v="17"/>
    <n v="1186957.3"/>
  </r>
  <r>
    <x v="246"/>
    <x v="18"/>
    <n v="252994.86999999994"/>
  </r>
  <r>
    <x v="246"/>
    <x v="19"/>
    <n v="642722.19999999995"/>
  </r>
  <r>
    <x v="246"/>
    <x v="21"/>
    <n v="368620.41"/>
  </r>
  <r>
    <x v="246"/>
    <x v="22"/>
    <n v="116714.4"/>
  </r>
  <r>
    <x v="246"/>
    <x v="23"/>
    <n v="38397.5"/>
  </r>
  <r>
    <x v="246"/>
    <x v="24"/>
    <n v="14711.79"/>
  </r>
  <r>
    <x v="246"/>
    <x v="25"/>
    <n v="586915.06000000006"/>
  </r>
  <r>
    <x v="246"/>
    <x v="72"/>
    <n v="955.47"/>
  </r>
  <r>
    <x v="246"/>
    <x v="73"/>
    <n v="20477.45"/>
  </r>
  <r>
    <x v="246"/>
    <x v="26"/>
    <n v="33485.56"/>
  </r>
  <r>
    <x v="246"/>
    <x v="78"/>
    <n v="2631.2599999999998"/>
  </r>
  <r>
    <x v="246"/>
    <x v="27"/>
    <n v="260341"/>
  </r>
  <r>
    <x v="246"/>
    <x v="61"/>
    <n v="101500.41"/>
  </r>
  <r>
    <x v="246"/>
    <x v="28"/>
    <n v="99693.48000000001"/>
  </r>
  <r>
    <x v="246"/>
    <x v="29"/>
    <n v="36241.25"/>
  </r>
  <r>
    <x v="246"/>
    <x v="53"/>
    <n v="353696.56"/>
  </r>
  <r>
    <x v="246"/>
    <x v="30"/>
    <n v="80568.39"/>
  </r>
  <r>
    <x v="246"/>
    <x v="31"/>
    <n v="216852.78"/>
  </r>
  <r>
    <x v="246"/>
    <x v="33"/>
    <n v="3645.22"/>
  </r>
  <r>
    <x v="246"/>
    <x v="34"/>
    <n v="180701.76"/>
  </r>
  <r>
    <x v="246"/>
    <x v="35"/>
    <n v="248328.63"/>
  </r>
  <r>
    <x v="246"/>
    <x v="68"/>
    <n v="1542272.22"/>
  </r>
  <r>
    <x v="246"/>
    <x v="36"/>
    <n v="168731.52000000002"/>
  </r>
  <r>
    <x v="246"/>
    <x v="37"/>
    <n v="8153.8399999999992"/>
  </r>
  <r>
    <x v="246"/>
    <x v="62"/>
    <n v="16940"/>
  </r>
  <r>
    <x v="246"/>
    <x v="54"/>
    <n v="20684.43"/>
  </r>
  <r>
    <x v="246"/>
    <x v="38"/>
    <n v="83658.600000000006"/>
  </r>
  <r>
    <x v="246"/>
    <x v="39"/>
    <n v="45615.38"/>
  </r>
  <r>
    <x v="246"/>
    <x v="40"/>
    <n v="39242.35"/>
  </r>
  <r>
    <x v="246"/>
    <x v="43"/>
    <n v="9906.0300000000007"/>
  </r>
  <r>
    <x v="246"/>
    <x v="55"/>
    <n v="18344.66"/>
  </r>
  <r>
    <x v="246"/>
    <x v="44"/>
    <n v="22395.69"/>
  </r>
  <r>
    <x v="246"/>
    <x v="45"/>
    <n v="670.5"/>
  </r>
  <r>
    <x v="246"/>
    <x v="46"/>
    <n v="108802.75"/>
  </r>
  <r>
    <x v="246"/>
    <x v="47"/>
    <n v="37217.360000000001"/>
  </r>
  <r>
    <x v="246"/>
    <x v="49"/>
    <n v="6668.37"/>
  </r>
  <r>
    <x v="246"/>
    <x v="50"/>
    <n v="105740.75"/>
  </r>
  <r>
    <x v="246"/>
    <x v="51"/>
    <n v="73958.399999999994"/>
  </r>
  <r>
    <x v="246"/>
    <x v="52"/>
    <n v="44387.360000000001"/>
  </r>
  <r>
    <x v="246"/>
    <x v="66"/>
    <n v="73821.31"/>
  </r>
  <r>
    <x v="247"/>
    <x v="0"/>
    <n v="43423.66"/>
  </r>
  <r>
    <x v="247"/>
    <x v="1"/>
    <n v="-43423.66"/>
  </r>
  <r>
    <x v="247"/>
    <x v="2"/>
    <n v="54358.38"/>
  </r>
  <r>
    <x v="247"/>
    <x v="3"/>
    <n v="7860"/>
  </r>
  <r>
    <x v="247"/>
    <x v="4"/>
    <n v="11410"/>
  </r>
  <r>
    <x v="247"/>
    <x v="5"/>
    <n v="40119.380000000005"/>
  </r>
  <r>
    <x v="247"/>
    <x v="6"/>
    <n v="3416066.12"/>
  </r>
  <r>
    <x v="247"/>
    <x v="59"/>
    <n v="291.93"/>
  </r>
  <r>
    <x v="247"/>
    <x v="7"/>
    <n v="6341.02"/>
  </r>
  <r>
    <x v="247"/>
    <x v="9"/>
    <n v="1018222.4099999999"/>
  </r>
  <r>
    <x v="247"/>
    <x v="10"/>
    <n v="346783.5"/>
  </r>
  <r>
    <x v="247"/>
    <x v="11"/>
    <n v="625055.85"/>
  </r>
  <r>
    <x v="247"/>
    <x v="12"/>
    <n v="10421.010000000002"/>
  </r>
  <r>
    <x v="247"/>
    <x v="13"/>
    <n v="14536.45"/>
  </r>
  <r>
    <x v="247"/>
    <x v="14"/>
    <n v="6469.0599999999995"/>
  </r>
  <r>
    <x v="247"/>
    <x v="15"/>
    <n v="24201.4"/>
  </r>
  <r>
    <x v="247"/>
    <x v="16"/>
    <n v="114167.71999999999"/>
  </r>
  <r>
    <x v="247"/>
    <x v="17"/>
    <n v="498016.55"/>
  </r>
  <r>
    <x v="247"/>
    <x v="18"/>
    <n v="75805.08"/>
  </r>
  <r>
    <x v="247"/>
    <x v="19"/>
    <n v="264890.65999999997"/>
  </r>
  <r>
    <x v="247"/>
    <x v="21"/>
    <n v="181393.39"/>
  </r>
  <r>
    <x v="247"/>
    <x v="22"/>
    <n v="40631.509999999995"/>
  </r>
  <r>
    <x v="247"/>
    <x v="23"/>
    <n v="272527.40000000002"/>
  </r>
  <r>
    <x v="247"/>
    <x v="25"/>
    <n v="361036.29000000004"/>
  </r>
  <r>
    <x v="247"/>
    <x v="91"/>
    <n v="12000"/>
  </r>
  <r>
    <x v="247"/>
    <x v="83"/>
    <n v="671.74"/>
  </r>
  <r>
    <x v="247"/>
    <x v="73"/>
    <n v="39651.449999999997"/>
  </r>
  <r>
    <x v="247"/>
    <x v="26"/>
    <n v="37015.759999999995"/>
  </r>
  <r>
    <x v="247"/>
    <x v="27"/>
    <n v="206504.2"/>
  </r>
  <r>
    <x v="247"/>
    <x v="28"/>
    <n v="303001.21999999997"/>
  </r>
  <r>
    <x v="247"/>
    <x v="29"/>
    <n v="15527.89"/>
  </r>
  <r>
    <x v="247"/>
    <x v="32"/>
    <n v="10722.140000000001"/>
  </r>
  <r>
    <x v="247"/>
    <x v="33"/>
    <n v="3519.76"/>
  </r>
  <r>
    <x v="247"/>
    <x v="34"/>
    <n v="67366.45"/>
  </r>
  <r>
    <x v="247"/>
    <x v="35"/>
    <n v="34804.9"/>
  </r>
  <r>
    <x v="247"/>
    <x v="68"/>
    <n v="392893.53"/>
  </r>
  <r>
    <x v="247"/>
    <x v="85"/>
    <n v="10994.16"/>
  </r>
  <r>
    <x v="247"/>
    <x v="75"/>
    <n v="3614.24"/>
  </r>
  <r>
    <x v="247"/>
    <x v="37"/>
    <n v="9197.0299999999988"/>
  </r>
  <r>
    <x v="247"/>
    <x v="62"/>
    <n v="1215006.94"/>
  </r>
  <r>
    <x v="247"/>
    <x v="54"/>
    <n v="1890.02"/>
  </r>
  <r>
    <x v="247"/>
    <x v="38"/>
    <n v="99233.279999999999"/>
  </r>
  <r>
    <x v="247"/>
    <x v="39"/>
    <n v="143872.79"/>
  </r>
  <r>
    <x v="247"/>
    <x v="40"/>
    <n v="41577.32"/>
  </r>
  <r>
    <x v="247"/>
    <x v="41"/>
    <n v="12748.19"/>
  </r>
  <r>
    <x v="247"/>
    <x v="43"/>
    <n v="21951.350000000002"/>
  </r>
  <r>
    <x v="247"/>
    <x v="44"/>
    <n v="36951.25"/>
  </r>
  <r>
    <x v="247"/>
    <x v="45"/>
    <n v="45889.07"/>
  </r>
  <r>
    <x v="247"/>
    <x v="46"/>
    <n v="287753.89"/>
  </r>
  <r>
    <x v="247"/>
    <x v="47"/>
    <n v="11593.38"/>
  </r>
  <r>
    <x v="247"/>
    <x v="48"/>
    <n v="1956.6"/>
  </r>
  <r>
    <x v="247"/>
    <x v="50"/>
    <n v="41470.11"/>
  </r>
  <r>
    <x v="247"/>
    <x v="51"/>
    <n v="13381.779999999999"/>
  </r>
  <r>
    <x v="247"/>
    <x v="52"/>
    <n v="178175.4"/>
  </r>
  <r>
    <x v="247"/>
    <x v="74"/>
    <n v="445602.32"/>
  </r>
  <r>
    <x v="248"/>
    <x v="3"/>
    <n v="10705"/>
  </r>
  <r>
    <x v="248"/>
    <x v="5"/>
    <n v="16810.169999999998"/>
  </r>
  <r>
    <x v="248"/>
    <x v="6"/>
    <n v="487525.83"/>
  </r>
  <r>
    <x v="248"/>
    <x v="8"/>
    <n v="2954.22"/>
  </r>
  <r>
    <x v="248"/>
    <x v="9"/>
    <n v="363085.02999999997"/>
  </r>
  <r>
    <x v="248"/>
    <x v="67"/>
    <n v="6345"/>
  </r>
  <r>
    <x v="248"/>
    <x v="60"/>
    <n v="5040.41"/>
  </r>
  <r>
    <x v="248"/>
    <x v="10"/>
    <n v="69696"/>
  </r>
  <r>
    <x v="248"/>
    <x v="11"/>
    <n v="81312"/>
  </r>
  <r>
    <x v="248"/>
    <x v="12"/>
    <n v="2428.9299999999998"/>
  </r>
  <r>
    <x v="248"/>
    <x v="13"/>
    <n v="2318.04"/>
  </r>
  <r>
    <x v="248"/>
    <x v="14"/>
    <n v="1640.7700000000002"/>
  </r>
  <r>
    <x v="248"/>
    <x v="15"/>
    <n v="1914.85"/>
  </r>
  <r>
    <x v="248"/>
    <x v="16"/>
    <n v="40551.51"/>
  </r>
  <r>
    <x v="248"/>
    <x v="17"/>
    <n v="72451.88"/>
  </r>
  <r>
    <x v="248"/>
    <x v="18"/>
    <n v="27523.059999999998"/>
  </r>
  <r>
    <x v="248"/>
    <x v="19"/>
    <n v="38962.18"/>
  </r>
  <r>
    <x v="248"/>
    <x v="21"/>
    <n v="62908.76"/>
  </r>
  <r>
    <x v="248"/>
    <x v="22"/>
    <n v="16370.349999999999"/>
  </r>
  <r>
    <x v="248"/>
    <x v="23"/>
    <n v="190.29"/>
  </r>
  <r>
    <x v="248"/>
    <x v="25"/>
    <n v="63146.45"/>
  </r>
  <r>
    <x v="248"/>
    <x v="72"/>
    <n v="204896.72999999998"/>
  </r>
  <r>
    <x v="248"/>
    <x v="73"/>
    <n v="110067.26999999999"/>
  </r>
  <r>
    <x v="248"/>
    <x v="26"/>
    <n v="7073.2099999999991"/>
  </r>
  <r>
    <x v="248"/>
    <x v="27"/>
    <n v="12857.62"/>
  </r>
  <r>
    <x v="248"/>
    <x v="84"/>
    <n v="11.48"/>
  </r>
  <r>
    <x v="248"/>
    <x v="28"/>
    <n v="52846.399999999994"/>
  </r>
  <r>
    <x v="248"/>
    <x v="29"/>
    <n v="7018.22"/>
  </r>
  <r>
    <x v="248"/>
    <x v="53"/>
    <n v="18733"/>
  </r>
  <r>
    <x v="248"/>
    <x v="33"/>
    <n v="439.27"/>
  </r>
  <r>
    <x v="248"/>
    <x v="34"/>
    <n v="20941.48"/>
  </r>
  <r>
    <x v="248"/>
    <x v="35"/>
    <n v="26200.31"/>
  </r>
  <r>
    <x v="248"/>
    <x v="68"/>
    <n v="8671"/>
  </r>
  <r>
    <x v="248"/>
    <x v="85"/>
    <n v="8040"/>
  </r>
  <r>
    <x v="248"/>
    <x v="36"/>
    <n v="494.81"/>
  </r>
  <r>
    <x v="248"/>
    <x v="37"/>
    <n v="862.42"/>
  </r>
  <r>
    <x v="248"/>
    <x v="62"/>
    <n v="1866.64"/>
  </r>
  <r>
    <x v="248"/>
    <x v="54"/>
    <n v="9249.69"/>
  </r>
  <r>
    <x v="248"/>
    <x v="38"/>
    <n v="7873.36"/>
  </r>
  <r>
    <x v="248"/>
    <x v="39"/>
    <n v="15547.18"/>
  </r>
  <r>
    <x v="248"/>
    <x v="40"/>
    <n v="6346.64"/>
  </r>
  <r>
    <x v="248"/>
    <x v="44"/>
    <n v="25500.48"/>
  </r>
  <r>
    <x v="248"/>
    <x v="46"/>
    <n v="103650.33"/>
  </r>
  <r>
    <x v="248"/>
    <x v="47"/>
    <n v="45139.8"/>
  </r>
  <r>
    <x v="248"/>
    <x v="63"/>
    <n v="7745"/>
  </r>
  <r>
    <x v="248"/>
    <x v="56"/>
    <n v="35432.5"/>
  </r>
  <r>
    <x v="248"/>
    <x v="51"/>
    <n v="15339.21"/>
  </r>
  <r>
    <x v="248"/>
    <x v="52"/>
    <n v="16904.189999999999"/>
  </r>
  <r>
    <x v="248"/>
    <x v="74"/>
    <n v="85092.43"/>
  </r>
  <r>
    <x v="249"/>
    <x v="0"/>
    <n v="904641.03"/>
  </r>
  <r>
    <x v="249"/>
    <x v="1"/>
    <n v="-904641.03"/>
  </r>
  <r>
    <x v="249"/>
    <x v="5"/>
    <n v="163522.85"/>
  </r>
  <r>
    <x v="249"/>
    <x v="6"/>
    <n v="2837176.8000000003"/>
  </r>
  <r>
    <x v="249"/>
    <x v="59"/>
    <n v="3397.25"/>
  </r>
  <r>
    <x v="249"/>
    <x v="9"/>
    <n v="743642.24"/>
  </r>
  <r>
    <x v="249"/>
    <x v="67"/>
    <n v="5194.43"/>
  </r>
  <r>
    <x v="249"/>
    <x v="60"/>
    <n v="21729.85"/>
  </r>
  <r>
    <x v="249"/>
    <x v="10"/>
    <n v="171103.68000000002"/>
  </r>
  <r>
    <x v="249"/>
    <x v="11"/>
    <n v="456224.33999999997"/>
  </r>
  <r>
    <x v="249"/>
    <x v="12"/>
    <n v="3588.43"/>
  </r>
  <r>
    <x v="249"/>
    <x v="13"/>
    <n v="15011.49"/>
  </r>
  <r>
    <x v="249"/>
    <x v="16"/>
    <n v="81786.599999999991"/>
  </r>
  <r>
    <x v="249"/>
    <x v="17"/>
    <n v="401487.4"/>
  </r>
  <r>
    <x v="249"/>
    <x v="18"/>
    <n v="54227.969999999994"/>
  </r>
  <r>
    <x v="249"/>
    <x v="19"/>
    <n v="226227.48"/>
  </r>
  <r>
    <x v="249"/>
    <x v="21"/>
    <n v="105731.1"/>
  </r>
  <r>
    <x v="249"/>
    <x v="23"/>
    <n v="149077.42000000001"/>
  </r>
  <r>
    <x v="249"/>
    <x v="25"/>
    <n v="243521.27000000002"/>
  </r>
  <r>
    <x v="249"/>
    <x v="72"/>
    <n v="508950.04"/>
  </r>
  <r>
    <x v="249"/>
    <x v="73"/>
    <n v="394127.56"/>
  </r>
  <r>
    <x v="249"/>
    <x v="26"/>
    <n v="4630"/>
  </r>
  <r>
    <x v="249"/>
    <x v="27"/>
    <n v="70046.350000000006"/>
  </r>
  <r>
    <x v="249"/>
    <x v="28"/>
    <n v="242557.6"/>
  </r>
  <r>
    <x v="249"/>
    <x v="31"/>
    <n v="93593.98000000001"/>
  </r>
  <r>
    <x v="249"/>
    <x v="33"/>
    <n v="41548.32"/>
  </r>
  <r>
    <x v="249"/>
    <x v="34"/>
    <n v="47913.89"/>
  </r>
  <r>
    <x v="249"/>
    <x v="35"/>
    <n v="43467.839999999997"/>
  </r>
  <r>
    <x v="249"/>
    <x v="68"/>
    <n v="699266.79"/>
  </r>
  <r>
    <x v="249"/>
    <x v="85"/>
    <n v="309.52999999999997"/>
  </r>
  <r>
    <x v="249"/>
    <x v="62"/>
    <n v="1563.43"/>
  </r>
  <r>
    <x v="249"/>
    <x v="38"/>
    <n v="9000"/>
  </r>
  <r>
    <x v="249"/>
    <x v="39"/>
    <n v="13487.83"/>
  </r>
  <r>
    <x v="249"/>
    <x v="43"/>
    <n v="40605.89"/>
  </r>
  <r>
    <x v="249"/>
    <x v="45"/>
    <n v="840"/>
  </r>
  <r>
    <x v="249"/>
    <x v="47"/>
    <n v="9745.41"/>
  </r>
  <r>
    <x v="249"/>
    <x v="48"/>
    <n v="142619.64000000001"/>
  </r>
  <r>
    <x v="249"/>
    <x v="50"/>
    <n v="174400.16"/>
  </r>
  <r>
    <x v="249"/>
    <x v="52"/>
    <n v="8143200.6100000003"/>
  </r>
  <r>
    <x v="250"/>
    <x v="57"/>
    <n v="10705"/>
  </r>
  <r>
    <x v="250"/>
    <x v="2"/>
    <n v="6408.65"/>
  </r>
  <r>
    <x v="250"/>
    <x v="3"/>
    <n v="12679.1"/>
  </r>
  <r>
    <x v="250"/>
    <x v="5"/>
    <n v="244.03"/>
  </r>
  <r>
    <x v="250"/>
    <x v="6"/>
    <n v="342866.17000000004"/>
  </r>
  <r>
    <x v="250"/>
    <x v="8"/>
    <n v="15291.019999999999"/>
  </r>
  <r>
    <x v="250"/>
    <x v="9"/>
    <n v="167241.44999999998"/>
  </r>
  <r>
    <x v="250"/>
    <x v="67"/>
    <n v="220.76"/>
  </r>
  <r>
    <x v="250"/>
    <x v="60"/>
    <n v="97.14"/>
  </r>
  <r>
    <x v="250"/>
    <x v="10"/>
    <n v="73568"/>
  </r>
  <r>
    <x v="250"/>
    <x v="11"/>
    <n v="56144"/>
  </r>
  <r>
    <x v="250"/>
    <x v="12"/>
    <n v="5756.1"/>
  </r>
  <r>
    <x v="250"/>
    <x v="13"/>
    <n v="1600.36"/>
  </r>
  <r>
    <x v="250"/>
    <x v="14"/>
    <n v="1013.03"/>
  </r>
  <r>
    <x v="250"/>
    <x v="15"/>
    <n v="1818.76"/>
  </r>
  <r>
    <x v="250"/>
    <x v="16"/>
    <n v="16984.86"/>
  </r>
  <r>
    <x v="250"/>
    <x v="17"/>
    <n v="51396.26"/>
  </r>
  <r>
    <x v="250"/>
    <x v="18"/>
    <n v="13659.779999999999"/>
  </r>
  <r>
    <x v="250"/>
    <x v="19"/>
    <n v="27571.67"/>
  </r>
  <r>
    <x v="250"/>
    <x v="21"/>
    <n v="6224.26"/>
  </r>
  <r>
    <x v="250"/>
    <x v="22"/>
    <n v="10966.46"/>
  </r>
  <r>
    <x v="250"/>
    <x v="23"/>
    <n v="25712.75"/>
  </r>
  <r>
    <x v="250"/>
    <x v="24"/>
    <n v="13203.189999999999"/>
  </r>
  <r>
    <x v="250"/>
    <x v="25"/>
    <n v="34222.289999999994"/>
  </r>
  <r>
    <x v="250"/>
    <x v="26"/>
    <n v="1710.4"/>
  </r>
  <r>
    <x v="250"/>
    <x v="27"/>
    <n v="19029.2"/>
  </r>
  <r>
    <x v="250"/>
    <x v="28"/>
    <n v="90159.87"/>
  </r>
  <r>
    <x v="250"/>
    <x v="29"/>
    <n v="3070"/>
  </r>
  <r>
    <x v="250"/>
    <x v="32"/>
    <n v="4141.25"/>
  </r>
  <r>
    <x v="250"/>
    <x v="33"/>
    <n v="392.7"/>
  </r>
  <r>
    <x v="250"/>
    <x v="34"/>
    <n v="28515.859999999997"/>
  </r>
  <r>
    <x v="250"/>
    <x v="35"/>
    <n v="14027.96"/>
  </r>
  <r>
    <x v="250"/>
    <x v="36"/>
    <n v="645.6"/>
  </r>
  <r>
    <x v="250"/>
    <x v="62"/>
    <n v="1100"/>
  </r>
  <r>
    <x v="250"/>
    <x v="38"/>
    <n v="11934.48"/>
  </r>
  <r>
    <x v="250"/>
    <x v="39"/>
    <n v="1857.55"/>
  </r>
  <r>
    <x v="250"/>
    <x v="40"/>
    <n v="1389.06"/>
  </r>
  <r>
    <x v="250"/>
    <x v="41"/>
    <n v="2650"/>
  </r>
  <r>
    <x v="250"/>
    <x v="42"/>
    <n v="524.01"/>
  </r>
  <r>
    <x v="250"/>
    <x v="43"/>
    <n v="90.94"/>
  </r>
  <r>
    <x v="250"/>
    <x v="44"/>
    <n v="1131"/>
  </r>
  <r>
    <x v="250"/>
    <x v="46"/>
    <n v="14036.599999999999"/>
  </r>
  <r>
    <x v="250"/>
    <x v="47"/>
    <n v="1332.5"/>
  </r>
  <r>
    <x v="250"/>
    <x v="48"/>
    <n v="4846.5"/>
  </r>
  <r>
    <x v="250"/>
    <x v="49"/>
    <n v="263.85000000000002"/>
  </r>
  <r>
    <x v="250"/>
    <x v="50"/>
    <n v="887.48"/>
  </r>
  <r>
    <x v="250"/>
    <x v="51"/>
    <n v="1434.6799999999998"/>
  </r>
  <r>
    <x v="250"/>
    <x v="52"/>
    <n v="12362.4"/>
  </r>
  <r>
    <x v="251"/>
    <x v="0"/>
    <n v="120259.66"/>
  </r>
  <r>
    <x v="251"/>
    <x v="1"/>
    <n v="-120259.66"/>
  </r>
  <r>
    <x v="251"/>
    <x v="57"/>
    <n v="35820"/>
  </r>
  <r>
    <x v="251"/>
    <x v="2"/>
    <n v="128021.87999999999"/>
  </r>
  <r>
    <x v="251"/>
    <x v="3"/>
    <n v="168578.44"/>
  </r>
  <r>
    <x v="251"/>
    <x v="4"/>
    <n v="208120.70999999996"/>
  </r>
  <r>
    <x v="251"/>
    <x v="5"/>
    <n v="288004.41000000003"/>
  </r>
  <r>
    <x v="251"/>
    <x v="6"/>
    <n v="4255023.33"/>
  </r>
  <r>
    <x v="251"/>
    <x v="58"/>
    <n v="22678.809999999998"/>
  </r>
  <r>
    <x v="251"/>
    <x v="59"/>
    <n v="134874.28999999998"/>
  </r>
  <r>
    <x v="251"/>
    <x v="7"/>
    <n v="79452.03"/>
  </r>
  <r>
    <x v="251"/>
    <x v="8"/>
    <n v="154346.27000000002"/>
  </r>
  <r>
    <x v="251"/>
    <x v="9"/>
    <n v="1813184.87"/>
  </r>
  <r>
    <x v="251"/>
    <x v="10"/>
    <n v="678979.01"/>
  </r>
  <r>
    <x v="251"/>
    <x v="11"/>
    <n v="694610.99000000011"/>
  </r>
  <r>
    <x v="251"/>
    <x v="12"/>
    <n v="49568.72"/>
  </r>
  <r>
    <x v="251"/>
    <x v="13"/>
    <n v="25045.96"/>
  </r>
  <r>
    <x v="251"/>
    <x v="14"/>
    <n v="22750.120000000003"/>
  </r>
  <r>
    <x v="251"/>
    <x v="15"/>
    <n v="46780.479999999996"/>
  </r>
  <r>
    <x v="251"/>
    <x v="16"/>
    <n v="224393.32"/>
  </r>
  <r>
    <x v="251"/>
    <x v="17"/>
    <n v="682285.54"/>
  </r>
  <r>
    <x v="251"/>
    <x v="18"/>
    <n v="165062.68"/>
  </r>
  <r>
    <x v="251"/>
    <x v="19"/>
    <n v="371433.27"/>
  </r>
  <r>
    <x v="251"/>
    <x v="21"/>
    <n v="388575.93"/>
  </r>
  <r>
    <x v="251"/>
    <x v="22"/>
    <n v="43508.7"/>
  </r>
  <r>
    <x v="251"/>
    <x v="23"/>
    <n v="116916.54"/>
  </r>
  <r>
    <x v="251"/>
    <x v="24"/>
    <n v="81138.83"/>
  </r>
  <r>
    <x v="251"/>
    <x v="25"/>
    <n v="402513.47000000009"/>
  </r>
  <r>
    <x v="251"/>
    <x v="72"/>
    <n v="1914.28"/>
  </r>
  <r>
    <x v="251"/>
    <x v="73"/>
    <n v="13260.06"/>
  </r>
  <r>
    <x v="251"/>
    <x v="26"/>
    <n v="14909.64"/>
  </r>
  <r>
    <x v="251"/>
    <x v="27"/>
    <n v="100150.08"/>
  </r>
  <r>
    <x v="251"/>
    <x v="61"/>
    <n v="70414.429999999993"/>
  </r>
  <r>
    <x v="251"/>
    <x v="28"/>
    <n v="41250.22"/>
  </r>
  <r>
    <x v="251"/>
    <x v="29"/>
    <n v="4628.5"/>
  </r>
  <r>
    <x v="251"/>
    <x v="31"/>
    <n v="227952.9"/>
  </r>
  <r>
    <x v="251"/>
    <x v="32"/>
    <n v="4606.3399999999992"/>
  </r>
  <r>
    <x v="251"/>
    <x v="33"/>
    <n v="1697.15"/>
  </r>
  <r>
    <x v="251"/>
    <x v="34"/>
    <n v="20760.75"/>
  </r>
  <r>
    <x v="251"/>
    <x v="35"/>
    <n v="120611.98999999999"/>
  </r>
  <r>
    <x v="251"/>
    <x v="37"/>
    <n v="1672.9"/>
  </r>
  <r>
    <x v="251"/>
    <x v="62"/>
    <n v="7391.59"/>
  </r>
  <r>
    <x v="251"/>
    <x v="38"/>
    <n v="985"/>
  </r>
  <r>
    <x v="251"/>
    <x v="39"/>
    <n v="31915.52"/>
  </r>
  <r>
    <x v="251"/>
    <x v="40"/>
    <n v="19572.2"/>
  </r>
  <r>
    <x v="251"/>
    <x v="41"/>
    <n v="840"/>
  </r>
  <r>
    <x v="251"/>
    <x v="43"/>
    <n v="8895.3000000000011"/>
  </r>
  <r>
    <x v="251"/>
    <x v="44"/>
    <n v="23602.400000000001"/>
  </r>
  <r>
    <x v="251"/>
    <x v="45"/>
    <n v="10554.6"/>
  </r>
  <r>
    <x v="251"/>
    <x v="46"/>
    <n v="86292.01"/>
  </r>
  <r>
    <x v="251"/>
    <x v="47"/>
    <n v="58842.05"/>
  </r>
  <r>
    <x v="251"/>
    <x v="63"/>
    <n v="163774.25"/>
  </r>
  <r>
    <x v="251"/>
    <x v="49"/>
    <n v="3851.99"/>
  </r>
  <r>
    <x v="251"/>
    <x v="51"/>
    <n v="40943.620000000003"/>
  </r>
  <r>
    <x v="251"/>
    <x v="64"/>
    <n v="5642.54"/>
  </r>
  <r>
    <x v="251"/>
    <x v="66"/>
    <n v="2169.1"/>
  </r>
  <r>
    <x v="251"/>
    <x v="74"/>
    <n v="65198.18"/>
  </r>
  <r>
    <x v="252"/>
    <x v="0"/>
    <n v="96170.84"/>
  </r>
  <r>
    <x v="252"/>
    <x v="1"/>
    <n v="-96170.84"/>
  </r>
  <r>
    <x v="252"/>
    <x v="57"/>
    <n v="42820"/>
  </r>
  <r>
    <x v="252"/>
    <x v="3"/>
    <n v="269418.18999999994"/>
  </r>
  <r>
    <x v="252"/>
    <x v="4"/>
    <n v="125706.34"/>
  </r>
  <r>
    <x v="252"/>
    <x v="5"/>
    <n v="17030"/>
  </r>
  <r>
    <x v="252"/>
    <x v="6"/>
    <n v="3651548.75"/>
  </r>
  <r>
    <x v="252"/>
    <x v="59"/>
    <n v="126442.55"/>
  </r>
  <r>
    <x v="252"/>
    <x v="7"/>
    <n v="149095.94"/>
  </r>
  <r>
    <x v="252"/>
    <x v="8"/>
    <n v="15013.550000000001"/>
  </r>
  <r>
    <x v="252"/>
    <x v="9"/>
    <n v="1571697.27"/>
  </r>
  <r>
    <x v="252"/>
    <x v="10"/>
    <n v="452441.84000000008"/>
  </r>
  <r>
    <x v="252"/>
    <x v="11"/>
    <n v="490671.35000000003"/>
  </r>
  <r>
    <x v="252"/>
    <x v="12"/>
    <n v="30248.530000000002"/>
  </r>
  <r>
    <x v="252"/>
    <x v="13"/>
    <n v="15360.25"/>
  </r>
  <r>
    <x v="252"/>
    <x v="14"/>
    <n v="11315.490000000002"/>
  </r>
  <r>
    <x v="252"/>
    <x v="15"/>
    <n v="19357.739999999998"/>
  </r>
  <r>
    <x v="252"/>
    <x v="16"/>
    <n v="207969.47999999998"/>
  </r>
  <r>
    <x v="252"/>
    <x v="17"/>
    <n v="561647.49"/>
  </r>
  <r>
    <x v="252"/>
    <x v="18"/>
    <n v="36094.590000000004"/>
  </r>
  <r>
    <x v="252"/>
    <x v="19"/>
    <n v="102848.29999999999"/>
  </r>
  <r>
    <x v="252"/>
    <x v="82"/>
    <n v="98688.909999999989"/>
  </r>
  <r>
    <x v="252"/>
    <x v="20"/>
    <n v="203400.53000000003"/>
  </r>
  <r>
    <x v="252"/>
    <x v="21"/>
    <n v="121117.67"/>
  </r>
  <r>
    <x v="252"/>
    <x v="23"/>
    <n v="121662.81"/>
  </r>
  <r>
    <x v="252"/>
    <x v="24"/>
    <n v="36439.83"/>
  </r>
  <r>
    <x v="252"/>
    <x v="25"/>
    <n v="1567752.94"/>
  </r>
  <r>
    <x v="252"/>
    <x v="26"/>
    <n v="31428.5"/>
  </r>
  <r>
    <x v="252"/>
    <x v="78"/>
    <n v="5962.93"/>
  </r>
  <r>
    <x v="252"/>
    <x v="27"/>
    <n v="218238.11"/>
  </r>
  <r>
    <x v="252"/>
    <x v="28"/>
    <n v="22983.52"/>
  </r>
  <r>
    <x v="252"/>
    <x v="29"/>
    <n v="3060.02"/>
  </r>
  <r>
    <x v="252"/>
    <x v="30"/>
    <n v="7747.96"/>
  </r>
  <r>
    <x v="252"/>
    <x v="31"/>
    <n v="53694.84"/>
  </r>
  <r>
    <x v="252"/>
    <x v="34"/>
    <n v="45197.539999999994"/>
  </r>
  <r>
    <x v="252"/>
    <x v="35"/>
    <n v="182459.34000000003"/>
  </r>
  <r>
    <x v="252"/>
    <x v="36"/>
    <n v="512080.44999999995"/>
  </r>
  <r>
    <x v="252"/>
    <x v="54"/>
    <n v="15307.830000000002"/>
  </r>
  <r>
    <x v="252"/>
    <x v="38"/>
    <n v="31561.91"/>
  </r>
  <r>
    <x v="252"/>
    <x v="39"/>
    <n v="10079.200000000001"/>
  </r>
  <r>
    <x v="252"/>
    <x v="40"/>
    <n v="2414.52"/>
  </r>
  <r>
    <x v="252"/>
    <x v="43"/>
    <n v="16891.07"/>
  </r>
  <r>
    <x v="252"/>
    <x v="55"/>
    <n v="5814.12"/>
  </r>
  <r>
    <x v="252"/>
    <x v="44"/>
    <n v="25983.18"/>
  </r>
  <r>
    <x v="252"/>
    <x v="45"/>
    <n v="31096.65"/>
  </r>
  <r>
    <x v="252"/>
    <x v="46"/>
    <n v="170529.6"/>
  </r>
  <r>
    <x v="252"/>
    <x v="47"/>
    <n v="91583.56"/>
  </r>
  <r>
    <x v="252"/>
    <x v="48"/>
    <n v="632462.68999999994"/>
  </r>
  <r>
    <x v="252"/>
    <x v="49"/>
    <n v="2136.79"/>
  </r>
  <r>
    <x v="252"/>
    <x v="50"/>
    <n v="5262.1"/>
  </r>
  <r>
    <x v="252"/>
    <x v="51"/>
    <n v="155409.27999999997"/>
  </r>
  <r>
    <x v="253"/>
    <x v="0"/>
    <n v="139842.54999999999"/>
  </r>
  <r>
    <x v="253"/>
    <x v="1"/>
    <n v="-139842.54999999999"/>
  </r>
  <r>
    <x v="253"/>
    <x v="57"/>
    <n v="10705"/>
  </r>
  <r>
    <x v="253"/>
    <x v="2"/>
    <n v="25748.38"/>
  </r>
  <r>
    <x v="253"/>
    <x v="3"/>
    <n v="17321.580000000002"/>
  </r>
  <r>
    <x v="253"/>
    <x v="4"/>
    <n v="120961.55"/>
  </r>
  <r>
    <x v="253"/>
    <x v="5"/>
    <n v="80195.73"/>
  </r>
  <r>
    <x v="253"/>
    <x v="6"/>
    <n v="4197052.5600000005"/>
  </r>
  <r>
    <x v="253"/>
    <x v="58"/>
    <n v="15780"/>
  </r>
  <r>
    <x v="253"/>
    <x v="59"/>
    <n v="29400"/>
  </r>
  <r>
    <x v="253"/>
    <x v="7"/>
    <n v="118065.64"/>
  </r>
  <r>
    <x v="253"/>
    <x v="8"/>
    <n v="169235.58"/>
  </r>
  <r>
    <x v="253"/>
    <x v="9"/>
    <n v="2936941.7700000005"/>
  </r>
  <r>
    <x v="253"/>
    <x v="67"/>
    <n v="5104.7699999999995"/>
  </r>
  <r>
    <x v="253"/>
    <x v="60"/>
    <n v="6908.56"/>
  </r>
  <r>
    <x v="253"/>
    <x v="10"/>
    <n v="873526.82000000007"/>
  </r>
  <r>
    <x v="253"/>
    <x v="11"/>
    <n v="665129.92999999993"/>
  </r>
  <r>
    <x v="253"/>
    <x v="12"/>
    <n v="62756.08"/>
  </r>
  <r>
    <x v="253"/>
    <x v="13"/>
    <n v="23905.59"/>
  </r>
  <r>
    <x v="253"/>
    <x v="14"/>
    <n v="14359.48"/>
  </r>
  <r>
    <x v="253"/>
    <x v="15"/>
    <n v="17107.45"/>
  </r>
  <r>
    <x v="253"/>
    <x v="16"/>
    <n v="352938.77"/>
  </r>
  <r>
    <x v="253"/>
    <x v="17"/>
    <n v="612600.1100000001"/>
  </r>
  <r>
    <x v="253"/>
    <x v="18"/>
    <n v="241382.54999999996"/>
  </r>
  <r>
    <x v="253"/>
    <x v="19"/>
    <n v="332218.81999999995"/>
  </r>
  <r>
    <x v="253"/>
    <x v="21"/>
    <n v="604487.36"/>
  </r>
  <r>
    <x v="253"/>
    <x v="22"/>
    <n v="416491.95"/>
  </r>
  <r>
    <x v="253"/>
    <x v="23"/>
    <n v="113814.04999999999"/>
  </r>
  <r>
    <x v="253"/>
    <x v="24"/>
    <n v="338012.48"/>
  </r>
  <r>
    <x v="253"/>
    <x v="25"/>
    <n v="457506.55"/>
  </r>
  <r>
    <x v="253"/>
    <x v="72"/>
    <n v="561.54"/>
  </r>
  <r>
    <x v="253"/>
    <x v="73"/>
    <n v="5020.9799999999996"/>
  </r>
  <r>
    <x v="253"/>
    <x v="26"/>
    <n v="57465.06"/>
  </r>
  <r>
    <x v="253"/>
    <x v="27"/>
    <n v="9858.4599999999991"/>
  </r>
  <r>
    <x v="253"/>
    <x v="61"/>
    <n v="162373.46"/>
  </r>
  <r>
    <x v="253"/>
    <x v="28"/>
    <n v="115362.85"/>
  </r>
  <r>
    <x v="253"/>
    <x v="29"/>
    <n v="8493.18"/>
  </r>
  <r>
    <x v="253"/>
    <x v="31"/>
    <n v="18702.620000000003"/>
  </r>
  <r>
    <x v="253"/>
    <x v="32"/>
    <n v="5336.72"/>
  </r>
  <r>
    <x v="253"/>
    <x v="33"/>
    <n v="4257.6000000000004"/>
  </r>
  <r>
    <x v="253"/>
    <x v="34"/>
    <n v="208195.33000000002"/>
  </r>
  <r>
    <x v="253"/>
    <x v="35"/>
    <n v="196966.04"/>
  </r>
  <r>
    <x v="253"/>
    <x v="37"/>
    <n v="31438.129999999997"/>
  </r>
  <r>
    <x v="253"/>
    <x v="62"/>
    <n v="1085.5"/>
  </r>
  <r>
    <x v="253"/>
    <x v="38"/>
    <n v="80990.929999999993"/>
  </r>
  <r>
    <x v="253"/>
    <x v="39"/>
    <n v="29117.86"/>
  </r>
  <r>
    <x v="253"/>
    <x v="40"/>
    <n v="16061.25"/>
  </r>
  <r>
    <x v="253"/>
    <x v="42"/>
    <n v="4750"/>
  </r>
  <r>
    <x v="253"/>
    <x v="55"/>
    <n v="41113"/>
  </r>
  <r>
    <x v="253"/>
    <x v="44"/>
    <n v="16276.05"/>
  </r>
  <r>
    <x v="253"/>
    <x v="45"/>
    <n v="11088"/>
  </r>
  <r>
    <x v="253"/>
    <x v="46"/>
    <n v="358938.99"/>
  </r>
  <r>
    <x v="253"/>
    <x v="47"/>
    <n v="55171.56"/>
  </r>
  <r>
    <x v="253"/>
    <x v="49"/>
    <n v="4435.3599999999997"/>
  </r>
  <r>
    <x v="253"/>
    <x v="50"/>
    <n v="2628.52"/>
  </r>
  <r>
    <x v="253"/>
    <x v="51"/>
    <n v="22425.68"/>
  </r>
  <r>
    <x v="253"/>
    <x v="52"/>
    <n v="723.73"/>
  </r>
  <r>
    <x v="253"/>
    <x v="65"/>
    <n v="9696.7999999999993"/>
  </r>
  <r>
    <x v="253"/>
    <x v="66"/>
    <n v="16106.83"/>
  </r>
  <r>
    <x v="254"/>
    <x v="57"/>
    <n v="39935"/>
  </r>
  <r>
    <x v="254"/>
    <x v="2"/>
    <n v="101530.89"/>
  </r>
  <r>
    <x v="254"/>
    <x v="3"/>
    <n v="338932.94000000006"/>
  </r>
  <r>
    <x v="254"/>
    <x v="4"/>
    <n v="116527.45000000001"/>
  </r>
  <r>
    <x v="254"/>
    <x v="5"/>
    <n v="302786.71999999997"/>
  </r>
  <r>
    <x v="254"/>
    <x v="6"/>
    <n v="9366714.4000000004"/>
  </r>
  <r>
    <x v="254"/>
    <x v="58"/>
    <n v="20937.010000000002"/>
  </r>
  <r>
    <x v="254"/>
    <x v="59"/>
    <n v="305411.30000000005"/>
  </r>
  <r>
    <x v="254"/>
    <x v="7"/>
    <n v="58331.900000000009"/>
  </r>
  <r>
    <x v="254"/>
    <x v="8"/>
    <n v="73525.840000000011"/>
  </r>
  <r>
    <x v="254"/>
    <x v="9"/>
    <n v="3072289.16"/>
  </r>
  <r>
    <x v="254"/>
    <x v="10"/>
    <n v="1011758.71"/>
  </r>
  <r>
    <x v="254"/>
    <x v="11"/>
    <n v="1463417.29"/>
  </r>
  <r>
    <x v="254"/>
    <x v="12"/>
    <n v="56144.83"/>
  </r>
  <r>
    <x v="254"/>
    <x v="13"/>
    <n v="38754.199999999997"/>
  </r>
  <r>
    <x v="254"/>
    <x v="14"/>
    <n v="22634.700000000004"/>
  </r>
  <r>
    <x v="254"/>
    <x v="15"/>
    <n v="55760.89"/>
  </r>
  <r>
    <x v="254"/>
    <x v="16"/>
    <n v="382626.95"/>
  </r>
  <r>
    <x v="254"/>
    <x v="17"/>
    <n v="1435103.52"/>
  </r>
  <r>
    <x v="254"/>
    <x v="18"/>
    <n v="259811.54"/>
  </r>
  <r>
    <x v="254"/>
    <x v="19"/>
    <n v="759688.56999999983"/>
  </r>
  <r>
    <x v="254"/>
    <x v="21"/>
    <n v="57767.770000000004"/>
  </r>
  <r>
    <x v="254"/>
    <x v="22"/>
    <n v="166511.34"/>
  </r>
  <r>
    <x v="254"/>
    <x v="23"/>
    <n v="433942.68"/>
  </r>
  <r>
    <x v="254"/>
    <x v="24"/>
    <n v="22506.03"/>
  </r>
  <r>
    <x v="254"/>
    <x v="25"/>
    <n v="949403.90999999992"/>
  </r>
  <r>
    <x v="254"/>
    <x v="72"/>
    <n v="88.92"/>
  </r>
  <r>
    <x v="254"/>
    <x v="73"/>
    <n v="18430.84"/>
  </r>
  <r>
    <x v="254"/>
    <x v="26"/>
    <n v="9631.57"/>
  </r>
  <r>
    <x v="254"/>
    <x v="27"/>
    <n v="368368.45"/>
  </r>
  <r>
    <x v="254"/>
    <x v="29"/>
    <n v="45823.12"/>
  </r>
  <r>
    <x v="254"/>
    <x v="33"/>
    <n v="3907"/>
  </r>
  <r>
    <x v="254"/>
    <x v="34"/>
    <n v="92396.36"/>
  </r>
  <r>
    <x v="254"/>
    <x v="35"/>
    <n v="266592.81"/>
  </r>
  <r>
    <x v="254"/>
    <x v="68"/>
    <n v="85698.97"/>
  </r>
  <r>
    <x v="254"/>
    <x v="69"/>
    <n v="1658169.48"/>
  </r>
  <r>
    <x v="254"/>
    <x v="36"/>
    <n v="11000"/>
  </r>
  <r>
    <x v="254"/>
    <x v="37"/>
    <n v="10656.48"/>
  </r>
  <r>
    <x v="254"/>
    <x v="38"/>
    <n v="143567.38"/>
  </r>
  <r>
    <x v="254"/>
    <x v="40"/>
    <n v="91084.24"/>
  </r>
  <r>
    <x v="254"/>
    <x v="42"/>
    <n v="84947.41"/>
  </r>
  <r>
    <x v="254"/>
    <x v="55"/>
    <n v="3230"/>
  </r>
  <r>
    <x v="254"/>
    <x v="44"/>
    <n v="27028"/>
  </r>
  <r>
    <x v="254"/>
    <x v="45"/>
    <n v="25107.9"/>
  </r>
  <r>
    <x v="254"/>
    <x v="46"/>
    <n v="925018.40999999992"/>
  </r>
  <r>
    <x v="254"/>
    <x v="47"/>
    <n v="10868.12"/>
  </r>
  <r>
    <x v="254"/>
    <x v="48"/>
    <n v="132199.39000000001"/>
  </r>
  <r>
    <x v="254"/>
    <x v="49"/>
    <n v="47041.84"/>
  </r>
  <r>
    <x v="254"/>
    <x v="51"/>
    <n v="56519.56"/>
  </r>
  <r>
    <x v="254"/>
    <x v="52"/>
    <n v="32820.79"/>
  </r>
  <r>
    <x v="254"/>
    <x v="64"/>
    <n v="11498"/>
  </r>
  <r>
    <x v="254"/>
    <x v="66"/>
    <n v="34279.9"/>
  </r>
  <r>
    <x v="255"/>
    <x v="2"/>
    <n v="5750.67"/>
  </r>
  <r>
    <x v="255"/>
    <x v="3"/>
    <n v="58169.899999999994"/>
  </r>
  <r>
    <x v="255"/>
    <x v="4"/>
    <n v="13889"/>
  </r>
  <r>
    <x v="255"/>
    <x v="5"/>
    <n v="7118.36"/>
  </r>
  <r>
    <x v="255"/>
    <x v="6"/>
    <n v="1045742.1000000001"/>
  </r>
  <r>
    <x v="255"/>
    <x v="59"/>
    <n v="5250"/>
  </r>
  <r>
    <x v="255"/>
    <x v="7"/>
    <n v="400.37"/>
  </r>
  <r>
    <x v="255"/>
    <x v="8"/>
    <n v="21752.21"/>
  </r>
  <r>
    <x v="255"/>
    <x v="9"/>
    <n v="498177.65"/>
  </r>
  <r>
    <x v="255"/>
    <x v="10"/>
    <n v="235668.03"/>
  </r>
  <r>
    <x v="255"/>
    <x v="11"/>
    <n v="164217"/>
  </r>
  <r>
    <x v="255"/>
    <x v="12"/>
    <n v="13138.07"/>
  </r>
  <r>
    <x v="255"/>
    <x v="13"/>
    <n v="5683.45"/>
  </r>
  <r>
    <x v="255"/>
    <x v="14"/>
    <n v="1116.0900000000001"/>
  </r>
  <r>
    <x v="255"/>
    <x v="15"/>
    <n v="5549.28"/>
  </r>
  <r>
    <x v="255"/>
    <x v="16"/>
    <n v="59155.06"/>
  </r>
  <r>
    <x v="255"/>
    <x v="17"/>
    <n v="153629.49"/>
  </r>
  <r>
    <x v="255"/>
    <x v="18"/>
    <n v="38404.170000000006"/>
  </r>
  <r>
    <x v="255"/>
    <x v="19"/>
    <n v="84954.37"/>
  </r>
  <r>
    <x v="255"/>
    <x v="21"/>
    <n v="16786.690000000002"/>
  </r>
  <r>
    <x v="255"/>
    <x v="22"/>
    <n v="12646.310000000001"/>
  </r>
  <r>
    <x v="255"/>
    <x v="23"/>
    <n v="70707.45"/>
  </r>
  <r>
    <x v="255"/>
    <x v="24"/>
    <n v="654.13"/>
  </r>
  <r>
    <x v="255"/>
    <x v="25"/>
    <n v="161124.99"/>
  </r>
  <r>
    <x v="255"/>
    <x v="26"/>
    <n v="9019.67"/>
  </r>
  <r>
    <x v="255"/>
    <x v="27"/>
    <n v="28817.65"/>
  </r>
  <r>
    <x v="255"/>
    <x v="61"/>
    <n v="7094.01"/>
  </r>
  <r>
    <x v="255"/>
    <x v="28"/>
    <n v="41581.79"/>
  </r>
  <r>
    <x v="255"/>
    <x v="29"/>
    <n v="18566.759999999998"/>
  </r>
  <r>
    <x v="255"/>
    <x v="32"/>
    <n v="7541.93"/>
  </r>
  <r>
    <x v="255"/>
    <x v="33"/>
    <n v="90"/>
  </r>
  <r>
    <x v="255"/>
    <x v="34"/>
    <n v="27944.639999999999"/>
  </r>
  <r>
    <x v="255"/>
    <x v="35"/>
    <n v="30432.05"/>
  </r>
  <r>
    <x v="255"/>
    <x v="36"/>
    <n v="18590.04"/>
  </r>
  <r>
    <x v="255"/>
    <x v="37"/>
    <n v="1145.94"/>
  </r>
  <r>
    <x v="255"/>
    <x v="62"/>
    <n v="5798.64"/>
  </r>
  <r>
    <x v="255"/>
    <x v="38"/>
    <n v="8639.4600000000009"/>
  </r>
  <r>
    <x v="255"/>
    <x v="39"/>
    <n v="9324.39"/>
  </r>
  <r>
    <x v="255"/>
    <x v="40"/>
    <n v="20470.38"/>
  </r>
  <r>
    <x v="255"/>
    <x v="41"/>
    <n v="7553.5"/>
  </r>
  <r>
    <x v="255"/>
    <x v="42"/>
    <n v="12713"/>
  </r>
  <r>
    <x v="255"/>
    <x v="44"/>
    <n v="1131"/>
  </r>
  <r>
    <x v="255"/>
    <x v="45"/>
    <n v="3149.6"/>
  </r>
  <r>
    <x v="255"/>
    <x v="46"/>
    <n v="196761.36"/>
  </r>
  <r>
    <x v="255"/>
    <x v="47"/>
    <n v="5897.31"/>
  </r>
  <r>
    <x v="255"/>
    <x v="48"/>
    <n v="66047.38"/>
  </r>
  <r>
    <x v="255"/>
    <x v="49"/>
    <n v="1406.02"/>
  </r>
  <r>
    <x v="255"/>
    <x v="50"/>
    <n v="212.32"/>
  </r>
  <r>
    <x v="255"/>
    <x v="51"/>
    <n v="1783.6100000000001"/>
  </r>
  <r>
    <x v="255"/>
    <x v="52"/>
    <n v="16149.810000000001"/>
  </r>
  <r>
    <x v="255"/>
    <x v="66"/>
    <n v="23315.33"/>
  </r>
  <r>
    <x v="256"/>
    <x v="2"/>
    <n v="2501.31"/>
  </r>
  <r>
    <x v="256"/>
    <x v="3"/>
    <n v="480"/>
  </r>
  <r>
    <x v="256"/>
    <x v="4"/>
    <n v="12433.61"/>
  </r>
  <r>
    <x v="256"/>
    <x v="5"/>
    <n v="2137.7199999999998"/>
  </r>
  <r>
    <x v="256"/>
    <x v="6"/>
    <n v="398953.79000000004"/>
  </r>
  <r>
    <x v="256"/>
    <x v="59"/>
    <n v="3000"/>
  </r>
  <r>
    <x v="256"/>
    <x v="8"/>
    <n v="4853.2299999999996"/>
  </r>
  <r>
    <x v="256"/>
    <x v="9"/>
    <n v="155970.37"/>
  </r>
  <r>
    <x v="256"/>
    <x v="67"/>
    <n v="44.44"/>
  </r>
  <r>
    <x v="256"/>
    <x v="60"/>
    <n v="44.44"/>
  </r>
  <r>
    <x v="256"/>
    <x v="10"/>
    <n v="76472"/>
  </r>
  <r>
    <x v="256"/>
    <x v="11"/>
    <n v="69696"/>
  </r>
  <r>
    <x v="256"/>
    <x v="12"/>
    <n v="4549.26"/>
  </r>
  <r>
    <x v="256"/>
    <x v="13"/>
    <n v="2429.7700000000004"/>
  </r>
  <r>
    <x v="256"/>
    <x v="14"/>
    <n v="952.55"/>
  </r>
  <r>
    <x v="256"/>
    <x v="15"/>
    <n v="1925.68"/>
  </r>
  <r>
    <x v="256"/>
    <x v="16"/>
    <n v="14528.060000000001"/>
  </r>
  <r>
    <x v="256"/>
    <x v="17"/>
    <n v="59591.63"/>
  </r>
  <r>
    <x v="256"/>
    <x v="18"/>
    <n v="12097.3"/>
  </r>
  <r>
    <x v="256"/>
    <x v="19"/>
    <n v="31395.589999999997"/>
  </r>
  <r>
    <x v="256"/>
    <x v="21"/>
    <n v="7760.02"/>
  </r>
  <r>
    <x v="256"/>
    <x v="22"/>
    <n v="49116.03"/>
  </r>
  <r>
    <x v="256"/>
    <x v="23"/>
    <n v="34643.58"/>
  </r>
  <r>
    <x v="256"/>
    <x v="25"/>
    <n v="183606.00999999998"/>
  </r>
  <r>
    <x v="256"/>
    <x v="26"/>
    <n v="2312.4499999999998"/>
  </r>
  <r>
    <x v="256"/>
    <x v="78"/>
    <n v="7845.18"/>
  </r>
  <r>
    <x v="256"/>
    <x v="27"/>
    <n v="11202.68"/>
  </r>
  <r>
    <x v="256"/>
    <x v="28"/>
    <n v="30000"/>
  </r>
  <r>
    <x v="256"/>
    <x v="29"/>
    <n v="2614.1"/>
  </r>
  <r>
    <x v="256"/>
    <x v="53"/>
    <n v="420"/>
  </r>
  <r>
    <x v="256"/>
    <x v="32"/>
    <n v="4267.38"/>
  </r>
  <r>
    <x v="256"/>
    <x v="33"/>
    <n v="331"/>
  </r>
  <r>
    <x v="256"/>
    <x v="34"/>
    <n v="13549.210000000001"/>
  </r>
  <r>
    <x v="256"/>
    <x v="38"/>
    <n v="33849.339999999997"/>
  </r>
  <r>
    <x v="256"/>
    <x v="39"/>
    <n v="8634.09"/>
  </r>
  <r>
    <x v="256"/>
    <x v="40"/>
    <n v="1035.75"/>
  </r>
  <r>
    <x v="256"/>
    <x v="41"/>
    <n v="810"/>
  </r>
  <r>
    <x v="256"/>
    <x v="42"/>
    <n v="14500"/>
  </r>
  <r>
    <x v="256"/>
    <x v="43"/>
    <n v="84.48"/>
  </r>
  <r>
    <x v="256"/>
    <x v="44"/>
    <n v="1161"/>
  </r>
  <r>
    <x v="256"/>
    <x v="45"/>
    <n v="1880"/>
  </r>
  <r>
    <x v="256"/>
    <x v="46"/>
    <n v="38274.93"/>
  </r>
  <r>
    <x v="256"/>
    <x v="47"/>
    <n v="3107.38"/>
  </r>
  <r>
    <x v="256"/>
    <x v="48"/>
    <n v="52490.53"/>
  </r>
  <r>
    <x v="256"/>
    <x v="49"/>
    <n v="446.2"/>
  </r>
  <r>
    <x v="256"/>
    <x v="50"/>
    <n v="503.4"/>
  </r>
  <r>
    <x v="256"/>
    <x v="51"/>
    <n v="2526.91"/>
  </r>
  <r>
    <x v="256"/>
    <x v="64"/>
    <n v="12750.36"/>
  </r>
  <r>
    <x v="256"/>
    <x v="66"/>
    <n v="59189.68"/>
  </r>
  <r>
    <x v="256"/>
    <x v="74"/>
    <n v="10464.84"/>
  </r>
  <r>
    <x v="257"/>
    <x v="2"/>
    <n v="688.8"/>
  </r>
  <r>
    <x v="257"/>
    <x v="3"/>
    <n v="1050"/>
  </r>
  <r>
    <x v="257"/>
    <x v="4"/>
    <n v="129"/>
  </r>
  <r>
    <x v="257"/>
    <x v="5"/>
    <n v="460.09"/>
  </r>
  <r>
    <x v="257"/>
    <x v="6"/>
    <n v="203563.72"/>
  </r>
  <r>
    <x v="257"/>
    <x v="8"/>
    <n v="3149.31"/>
  </r>
  <r>
    <x v="257"/>
    <x v="9"/>
    <n v="90042.07"/>
  </r>
  <r>
    <x v="257"/>
    <x v="67"/>
    <n v="22.53"/>
  </r>
  <r>
    <x v="257"/>
    <x v="60"/>
    <n v="22.54"/>
  </r>
  <r>
    <x v="257"/>
    <x v="10"/>
    <n v="34848"/>
  </r>
  <r>
    <x v="257"/>
    <x v="11"/>
    <n v="46464"/>
  </r>
  <r>
    <x v="257"/>
    <x v="12"/>
    <n v="2882.4799999999996"/>
  </r>
  <r>
    <x v="257"/>
    <x v="13"/>
    <n v="1602.88"/>
  </r>
  <r>
    <x v="257"/>
    <x v="14"/>
    <n v="45.1"/>
  </r>
  <r>
    <x v="257"/>
    <x v="15"/>
    <n v="85.22999999999999"/>
  </r>
  <r>
    <x v="257"/>
    <x v="16"/>
    <n v="10056.4"/>
  </r>
  <r>
    <x v="257"/>
    <x v="17"/>
    <n v="29219.9"/>
  </r>
  <r>
    <x v="257"/>
    <x v="18"/>
    <n v="7019.85"/>
  </r>
  <r>
    <x v="257"/>
    <x v="19"/>
    <n v="15504.439999999999"/>
  </r>
  <r>
    <x v="257"/>
    <x v="21"/>
    <n v="6165.96"/>
  </r>
  <r>
    <x v="257"/>
    <x v="22"/>
    <n v="2157.4"/>
  </r>
  <r>
    <x v="257"/>
    <x v="23"/>
    <n v="15962.44"/>
  </r>
  <r>
    <x v="257"/>
    <x v="25"/>
    <n v="19590.760000000002"/>
  </r>
  <r>
    <x v="257"/>
    <x v="26"/>
    <n v="680"/>
  </r>
  <r>
    <x v="257"/>
    <x v="78"/>
    <n v="6347.76"/>
  </r>
  <r>
    <x v="257"/>
    <x v="27"/>
    <n v="4968.47"/>
  </r>
  <r>
    <x v="257"/>
    <x v="28"/>
    <n v="13000"/>
  </r>
  <r>
    <x v="257"/>
    <x v="29"/>
    <n v="1715.33"/>
  </r>
  <r>
    <x v="257"/>
    <x v="53"/>
    <n v="1500"/>
  </r>
  <r>
    <x v="257"/>
    <x v="32"/>
    <n v="2371.83"/>
  </r>
  <r>
    <x v="257"/>
    <x v="33"/>
    <n v="29.8"/>
  </r>
  <r>
    <x v="257"/>
    <x v="34"/>
    <n v="3930.09"/>
  </r>
  <r>
    <x v="257"/>
    <x v="35"/>
    <n v="7482.25"/>
  </r>
  <r>
    <x v="257"/>
    <x v="38"/>
    <n v="280"/>
  </r>
  <r>
    <x v="257"/>
    <x v="39"/>
    <n v="4339.1000000000004"/>
  </r>
  <r>
    <x v="257"/>
    <x v="41"/>
    <n v="1257.54"/>
  </r>
  <r>
    <x v="257"/>
    <x v="42"/>
    <n v="14500"/>
  </r>
  <r>
    <x v="257"/>
    <x v="44"/>
    <n v="1161"/>
  </r>
  <r>
    <x v="257"/>
    <x v="45"/>
    <n v="763.6"/>
  </r>
  <r>
    <x v="257"/>
    <x v="46"/>
    <n v="3103.17"/>
  </r>
  <r>
    <x v="257"/>
    <x v="47"/>
    <n v="960.95"/>
  </r>
  <r>
    <x v="257"/>
    <x v="48"/>
    <n v="38608.97"/>
  </r>
  <r>
    <x v="257"/>
    <x v="49"/>
    <n v="407.12"/>
  </r>
  <r>
    <x v="257"/>
    <x v="50"/>
    <n v="145.75"/>
  </r>
  <r>
    <x v="257"/>
    <x v="51"/>
    <n v="5205.5"/>
  </r>
  <r>
    <x v="258"/>
    <x v="0"/>
    <n v="32161.23"/>
  </r>
  <r>
    <x v="258"/>
    <x v="1"/>
    <n v="-32161.23"/>
  </r>
  <r>
    <x v="258"/>
    <x v="57"/>
    <n v="18910"/>
  </r>
  <r>
    <x v="258"/>
    <x v="2"/>
    <n v="8072.76"/>
  </r>
  <r>
    <x v="258"/>
    <x v="3"/>
    <n v="42646.07"/>
  </r>
  <r>
    <x v="258"/>
    <x v="4"/>
    <n v="9872.76"/>
  </r>
  <r>
    <x v="258"/>
    <x v="5"/>
    <n v="37942.980000000003"/>
  </r>
  <r>
    <x v="258"/>
    <x v="6"/>
    <n v="919242.79"/>
  </r>
  <r>
    <x v="258"/>
    <x v="58"/>
    <n v="3441.64"/>
  </r>
  <r>
    <x v="258"/>
    <x v="59"/>
    <n v="30196"/>
  </r>
  <r>
    <x v="258"/>
    <x v="7"/>
    <n v="34123.96"/>
  </r>
  <r>
    <x v="258"/>
    <x v="8"/>
    <n v="21467.74"/>
  </r>
  <r>
    <x v="258"/>
    <x v="9"/>
    <n v="399656.74"/>
  </r>
  <r>
    <x v="258"/>
    <x v="67"/>
    <n v="1681.16"/>
  </r>
  <r>
    <x v="258"/>
    <x v="60"/>
    <n v="2963.4799999999996"/>
  </r>
  <r>
    <x v="258"/>
    <x v="10"/>
    <n v="155215.89000000001"/>
  </r>
  <r>
    <x v="258"/>
    <x v="11"/>
    <n v="177388.91"/>
  </r>
  <r>
    <x v="258"/>
    <x v="12"/>
    <n v="14728.07"/>
  </r>
  <r>
    <x v="258"/>
    <x v="13"/>
    <n v="6049.3600000000006"/>
  </r>
  <r>
    <x v="258"/>
    <x v="14"/>
    <n v="993.96"/>
  </r>
  <r>
    <x v="258"/>
    <x v="15"/>
    <n v="1709.99"/>
  </r>
  <r>
    <x v="258"/>
    <x v="16"/>
    <n v="52301.770000000004"/>
  </r>
  <r>
    <x v="258"/>
    <x v="17"/>
    <n v="145545.15"/>
  </r>
  <r>
    <x v="258"/>
    <x v="18"/>
    <n v="36749.86"/>
  </r>
  <r>
    <x v="258"/>
    <x v="19"/>
    <n v="76306.26999999999"/>
  </r>
  <r>
    <x v="258"/>
    <x v="21"/>
    <n v="57950.98"/>
  </r>
  <r>
    <x v="258"/>
    <x v="22"/>
    <n v="9228.14"/>
  </r>
  <r>
    <x v="258"/>
    <x v="23"/>
    <n v="45531.11"/>
  </r>
  <r>
    <x v="258"/>
    <x v="24"/>
    <n v="30764"/>
  </r>
  <r>
    <x v="258"/>
    <x v="25"/>
    <n v="102190.09"/>
  </r>
  <r>
    <x v="258"/>
    <x v="91"/>
    <n v="650"/>
  </r>
  <r>
    <x v="258"/>
    <x v="26"/>
    <n v="7307.35"/>
  </r>
  <r>
    <x v="258"/>
    <x v="79"/>
    <n v="103089.81999999999"/>
  </r>
  <r>
    <x v="258"/>
    <x v="27"/>
    <n v="39467.35"/>
  </r>
  <r>
    <x v="258"/>
    <x v="28"/>
    <n v="55485.72"/>
  </r>
  <r>
    <x v="258"/>
    <x v="29"/>
    <n v="379"/>
  </r>
  <r>
    <x v="258"/>
    <x v="30"/>
    <n v="2000"/>
  </r>
  <r>
    <x v="258"/>
    <x v="31"/>
    <n v="7217.6"/>
  </r>
  <r>
    <x v="258"/>
    <x v="33"/>
    <n v="965.56999999999994"/>
  </r>
  <r>
    <x v="258"/>
    <x v="34"/>
    <n v="16808.25"/>
  </r>
  <r>
    <x v="258"/>
    <x v="35"/>
    <n v="84214.7"/>
  </r>
  <r>
    <x v="258"/>
    <x v="37"/>
    <n v="7852.95"/>
  </r>
  <r>
    <x v="258"/>
    <x v="38"/>
    <n v="81442.989999999991"/>
  </r>
  <r>
    <x v="258"/>
    <x v="39"/>
    <n v="4837.3500000000004"/>
  </r>
  <r>
    <x v="258"/>
    <x v="40"/>
    <n v="13229.88"/>
  </r>
  <r>
    <x v="258"/>
    <x v="41"/>
    <n v="1155.69"/>
  </r>
  <r>
    <x v="258"/>
    <x v="42"/>
    <n v="17800"/>
  </r>
  <r>
    <x v="258"/>
    <x v="43"/>
    <n v="13069.3"/>
  </r>
  <r>
    <x v="258"/>
    <x v="55"/>
    <n v="4964.5"/>
  </r>
  <r>
    <x v="258"/>
    <x v="44"/>
    <n v="1161"/>
  </r>
  <r>
    <x v="258"/>
    <x v="45"/>
    <n v="1256"/>
  </r>
  <r>
    <x v="258"/>
    <x v="46"/>
    <n v="28939.739999999998"/>
  </r>
  <r>
    <x v="258"/>
    <x v="47"/>
    <n v="3337.26"/>
  </r>
  <r>
    <x v="258"/>
    <x v="63"/>
    <n v="2581"/>
  </r>
  <r>
    <x v="258"/>
    <x v="48"/>
    <n v="1213.69"/>
  </r>
  <r>
    <x v="258"/>
    <x v="49"/>
    <n v="749.56"/>
  </r>
  <r>
    <x v="258"/>
    <x v="51"/>
    <n v="7519.8099999999995"/>
  </r>
  <r>
    <x v="259"/>
    <x v="0"/>
    <n v="62067"/>
  </r>
  <r>
    <x v="259"/>
    <x v="1"/>
    <n v="-62067"/>
  </r>
  <r>
    <x v="259"/>
    <x v="2"/>
    <n v="59179.94"/>
  </r>
  <r>
    <x v="259"/>
    <x v="3"/>
    <n v="5833.34"/>
  </r>
  <r>
    <x v="259"/>
    <x v="4"/>
    <n v="34598.43"/>
  </r>
  <r>
    <x v="259"/>
    <x v="5"/>
    <n v="31359.41"/>
  </r>
  <r>
    <x v="259"/>
    <x v="6"/>
    <n v="2235721.3200000003"/>
  </r>
  <r>
    <x v="259"/>
    <x v="58"/>
    <n v="8909.4"/>
  </r>
  <r>
    <x v="259"/>
    <x v="59"/>
    <n v="55352.51"/>
  </r>
  <r>
    <x v="259"/>
    <x v="7"/>
    <n v="60335.89"/>
  </r>
  <r>
    <x v="259"/>
    <x v="8"/>
    <n v="45971.73"/>
  </r>
  <r>
    <x v="259"/>
    <x v="9"/>
    <n v="1052811.75"/>
  </r>
  <r>
    <x v="259"/>
    <x v="10"/>
    <n v="404610.35"/>
  </r>
  <r>
    <x v="259"/>
    <x v="11"/>
    <n v="360587.85000000003"/>
  </r>
  <r>
    <x v="259"/>
    <x v="12"/>
    <n v="24693.54"/>
  </r>
  <r>
    <x v="259"/>
    <x v="13"/>
    <n v="14170.84"/>
  </r>
  <r>
    <x v="259"/>
    <x v="14"/>
    <n v="15277.8"/>
  </r>
  <r>
    <x v="259"/>
    <x v="15"/>
    <n v="13922.449999999999"/>
  </r>
  <r>
    <x v="259"/>
    <x v="16"/>
    <n v="116854.95000000003"/>
  </r>
  <r>
    <x v="259"/>
    <x v="17"/>
    <n v="328622.42"/>
  </r>
  <r>
    <x v="259"/>
    <x v="18"/>
    <n v="92981.4"/>
  </r>
  <r>
    <x v="259"/>
    <x v="19"/>
    <n v="174724.31000000003"/>
  </r>
  <r>
    <x v="259"/>
    <x v="21"/>
    <n v="18371.559999999998"/>
  </r>
  <r>
    <x v="259"/>
    <x v="22"/>
    <n v="12969.59"/>
  </r>
  <r>
    <x v="259"/>
    <x v="23"/>
    <n v="126833.16"/>
  </r>
  <r>
    <x v="259"/>
    <x v="24"/>
    <n v="57967.93"/>
  </r>
  <r>
    <x v="259"/>
    <x v="25"/>
    <n v="213350.88"/>
  </r>
  <r>
    <x v="259"/>
    <x v="73"/>
    <n v="79912.899999999994"/>
  </r>
  <r>
    <x v="259"/>
    <x v="26"/>
    <n v="28497.79"/>
  </r>
  <r>
    <x v="259"/>
    <x v="27"/>
    <n v="72802.48"/>
  </r>
  <r>
    <x v="259"/>
    <x v="61"/>
    <n v="106142.95"/>
  </r>
  <r>
    <x v="259"/>
    <x v="28"/>
    <n v="9632.33"/>
  </r>
  <r>
    <x v="259"/>
    <x v="29"/>
    <n v="850"/>
  </r>
  <r>
    <x v="259"/>
    <x v="53"/>
    <n v="1500"/>
  </r>
  <r>
    <x v="259"/>
    <x v="31"/>
    <n v="6000"/>
  </r>
  <r>
    <x v="259"/>
    <x v="33"/>
    <n v="348"/>
  </r>
  <r>
    <x v="259"/>
    <x v="34"/>
    <n v="23387.24"/>
  </r>
  <r>
    <x v="259"/>
    <x v="35"/>
    <n v="146227.74"/>
  </r>
  <r>
    <x v="259"/>
    <x v="36"/>
    <n v="150.80000000000001"/>
  </r>
  <r>
    <x v="259"/>
    <x v="37"/>
    <n v="22412.12"/>
  </r>
  <r>
    <x v="259"/>
    <x v="38"/>
    <n v="26954.99"/>
  </r>
  <r>
    <x v="259"/>
    <x v="39"/>
    <n v="123.12"/>
  </r>
  <r>
    <x v="259"/>
    <x v="40"/>
    <n v="25086.61"/>
  </r>
  <r>
    <x v="259"/>
    <x v="41"/>
    <n v="17035.260000000002"/>
  </r>
  <r>
    <x v="259"/>
    <x v="42"/>
    <n v="26208.79"/>
  </r>
  <r>
    <x v="259"/>
    <x v="43"/>
    <n v="8154.32"/>
  </r>
  <r>
    <x v="259"/>
    <x v="55"/>
    <n v="554.4"/>
  </r>
  <r>
    <x v="259"/>
    <x v="44"/>
    <n v="26196.99"/>
  </r>
  <r>
    <x v="259"/>
    <x v="46"/>
    <n v="260477.02000000002"/>
  </r>
  <r>
    <x v="259"/>
    <x v="47"/>
    <n v="90179.53"/>
  </r>
  <r>
    <x v="259"/>
    <x v="48"/>
    <n v="70314.53"/>
  </r>
  <r>
    <x v="259"/>
    <x v="49"/>
    <n v="1747.98"/>
  </r>
  <r>
    <x v="259"/>
    <x v="50"/>
    <n v="5037.97"/>
  </r>
  <r>
    <x v="259"/>
    <x v="51"/>
    <n v="18161.309999999998"/>
  </r>
  <r>
    <x v="259"/>
    <x v="52"/>
    <n v="16432.759999999998"/>
  </r>
  <r>
    <x v="259"/>
    <x v="64"/>
    <n v="23003.42"/>
  </r>
  <r>
    <x v="260"/>
    <x v="0"/>
    <n v="6745.52"/>
  </r>
  <r>
    <x v="260"/>
    <x v="1"/>
    <n v="-6745.52"/>
  </r>
  <r>
    <x v="260"/>
    <x v="3"/>
    <n v="35977.710000000006"/>
  </r>
  <r>
    <x v="260"/>
    <x v="5"/>
    <n v="21516.71"/>
  </r>
  <r>
    <x v="260"/>
    <x v="6"/>
    <n v="1740373.17"/>
  </r>
  <r>
    <x v="260"/>
    <x v="58"/>
    <n v="500"/>
  </r>
  <r>
    <x v="260"/>
    <x v="59"/>
    <n v="66709.64"/>
  </r>
  <r>
    <x v="260"/>
    <x v="7"/>
    <n v="6.25"/>
  </r>
  <r>
    <x v="260"/>
    <x v="8"/>
    <n v="12269.59"/>
  </r>
  <r>
    <x v="260"/>
    <x v="9"/>
    <n v="737281.23999999987"/>
  </r>
  <r>
    <x v="260"/>
    <x v="10"/>
    <n v="260754.49"/>
  </r>
  <r>
    <x v="260"/>
    <x v="11"/>
    <n v="274439.51"/>
  </r>
  <r>
    <x v="260"/>
    <x v="12"/>
    <n v="15721.880000000001"/>
  </r>
  <r>
    <x v="260"/>
    <x v="13"/>
    <n v="8655.17"/>
  </r>
  <r>
    <x v="260"/>
    <x v="14"/>
    <n v="3588.28"/>
  </r>
  <r>
    <x v="260"/>
    <x v="15"/>
    <n v="7597.8899999999994"/>
  </r>
  <r>
    <x v="260"/>
    <x v="87"/>
    <n v="2237.79"/>
  </r>
  <r>
    <x v="260"/>
    <x v="16"/>
    <n v="85885.440000000002"/>
  </r>
  <r>
    <x v="260"/>
    <x v="17"/>
    <n v="251929.69"/>
  </r>
  <r>
    <x v="260"/>
    <x v="18"/>
    <n v="55743.369999999988"/>
  </r>
  <r>
    <x v="260"/>
    <x v="19"/>
    <n v="134731.75"/>
  </r>
  <r>
    <x v="260"/>
    <x v="82"/>
    <n v="1871.46"/>
  </r>
  <r>
    <x v="260"/>
    <x v="20"/>
    <n v="1992.8899999999999"/>
  </r>
  <r>
    <x v="260"/>
    <x v="21"/>
    <n v="98032.76999999999"/>
  </r>
  <r>
    <x v="260"/>
    <x v="22"/>
    <n v="10193"/>
  </r>
  <r>
    <x v="260"/>
    <x v="23"/>
    <n v="37525.600000000006"/>
  </r>
  <r>
    <x v="260"/>
    <x v="24"/>
    <n v="42440.35"/>
  </r>
  <r>
    <x v="260"/>
    <x v="25"/>
    <n v="597753.82000000007"/>
  </r>
  <r>
    <x v="260"/>
    <x v="26"/>
    <n v="2161"/>
  </r>
  <r>
    <x v="260"/>
    <x v="81"/>
    <n v="9952"/>
  </r>
  <r>
    <x v="260"/>
    <x v="79"/>
    <n v="11158.5"/>
  </r>
  <r>
    <x v="260"/>
    <x v="27"/>
    <n v="59552.14"/>
  </r>
  <r>
    <x v="260"/>
    <x v="28"/>
    <n v="65347.12"/>
  </r>
  <r>
    <x v="260"/>
    <x v="29"/>
    <n v="30"/>
  </r>
  <r>
    <x v="260"/>
    <x v="31"/>
    <n v="27635.98"/>
  </r>
  <r>
    <x v="260"/>
    <x v="33"/>
    <n v="32.25"/>
  </r>
  <r>
    <x v="260"/>
    <x v="34"/>
    <n v="26738.54"/>
  </r>
  <r>
    <x v="260"/>
    <x v="35"/>
    <n v="88910.430000000008"/>
  </r>
  <r>
    <x v="260"/>
    <x v="36"/>
    <n v="60157.440000000002"/>
  </r>
  <r>
    <x v="260"/>
    <x v="75"/>
    <n v="4271.76"/>
  </r>
  <r>
    <x v="260"/>
    <x v="38"/>
    <n v="4778.0600000000004"/>
  </r>
  <r>
    <x v="260"/>
    <x v="39"/>
    <n v="6217.57"/>
  </r>
  <r>
    <x v="260"/>
    <x v="40"/>
    <n v="5433.61"/>
  </r>
  <r>
    <x v="260"/>
    <x v="41"/>
    <n v="1983.54"/>
  </r>
  <r>
    <x v="260"/>
    <x v="42"/>
    <n v="3288.08"/>
  </r>
  <r>
    <x v="260"/>
    <x v="43"/>
    <n v="31944.14"/>
  </r>
  <r>
    <x v="260"/>
    <x v="55"/>
    <n v="2564.02"/>
  </r>
  <r>
    <x v="260"/>
    <x v="45"/>
    <n v="5992.5"/>
  </r>
  <r>
    <x v="260"/>
    <x v="46"/>
    <n v="82750.98"/>
  </r>
  <r>
    <x v="260"/>
    <x v="47"/>
    <n v="9816.2000000000007"/>
  </r>
  <r>
    <x v="260"/>
    <x v="49"/>
    <n v="932.38"/>
  </r>
  <r>
    <x v="260"/>
    <x v="50"/>
    <n v="8052.78"/>
  </r>
  <r>
    <x v="260"/>
    <x v="51"/>
    <n v="6626.86"/>
  </r>
  <r>
    <x v="260"/>
    <x v="74"/>
    <n v="93.25"/>
  </r>
  <r>
    <x v="261"/>
    <x v="0"/>
    <n v="63717.1"/>
  </r>
  <r>
    <x v="261"/>
    <x v="1"/>
    <n v="-63717.100000000006"/>
  </r>
  <r>
    <x v="261"/>
    <x v="57"/>
    <n v="46900"/>
  </r>
  <r>
    <x v="261"/>
    <x v="2"/>
    <n v="128608.2"/>
  </r>
  <r>
    <x v="261"/>
    <x v="3"/>
    <n v="135538"/>
  </r>
  <r>
    <x v="261"/>
    <x v="4"/>
    <n v="118982.37"/>
  </r>
  <r>
    <x v="261"/>
    <x v="5"/>
    <n v="116992.2"/>
  </r>
  <r>
    <x v="261"/>
    <x v="6"/>
    <n v="5079404.5299999993"/>
  </r>
  <r>
    <x v="261"/>
    <x v="58"/>
    <n v="30525.020000000004"/>
  </r>
  <r>
    <x v="261"/>
    <x v="59"/>
    <n v="192815.9"/>
  </r>
  <r>
    <x v="261"/>
    <x v="7"/>
    <n v="159839.24"/>
  </r>
  <r>
    <x v="261"/>
    <x v="8"/>
    <n v="130351.33000000002"/>
  </r>
  <r>
    <x v="261"/>
    <x v="9"/>
    <n v="2153017.58"/>
  </r>
  <r>
    <x v="261"/>
    <x v="67"/>
    <n v="108.42"/>
  </r>
  <r>
    <x v="261"/>
    <x v="10"/>
    <n v="859623.98"/>
  </r>
  <r>
    <x v="261"/>
    <x v="11"/>
    <n v="815061.89"/>
  </r>
  <r>
    <x v="261"/>
    <x v="12"/>
    <n v="56330.340000000011"/>
  </r>
  <r>
    <x v="261"/>
    <x v="13"/>
    <n v="28714.699999999997"/>
  </r>
  <r>
    <x v="261"/>
    <x v="14"/>
    <n v="13429.74"/>
  </r>
  <r>
    <x v="261"/>
    <x v="15"/>
    <n v="24280.26"/>
  </r>
  <r>
    <x v="261"/>
    <x v="16"/>
    <n v="281251.8"/>
  </r>
  <r>
    <x v="261"/>
    <x v="17"/>
    <n v="790453.85999999987"/>
  </r>
  <r>
    <x v="261"/>
    <x v="18"/>
    <n v="197927.26"/>
  </r>
  <r>
    <x v="261"/>
    <x v="19"/>
    <n v="418886.19"/>
  </r>
  <r>
    <x v="261"/>
    <x v="21"/>
    <n v="163808.85999999999"/>
  </r>
  <r>
    <x v="261"/>
    <x v="22"/>
    <n v="26394.68"/>
  </r>
  <r>
    <x v="261"/>
    <x v="23"/>
    <n v="366526.36"/>
  </r>
  <r>
    <x v="261"/>
    <x v="24"/>
    <n v="97226.840000000011"/>
  </r>
  <r>
    <x v="261"/>
    <x v="25"/>
    <n v="707645.53000000014"/>
  </r>
  <r>
    <x v="261"/>
    <x v="72"/>
    <n v="5929.27"/>
  </r>
  <r>
    <x v="261"/>
    <x v="73"/>
    <n v="20991.89"/>
  </r>
  <r>
    <x v="261"/>
    <x v="26"/>
    <n v="11147.560000000001"/>
  </r>
  <r>
    <x v="261"/>
    <x v="27"/>
    <n v="120182.53"/>
  </r>
  <r>
    <x v="261"/>
    <x v="61"/>
    <n v="61344.45"/>
  </r>
  <r>
    <x v="261"/>
    <x v="28"/>
    <n v="675158.06"/>
  </r>
  <r>
    <x v="261"/>
    <x v="29"/>
    <n v="11412.210000000001"/>
  </r>
  <r>
    <x v="261"/>
    <x v="31"/>
    <n v="153702.67000000001"/>
  </r>
  <r>
    <x v="261"/>
    <x v="32"/>
    <n v="49074.96"/>
  </r>
  <r>
    <x v="261"/>
    <x v="33"/>
    <n v="2893.6800000000003"/>
  </r>
  <r>
    <x v="261"/>
    <x v="34"/>
    <n v="96043.13"/>
  </r>
  <r>
    <x v="261"/>
    <x v="35"/>
    <n v="198399.19"/>
  </r>
  <r>
    <x v="261"/>
    <x v="36"/>
    <n v="65277.36"/>
  </r>
  <r>
    <x v="261"/>
    <x v="37"/>
    <n v="7271.3899999999994"/>
  </r>
  <r>
    <x v="261"/>
    <x v="54"/>
    <n v="4897.1400000000003"/>
  </r>
  <r>
    <x v="261"/>
    <x v="38"/>
    <n v="140565.56"/>
  </r>
  <r>
    <x v="261"/>
    <x v="39"/>
    <n v="19923.809999999998"/>
  </r>
  <r>
    <x v="261"/>
    <x v="40"/>
    <n v="31315.79"/>
  </r>
  <r>
    <x v="261"/>
    <x v="41"/>
    <n v="4875.6000000000004"/>
  </r>
  <r>
    <x v="261"/>
    <x v="43"/>
    <n v="24887.269999999997"/>
  </r>
  <r>
    <x v="261"/>
    <x v="44"/>
    <n v="23608.47"/>
  </r>
  <r>
    <x v="261"/>
    <x v="45"/>
    <n v="47883.41"/>
  </r>
  <r>
    <x v="261"/>
    <x v="46"/>
    <n v="97676.099999999991"/>
  </r>
  <r>
    <x v="261"/>
    <x v="47"/>
    <n v="102286.94"/>
  </r>
  <r>
    <x v="261"/>
    <x v="49"/>
    <n v="3141.85"/>
  </r>
  <r>
    <x v="261"/>
    <x v="50"/>
    <n v="14443.43"/>
  </r>
  <r>
    <x v="261"/>
    <x v="51"/>
    <n v="86532.000000000015"/>
  </r>
  <r>
    <x v="261"/>
    <x v="65"/>
    <n v="51499.3"/>
  </r>
  <r>
    <x v="261"/>
    <x v="66"/>
    <n v="11122.91"/>
  </r>
  <r>
    <x v="262"/>
    <x v="0"/>
    <n v="170499.25"/>
  </r>
  <r>
    <x v="262"/>
    <x v="1"/>
    <n v="-170499.25"/>
  </r>
  <r>
    <x v="262"/>
    <x v="57"/>
    <n v="96985"/>
  </r>
  <r>
    <x v="262"/>
    <x v="2"/>
    <n v="380256.3"/>
  </r>
  <r>
    <x v="262"/>
    <x v="3"/>
    <n v="2404865.6"/>
  </r>
  <r>
    <x v="262"/>
    <x v="4"/>
    <n v="1652476.6999999997"/>
  </r>
  <r>
    <x v="262"/>
    <x v="5"/>
    <n v="665646.93999999994"/>
  </r>
  <r>
    <x v="262"/>
    <x v="6"/>
    <n v="31584481.009999998"/>
  </r>
  <r>
    <x v="262"/>
    <x v="58"/>
    <n v="692751.92999999993"/>
  </r>
  <r>
    <x v="262"/>
    <x v="59"/>
    <n v="525012.06999999995"/>
  </r>
  <r>
    <x v="262"/>
    <x v="7"/>
    <n v="752964.45"/>
  </r>
  <r>
    <x v="262"/>
    <x v="8"/>
    <n v="373949.76"/>
  </r>
  <r>
    <x v="262"/>
    <x v="9"/>
    <n v="13141078.449999996"/>
  </r>
  <r>
    <x v="262"/>
    <x v="67"/>
    <n v="40955.070000000007"/>
  </r>
  <r>
    <x v="262"/>
    <x v="60"/>
    <n v="104314.54000000002"/>
  </r>
  <r>
    <x v="262"/>
    <x v="10"/>
    <n v="4124474.9300000006"/>
  </r>
  <r>
    <x v="262"/>
    <x v="11"/>
    <n v="4681363.57"/>
  </r>
  <r>
    <x v="262"/>
    <x v="12"/>
    <n v="434553.41999999993"/>
  </r>
  <r>
    <x v="262"/>
    <x v="13"/>
    <n v="202850.17999999991"/>
  </r>
  <r>
    <x v="262"/>
    <x v="14"/>
    <n v="48911.49"/>
  </r>
  <r>
    <x v="262"/>
    <x v="15"/>
    <n v="87458.979999999981"/>
  </r>
  <r>
    <x v="262"/>
    <x v="16"/>
    <n v="1630650.86"/>
  </r>
  <r>
    <x v="262"/>
    <x v="17"/>
    <n v="5179076.8600000013"/>
  </r>
  <r>
    <x v="262"/>
    <x v="18"/>
    <n v="1154778.95"/>
  </r>
  <r>
    <x v="262"/>
    <x v="19"/>
    <n v="2744918.32"/>
  </r>
  <r>
    <x v="262"/>
    <x v="21"/>
    <n v="1295423.51"/>
  </r>
  <r>
    <x v="262"/>
    <x v="22"/>
    <n v="1091614.3399999999"/>
  </r>
  <r>
    <x v="262"/>
    <x v="23"/>
    <n v="1056020.55"/>
  </r>
  <r>
    <x v="262"/>
    <x v="24"/>
    <n v="441593.21"/>
  </r>
  <r>
    <x v="262"/>
    <x v="25"/>
    <n v="2316303.2599999998"/>
  </r>
  <r>
    <x v="262"/>
    <x v="86"/>
    <n v="500"/>
  </r>
  <r>
    <x v="262"/>
    <x v="26"/>
    <n v="83741.88"/>
  </r>
  <r>
    <x v="262"/>
    <x v="27"/>
    <n v="811686.85"/>
  </r>
  <r>
    <x v="262"/>
    <x v="61"/>
    <n v="149702.35"/>
  </r>
  <r>
    <x v="262"/>
    <x v="28"/>
    <n v="647755.90999999992"/>
  </r>
  <r>
    <x v="262"/>
    <x v="29"/>
    <n v="114675.75000000001"/>
  </r>
  <r>
    <x v="262"/>
    <x v="30"/>
    <n v="2954"/>
  </r>
  <r>
    <x v="262"/>
    <x v="31"/>
    <n v="929643.16"/>
  </r>
  <r>
    <x v="262"/>
    <x v="32"/>
    <n v="9753.8799999999992"/>
  </r>
  <r>
    <x v="262"/>
    <x v="33"/>
    <n v="1751.74"/>
  </r>
  <r>
    <x v="262"/>
    <x v="34"/>
    <n v="1445883.1600000001"/>
  </r>
  <r>
    <x v="262"/>
    <x v="35"/>
    <n v="817410.1100000001"/>
  </r>
  <r>
    <x v="262"/>
    <x v="68"/>
    <n v="156405.09999999998"/>
  </r>
  <r>
    <x v="262"/>
    <x v="36"/>
    <n v="296017.92000000004"/>
  </r>
  <r>
    <x v="262"/>
    <x v="37"/>
    <n v="122377.95999999999"/>
  </r>
  <r>
    <x v="262"/>
    <x v="62"/>
    <n v="9105.4500000000007"/>
  </r>
  <r>
    <x v="262"/>
    <x v="54"/>
    <n v="77718.25"/>
  </r>
  <r>
    <x v="262"/>
    <x v="38"/>
    <n v="157916.24"/>
  </r>
  <r>
    <x v="262"/>
    <x v="39"/>
    <n v="151014.84"/>
  </r>
  <r>
    <x v="262"/>
    <x v="40"/>
    <n v="257566.85"/>
  </r>
  <r>
    <x v="262"/>
    <x v="41"/>
    <n v="6830.64"/>
  </r>
  <r>
    <x v="262"/>
    <x v="42"/>
    <n v="13884.94"/>
  </r>
  <r>
    <x v="262"/>
    <x v="43"/>
    <n v="26423.27"/>
  </r>
  <r>
    <x v="262"/>
    <x v="44"/>
    <n v="20989.38"/>
  </r>
  <r>
    <x v="262"/>
    <x v="45"/>
    <n v="21250"/>
  </r>
  <r>
    <x v="262"/>
    <x v="46"/>
    <n v="3497352.3899999997"/>
  </r>
  <r>
    <x v="262"/>
    <x v="47"/>
    <n v="101911.56000000001"/>
  </r>
  <r>
    <x v="262"/>
    <x v="48"/>
    <n v="4258.7299999999996"/>
  </r>
  <r>
    <x v="262"/>
    <x v="49"/>
    <n v="16434.62"/>
  </r>
  <r>
    <x v="262"/>
    <x v="51"/>
    <n v="112903.35"/>
  </r>
  <r>
    <x v="262"/>
    <x v="52"/>
    <n v="117977"/>
  </r>
  <r>
    <x v="262"/>
    <x v="71"/>
    <n v="52566.559999999998"/>
  </r>
  <r>
    <x v="262"/>
    <x v="65"/>
    <n v="69383.460000000006"/>
  </r>
  <r>
    <x v="263"/>
    <x v="0"/>
    <n v="162574.71"/>
  </r>
  <r>
    <x v="263"/>
    <x v="1"/>
    <n v="-162574.71"/>
  </r>
  <r>
    <x v="263"/>
    <x v="57"/>
    <n v="718873"/>
  </r>
  <r>
    <x v="263"/>
    <x v="2"/>
    <n v="638221.5"/>
  </r>
  <r>
    <x v="263"/>
    <x v="3"/>
    <n v="5907671.5300000003"/>
  </r>
  <r>
    <x v="263"/>
    <x v="4"/>
    <n v="2090677.0299999998"/>
  </r>
  <r>
    <x v="263"/>
    <x v="5"/>
    <n v="2845857.64"/>
  </r>
  <r>
    <x v="263"/>
    <x v="6"/>
    <n v="96611615.260000005"/>
  </r>
  <r>
    <x v="263"/>
    <x v="58"/>
    <n v="380111.92"/>
  </r>
  <r>
    <x v="263"/>
    <x v="59"/>
    <n v="980221.3600000001"/>
  </r>
  <r>
    <x v="263"/>
    <x v="88"/>
    <n v="217.76"/>
  </r>
  <r>
    <x v="263"/>
    <x v="7"/>
    <n v="1699220.3900000001"/>
  </r>
  <r>
    <x v="263"/>
    <x v="8"/>
    <n v="1645884.6800000002"/>
  </r>
  <r>
    <x v="263"/>
    <x v="9"/>
    <n v="34126780.920000002"/>
  </r>
  <r>
    <x v="263"/>
    <x v="67"/>
    <n v="189.67999999999995"/>
  </r>
  <r>
    <x v="263"/>
    <x v="60"/>
    <n v="625"/>
  </r>
  <r>
    <x v="263"/>
    <x v="10"/>
    <n v="10580310.610000001"/>
  </r>
  <r>
    <x v="263"/>
    <x v="11"/>
    <n v="13123671.43"/>
  </r>
  <r>
    <x v="263"/>
    <x v="12"/>
    <n v="916592.45"/>
  </r>
  <r>
    <x v="263"/>
    <x v="13"/>
    <n v="531345.40000000014"/>
  </r>
  <r>
    <x v="263"/>
    <x v="14"/>
    <n v="191032.26"/>
  </r>
  <r>
    <x v="263"/>
    <x v="15"/>
    <n v="329188.3299999999"/>
  </r>
  <r>
    <x v="263"/>
    <x v="16"/>
    <n v="4147769.9800000004"/>
  </r>
  <r>
    <x v="263"/>
    <x v="17"/>
    <n v="15320848.489999995"/>
  </r>
  <r>
    <x v="263"/>
    <x v="18"/>
    <n v="2885978.2499999986"/>
  </r>
  <r>
    <x v="263"/>
    <x v="19"/>
    <n v="8119194.4400000004"/>
  </r>
  <r>
    <x v="263"/>
    <x v="82"/>
    <n v="1.49"/>
  </r>
  <r>
    <x v="263"/>
    <x v="20"/>
    <n v="129.30000000000001"/>
  </r>
  <r>
    <x v="263"/>
    <x v="21"/>
    <n v="2892744.1900000004"/>
  </r>
  <r>
    <x v="263"/>
    <x v="22"/>
    <n v="1016160.8500000001"/>
  </r>
  <r>
    <x v="263"/>
    <x v="23"/>
    <n v="2664166.71"/>
  </r>
  <r>
    <x v="263"/>
    <x v="24"/>
    <n v="743415.89999999991"/>
  </r>
  <r>
    <x v="263"/>
    <x v="25"/>
    <n v="4625110.53"/>
  </r>
  <r>
    <x v="263"/>
    <x v="77"/>
    <n v="10000"/>
  </r>
  <r>
    <x v="263"/>
    <x v="26"/>
    <n v="238600.25999999998"/>
  </r>
  <r>
    <x v="263"/>
    <x v="27"/>
    <n v="2109032.0699999998"/>
  </r>
  <r>
    <x v="263"/>
    <x v="61"/>
    <n v="644377.47"/>
  </r>
  <r>
    <x v="263"/>
    <x v="28"/>
    <n v="1489808.1"/>
  </r>
  <r>
    <x v="263"/>
    <x v="29"/>
    <n v="3630"/>
  </r>
  <r>
    <x v="263"/>
    <x v="30"/>
    <n v="564209.54"/>
  </r>
  <r>
    <x v="263"/>
    <x v="31"/>
    <n v="2682169.9500000002"/>
  </r>
  <r>
    <x v="263"/>
    <x v="32"/>
    <n v="196144.63"/>
  </r>
  <r>
    <x v="263"/>
    <x v="33"/>
    <n v="1535.44"/>
  </r>
  <r>
    <x v="263"/>
    <x v="34"/>
    <n v="4313987.13"/>
  </r>
  <r>
    <x v="263"/>
    <x v="35"/>
    <n v="1991811.95"/>
  </r>
  <r>
    <x v="263"/>
    <x v="68"/>
    <n v="375112.61"/>
  </r>
  <r>
    <x v="263"/>
    <x v="69"/>
    <n v="14705.59"/>
  </r>
  <r>
    <x v="263"/>
    <x v="36"/>
    <n v="113470.03"/>
  </r>
  <r>
    <x v="263"/>
    <x v="37"/>
    <n v="3995.18"/>
  </r>
  <r>
    <x v="263"/>
    <x v="62"/>
    <n v="25044.12"/>
  </r>
  <r>
    <x v="263"/>
    <x v="54"/>
    <n v="555689.04"/>
  </r>
  <r>
    <x v="263"/>
    <x v="38"/>
    <n v="686450.13"/>
  </r>
  <r>
    <x v="263"/>
    <x v="39"/>
    <n v="380327.88"/>
  </r>
  <r>
    <x v="263"/>
    <x v="40"/>
    <n v="645183.41"/>
  </r>
  <r>
    <x v="263"/>
    <x v="42"/>
    <n v="1153.81"/>
  </r>
  <r>
    <x v="263"/>
    <x v="55"/>
    <n v="69373.48"/>
  </r>
  <r>
    <x v="263"/>
    <x v="44"/>
    <n v="30859.38"/>
  </r>
  <r>
    <x v="263"/>
    <x v="45"/>
    <n v="84785"/>
  </r>
  <r>
    <x v="263"/>
    <x v="46"/>
    <n v="4208464.34"/>
  </r>
  <r>
    <x v="263"/>
    <x v="47"/>
    <n v="515460.80000000005"/>
  </r>
  <r>
    <x v="263"/>
    <x v="48"/>
    <n v="25330.04"/>
  </r>
  <r>
    <x v="263"/>
    <x v="49"/>
    <n v="49236.58"/>
  </r>
  <r>
    <x v="263"/>
    <x v="51"/>
    <n v="286057.74000000005"/>
  </r>
  <r>
    <x v="263"/>
    <x v="52"/>
    <n v="142247.84000000003"/>
  </r>
  <r>
    <x v="263"/>
    <x v="71"/>
    <n v="22188.82"/>
  </r>
  <r>
    <x v="263"/>
    <x v="65"/>
    <n v="65868.25"/>
  </r>
  <r>
    <x v="263"/>
    <x v="66"/>
    <n v="105964.29000000001"/>
  </r>
  <r>
    <x v="264"/>
    <x v="0"/>
    <n v="144785.48000000001"/>
  </r>
  <r>
    <x v="264"/>
    <x v="1"/>
    <n v="-144785.47999999998"/>
  </r>
  <r>
    <x v="264"/>
    <x v="57"/>
    <n v="233160.38"/>
  </r>
  <r>
    <x v="264"/>
    <x v="2"/>
    <n v="779699.4600000002"/>
  </r>
  <r>
    <x v="264"/>
    <x v="3"/>
    <n v="1116420.07"/>
  </r>
  <r>
    <x v="264"/>
    <x v="4"/>
    <n v="1851610.8900000001"/>
  </r>
  <r>
    <x v="264"/>
    <x v="5"/>
    <n v="1054972.3399999999"/>
  </r>
  <r>
    <x v="264"/>
    <x v="6"/>
    <n v="38975248.210000001"/>
  </r>
  <r>
    <x v="264"/>
    <x v="58"/>
    <n v="136288.71"/>
  </r>
  <r>
    <x v="264"/>
    <x v="59"/>
    <n v="378092.89"/>
  </r>
  <r>
    <x v="264"/>
    <x v="7"/>
    <n v="643514.41"/>
  </r>
  <r>
    <x v="264"/>
    <x v="8"/>
    <n v="546471.75"/>
  </r>
  <r>
    <x v="264"/>
    <x v="9"/>
    <n v="13808489.689999999"/>
  </r>
  <r>
    <x v="264"/>
    <x v="67"/>
    <n v="133636"/>
  </r>
  <r>
    <x v="264"/>
    <x v="60"/>
    <n v="71148.820000000007"/>
  </r>
  <r>
    <x v="264"/>
    <x v="10"/>
    <n v="4094634.9699999997"/>
  </r>
  <r>
    <x v="264"/>
    <x v="11"/>
    <n v="5292505.8100000005"/>
  </r>
  <r>
    <x v="264"/>
    <x v="12"/>
    <n v="414745.74000000011"/>
  </r>
  <r>
    <x v="264"/>
    <x v="13"/>
    <n v="208420.3"/>
  </r>
  <r>
    <x v="264"/>
    <x v="14"/>
    <n v="48942.960000000014"/>
  </r>
  <r>
    <x v="264"/>
    <x v="15"/>
    <n v="98460.349999999991"/>
  </r>
  <r>
    <x v="264"/>
    <x v="16"/>
    <n v="1648217.63"/>
  </r>
  <r>
    <x v="264"/>
    <x v="17"/>
    <n v="6074210.1999999993"/>
  </r>
  <r>
    <x v="264"/>
    <x v="18"/>
    <n v="1175682.2600000002"/>
  </r>
  <r>
    <x v="264"/>
    <x v="19"/>
    <n v="3246173.3499999992"/>
  </r>
  <r>
    <x v="264"/>
    <x v="21"/>
    <n v="16516.46"/>
  </r>
  <r>
    <x v="264"/>
    <x v="23"/>
    <n v="1073974.4899999998"/>
  </r>
  <r>
    <x v="264"/>
    <x v="25"/>
    <n v="3108356.4699999997"/>
  </r>
  <r>
    <x v="264"/>
    <x v="26"/>
    <n v="10270417.149999999"/>
  </r>
  <r>
    <x v="264"/>
    <x v="32"/>
    <n v="4440.8599999999997"/>
  </r>
  <r>
    <x v="264"/>
    <x v="34"/>
    <n v="168"/>
  </r>
  <r>
    <x v="264"/>
    <x v="35"/>
    <n v="1352641.8699999999"/>
  </r>
  <r>
    <x v="264"/>
    <x v="69"/>
    <n v="12271.53"/>
  </r>
  <r>
    <x v="264"/>
    <x v="38"/>
    <n v="5820.71"/>
  </r>
  <r>
    <x v="264"/>
    <x v="43"/>
    <n v="2250"/>
  </r>
  <r>
    <x v="264"/>
    <x v="55"/>
    <n v="38580.18"/>
  </r>
  <r>
    <x v="264"/>
    <x v="44"/>
    <n v="22910.52"/>
  </r>
  <r>
    <x v="264"/>
    <x v="45"/>
    <n v="172803.74"/>
  </r>
  <r>
    <x v="264"/>
    <x v="46"/>
    <n v="157090.56"/>
  </r>
  <r>
    <x v="264"/>
    <x v="47"/>
    <n v="350"/>
  </r>
  <r>
    <x v="264"/>
    <x v="63"/>
    <n v="25217.5"/>
  </r>
  <r>
    <x v="264"/>
    <x v="56"/>
    <n v="16106.96"/>
  </r>
  <r>
    <x v="264"/>
    <x v="48"/>
    <n v="769642.48"/>
  </r>
  <r>
    <x v="264"/>
    <x v="49"/>
    <n v="92330.39"/>
  </r>
  <r>
    <x v="264"/>
    <x v="50"/>
    <n v="270861.77"/>
  </r>
  <r>
    <x v="264"/>
    <x v="51"/>
    <n v="164958.76"/>
  </r>
  <r>
    <x v="264"/>
    <x v="52"/>
    <n v="128326.45999999999"/>
  </r>
  <r>
    <x v="265"/>
    <x v="0"/>
    <n v="164662.63"/>
  </r>
  <r>
    <x v="265"/>
    <x v="1"/>
    <n v="-164662.63"/>
  </r>
  <r>
    <x v="265"/>
    <x v="57"/>
    <n v="442708"/>
  </r>
  <r>
    <x v="265"/>
    <x v="2"/>
    <n v="877736.25"/>
  </r>
  <r>
    <x v="265"/>
    <x v="3"/>
    <n v="3856824.9899999998"/>
  </r>
  <r>
    <x v="265"/>
    <x v="4"/>
    <n v="111370.13000000006"/>
  </r>
  <r>
    <x v="265"/>
    <x v="5"/>
    <n v="1931753.4100000001"/>
  </r>
  <r>
    <x v="265"/>
    <x v="6"/>
    <n v="61434983.669999965"/>
  </r>
  <r>
    <x v="265"/>
    <x v="58"/>
    <n v="627544.15999999992"/>
  </r>
  <r>
    <x v="265"/>
    <x v="59"/>
    <n v="1445268.12"/>
  </r>
  <r>
    <x v="265"/>
    <x v="7"/>
    <n v="520048.56999999995"/>
  </r>
  <r>
    <x v="265"/>
    <x v="8"/>
    <n v="846980.5"/>
  </r>
  <r>
    <x v="265"/>
    <x v="9"/>
    <n v="23268884.400000006"/>
  </r>
  <r>
    <x v="265"/>
    <x v="67"/>
    <n v="-9559.8200000002398"/>
  </r>
  <r>
    <x v="265"/>
    <x v="60"/>
    <n v="-646907.64000000025"/>
  </r>
  <r>
    <x v="265"/>
    <x v="10"/>
    <n v="7726738.7199999988"/>
  </r>
  <r>
    <x v="265"/>
    <x v="11"/>
    <n v="8773388.9700000007"/>
  </r>
  <r>
    <x v="265"/>
    <x v="12"/>
    <n v="681997.9"/>
  </r>
  <r>
    <x v="265"/>
    <x v="13"/>
    <n v="479443.65000000008"/>
  </r>
  <r>
    <x v="265"/>
    <x v="14"/>
    <n v="60631.57"/>
  </r>
  <r>
    <x v="265"/>
    <x v="15"/>
    <n v="123367.47000000002"/>
  </r>
  <r>
    <x v="265"/>
    <x v="16"/>
    <n v="3095311.1100000003"/>
  </r>
  <r>
    <x v="265"/>
    <x v="17"/>
    <n v="9889531.6099999975"/>
  </r>
  <r>
    <x v="265"/>
    <x v="18"/>
    <n v="2135997.5300000012"/>
  </r>
  <r>
    <x v="265"/>
    <x v="19"/>
    <n v="5365262.4899999993"/>
  </r>
  <r>
    <x v="265"/>
    <x v="21"/>
    <n v="33920.660000000003"/>
  </r>
  <r>
    <x v="265"/>
    <x v="22"/>
    <n v="9078.9000000000015"/>
  </r>
  <r>
    <x v="265"/>
    <x v="23"/>
    <n v="1160987.76"/>
  </r>
  <r>
    <x v="265"/>
    <x v="24"/>
    <n v="419622.14999999997"/>
  </r>
  <r>
    <x v="265"/>
    <x v="25"/>
    <n v="5395669.9100000001"/>
  </r>
  <r>
    <x v="265"/>
    <x v="26"/>
    <n v="295444.77"/>
  </r>
  <r>
    <x v="265"/>
    <x v="78"/>
    <n v="27797.200000000001"/>
  </r>
  <r>
    <x v="265"/>
    <x v="27"/>
    <n v="1516602.11"/>
  </r>
  <r>
    <x v="265"/>
    <x v="61"/>
    <n v="268051.34999999998"/>
  </r>
  <r>
    <x v="265"/>
    <x v="29"/>
    <n v="94929.73000000001"/>
  </r>
  <r>
    <x v="265"/>
    <x v="32"/>
    <n v="35543.919999999998"/>
  </r>
  <r>
    <x v="265"/>
    <x v="34"/>
    <n v="113971.56"/>
  </r>
  <r>
    <x v="265"/>
    <x v="35"/>
    <n v="1849309.9500000002"/>
  </r>
  <r>
    <x v="265"/>
    <x v="37"/>
    <n v="3669.25"/>
  </r>
  <r>
    <x v="265"/>
    <x v="39"/>
    <n v="150804.44"/>
  </r>
  <r>
    <x v="265"/>
    <x v="40"/>
    <n v="752982.90999999992"/>
  </r>
  <r>
    <x v="265"/>
    <x v="43"/>
    <n v="22258.850000000002"/>
  </r>
  <r>
    <x v="265"/>
    <x v="44"/>
    <n v="32008.41"/>
  </r>
  <r>
    <x v="265"/>
    <x v="45"/>
    <n v="363566.83"/>
  </r>
  <r>
    <x v="265"/>
    <x v="46"/>
    <n v="10686677.559999999"/>
  </r>
  <r>
    <x v="265"/>
    <x v="47"/>
    <n v="24443.149999999998"/>
  </r>
  <r>
    <x v="265"/>
    <x v="48"/>
    <n v="5080.26"/>
  </r>
  <r>
    <x v="265"/>
    <x v="49"/>
    <n v="208435.02"/>
  </r>
  <r>
    <x v="265"/>
    <x v="50"/>
    <n v="3922.6"/>
  </r>
  <r>
    <x v="265"/>
    <x v="51"/>
    <n v="125464.8"/>
  </r>
  <r>
    <x v="265"/>
    <x v="65"/>
    <n v="69670.38"/>
  </r>
  <r>
    <x v="266"/>
    <x v="0"/>
    <n v="36031.5"/>
  </r>
  <r>
    <x v="266"/>
    <x v="1"/>
    <n v="-36031.5"/>
  </r>
  <r>
    <x v="266"/>
    <x v="2"/>
    <n v="15739.16"/>
  </r>
  <r>
    <x v="266"/>
    <x v="3"/>
    <n v="349401.45999999996"/>
  </r>
  <r>
    <x v="266"/>
    <x v="4"/>
    <n v="39069.620000000003"/>
  </r>
  <r>
    <x v="266"/>
    <x v="5"/>
    <n v="130254.37"/>
  </r>
  <r>
    <x v="266"/>
    <x v="6"/>
    <n v="5115187.67"/>
  </r>
  <r>
    <x v="266"/>
    <x v="58"/>
    <n v="13840.630000000001"/>
  </r>
  <r>
    <x v="266"/>
    <x v="59"/>
    <n v="56621.47"/>
  </r>
  <r>
    <x v="266"/>
    <x v="7"/>
    <n v="60442.79"/>
  </r>
  <r>
    <x v="266"/>
    <x v="8"/>
    <n v="114012.15000000001"/>
  </r>
  <r>
    <x v="266"/>
    <x v="9"/>
    <n v="1808482.98"/>
  </r>
  <r>
    <x v="266"/>
    <x v="67"/>
    <n v="3201.54"/>
  </r>
  <r>
    <x v="266"/>
    <x v="60"/>
    <n v="8769.5400000000009"/>
  </r>
  <r>
    <x v="266"/>
    <x v="10"/>
    <n v="644469.27"/>
  </r>
  <r>
    <x v="266"/>
    <x v="11"/>
    <n v="740930.73"/>
  </r>
  <r>
    <x v="266"/>
    <x v="12"/>
    <n v="52178.74"/>
  </r>
  <r>
    <x v="266"/>
    <x v="13"/>
    <n v="25613.79"/>
  </r>
  <r>
    <x v="266"/>
    <x v="14"/>
    <n v="3026.93"/>
  </r>
  <r>
    <x v="266"/>
    <x v="15"/>
    <n v="6230.08"/>
  </r>
  <r>
    <x v="266"/>
    <x v="16"/>
    <n v="214190.17"/>
  </r>
  <r>
    <x v="266"/>
    <x v="17"/>
    <n v="796530.42999999993"/>
  </r>
  <r>
    <x v="266"/>
    <x v="18"/>
    <n v="151801.13"/>
  </r>
  <r>
    <x v="266"/>
    <x v="19"/>
    <n v="423923.65"/>
  </r>
  <r>
    <x v="266"/>
    <x v="21"/>
    <n v="94280.3"/>
  </r>
  <r>
    <x v="266"/>
    <x v="22"/>
    <n v="39506.379999999997"/>
  </r>
  <r>
    <x v="266"/>
    <x v="23"/>
    <n v="225891.77"/>
  </r>
  <r>
    <x v="266"/>
    <x v="24"/>
    <n v="55632.67"/>
  </r>
  <r>
    <x v="266"/>
    <x v="25"/>
    <n v="343643.06"/>
  </r>
  <r>
    <x v="266"/>
    <x v="83"/>
    <n v="191.48"/>
  </r>
  <r>
    <x v="266"/>
    <x v="73"/>
    <n v="9528.52"/>
  </r>
  <r>
    <x v="266"/>
    <x v="26"/>
    <n v="16087.310000000001"/>
  </r>
  <r>
    <x v="266"/>
    <x v="78"/>
    <n v="2744.46"/>
  </r>
  <r>
    <x v="266"/>
    <x v="27"/>
    <n v="158629.46"/>
  </r>
  <r>
    <x v="266"/>
    <x v="61"/>
    <n v="38432.04"/>
  </r>
  <r>
    <x v="266"/>
    <x v="28"/>
    <n v="121785.82"/>
  </r>
  <r>
    <x v="266"/>
    <x v="29"/>
    <n v="8791.4"/>
  </r>
  <r>
    <x v="266"/>
    <x v="53"/>
    <n v="59578.31"/>
  </r>
  <r>
    <x v="266"/>
    <x v="31"/>
    <n v="183687.41"/>
  </r>
  <r>
    <x v="266"/>
    <x v="33"/>
    <n v="65"/>
  </r>
  <r>
    <x v="266"/>
    <x v="34"/>
    <n v="44616.24"/>
  </r>
  <r>
    <x v="266"/>
    <x v="35"/>
    <n v="237940.72999999998"/>
  </r>
  <r>
    <x v="266"/>
    <x v="85"/>
    <n v="133.87"/>
  </r>
  <r>
    <x v="266"/>
    <x v="75"/>
    <n v="10506.76"/>
  </r>
  <r>
    <x v="266"/>
    <x v="37"/>
    <n v="10889.9"/>
  </r>
  <r>
    <x v="266"/>
    <x v="62"/>
    <n v="2137.58"/>
  </r>
  <r>
    <x v="266"/>
    <x v="54"/>
    <n v="25920"/>
  </r>
  <r>
    <x v="266"/>
    <x v="38"/>
    <n v="61531.01"/>
  </r>
  <r>
    <x v="266"/>
    <x v="39"/>
    <n v="28856.49"/>
  </r>
  <r>
    <x v="266"/>
    <x v="40"/>
    <n v="12584.3"/>
  </r>
  <r>
    <x v="266"/>
    <x v="41"/>
    <n v="4743.17"/>
  </r>
  <r>
    <x v="266"/>
    <x v="42"/>
    <n v="2263.52"/>
  </r>
  <r>
    <x v="266"/>
    <x v="43"/>
    <n v="127079.15"/>
  </r>
  <r>
    <x v="266"/>
    <x v="44"/>
    <n v="22999.41"/>
  </r>
  <r>
    <x v="266"/>
    <x v="45"/>
    <n v="3925"/>
  </r>
  <r>
    <x v="266"/>
    <x v="46"/>
    <n v="516997.43"/>
  </r>
  <r>
    <x v="266"/>
    <x v="47"/>
    <n v="9576.02"/>
  </r>
  <r>
    <x v="266"/>
    <x v="48"/>
    <n v="1019.58"/>
  </r>
  <r>
    <x v="266"/>
    <x v="49"/>
    <n v="3146.65"/>
  </r>
  <r>
    <x v="266"/>
    <x v="50"/>
    <n v="3477.29"/>
  </r>
  <r>
    <x v="266"/>
    <x v="51"/>
    <n v="17438.239999999998"/>
  </r>
  <r>
    <x v="266"/>
    <x v="52"/>
    <n v="118095.2"/>
  </r>
  <r>
    <x v="266"/>
    <x v="74"/>
    <n v="47174.13"/>
  </r>
  <r>
    <x v="267"/>
    <x v="0"/>
    <n v="17230.52"/>
  </r>
  <r>
    <x v="267"/>
    <x v="1"/>
    <n v="-17230.52"/>
  </r>
  <r>
    <x v="267"/>
    <x v="57"/>
    <n v="22755.88"/>
  </r>
  <r>
    <x v="267"/>
    <x v="2"/>
    <n v="52999.1"/>
  </r>
  <r>
    <x v="267"/>
    <x v="3"/>
    <n v="45088.57"/>
  </r>
  <r>
    <x v="267"/>
    <x v="4"/>
    <n v="95536.81"/>
  </r>
  <r>
    <x v="267"/>
    <x v="5"/>
    <n v="159448.51999999999"/>
  </r>
  <r>
    <x v="267"/>
    <x v="6"/>
    <n v="4008447.9800000004"/>
  </r>
  <r>
    <x v="267"/>
    <x v="58"/>
    <n v="10088.780000000001"/>
  </r>
  <r>
    <x v="267"/>
    <x v="59"/>
    <n v="67414"/>
  </r>
  <r>
    <x v="267"/>
    <x v="7"/>
    <n v="70479.14"/>
  </r>
  <r>
    <x v="267"/>
    <x v="8"/>
    <n v="53566.43"/>
  </r>
  <r>
    <x v="267"/>
    <x v="9"/>
    <n v="1848865.68"/>
  </r>
  <r>
    <x v="267"/>
    <x v="10"/>
    <n v="541012.07999999996"/>
  </r>
  <r>
    <x v="267"/>
    <x v="11"/>
    <n v="533949.1"/>
  </r>
  <r>
    <x v="267"/>
    <x v="12"/>
    <n v="46254.080000000002"/>
  </r>
  <r>
    <x v="267"/>
    <x v="13"/>
    <n v="21558.66"/>
  </r>
  <r>
    <x v="267"/>
    <x v="14"/>
    <n v="5332.87"/>
  </r>
  <r>
    <x v="267"/>
    <x v="15"/>
    <n v="9170.76"/>
  </r>
  <r>
    <x v="267"/>
    <x v="16"/>
    <n v="229509.17"/>
  </r>
  <r>
    <x v="267"/>
    <x v="17"/>
    <n v="594736.35000000009"/>
  </r>
  <r>
    <x v="267"/>
    <x v="18"/>
    <n v="153062.59999999998"/>
  </r>
  <r>
    <x v="267"/>
    <x v="19"/>
    <n v="327003.48"/>
  </r>
  <r>
    <x v="267"/>
    <x v="21"/>
    <n v="95809.840000000011"/>
  </r>
  <r>
    <x v="267"/>
    <x v="22"/>
    <n v="67227.710000000006"/>
  </r>
  <r>
    <x v="267"/>
    <x v="23"/>
    <n v="81002.98"/>
  </r>
  <r>
    <x v="267"/>
    <x v="24"/>
    <n v="58681.2"/>
  </r>
  <r>
    <x v="267"/>
    <x v="25"/>
    <n v="240940.32"/>
  </r>
  <r>
    <x v="267"/>
    <x v="26"/>
    <n v="4207"/>
  </r>
  <r>
    <x v="267"/>
    <x v="78"/>
    <n v="88146.77"/>
  </r>
  <r>
    <x v="267"/>
    <x v="27"/>
    <n v="76080.03"/>
  </r>
  <r>
    <x v="267"/>
    <x v="28"/>
    <n v="781"/>
  </r>
  <r>
    <x v="267"/>
    <x v="29"/>
    <n v="1663.2"/>
  </r>
  <r>
    <x v="267"/>
    <x v="30"/>
    <n v="26991"/>
  </r>
  <r>
    <x v="267"/>
    <x v="33"/>
    <n v="641.6"/>
  </r>
  <r>
    <x v="267"/>
    <x v="34"/>
    <n v="78151.049999999988"/>
  </r>
  <r>
    <x v="267"/>
    <x v="35"/>
    <n v="8974"/>
  </r>
  <r>
    <x v="267"/>
    <x v="37"/>
    <n v="29863.690000000002"/>
  </r>
  <r>
    <x v="267"/>
    <x v="62"/>
    <n v="636.86"/>
  </r>
  <r>
    <x v="267"/>
    <x v="54"/>
    <n v="3072.99"/>
  </r>
  <r>
    <x v="267"/>
    <x v="38"/>
    <n v="33996.180000000008"/>
  </r>
  <r>
    <x v="267"/>
    <x v="39"/>
    <n v="22252.600000000002"/>
  </r>
  <r>
    <x v="267"/>
    <x v="40"/>
    <n v="13114.96"/>
  </r>
  <r>
    <x v="267"/>
    <x v="41"/>
    <n v="3859.46"/>
  </r>
  <r>
    <x v="267"/>
    <x v="42"/>
    <n v="29407.79"/>
  </r>
  <r>
    <x v="267"/>
    <x v="43"/>
    <n v="70489.320000000007"/>
  </r>
  <r>
    <x v="267"/>
    <x v="45"/>
    <n v="6525"/>
  </r>
  <r>
    <x v="267"/>
    <x v="46"/>
    <n v="216713.49"/>
  </r>
  <r>
    <x v="267"/>
    <x v="47"/>
    <n v="26638.400000000001"/>
  </r>
  <r>
    <x v="267"/>
    <x v="48"/>
    <n v="626657.35"/>
  </r>
  <r>
    <x v="267"/>
    <x v="49"/>
    <n v="16249.02"/>
  </r>
  <r>
    <x v="267"/>
    <x v="50"/>
    <n v="12434.32"/>
  </r>
  <r>
    <x v="267"/>
    <x v="51"/>
    <n v="3678.91"/>
  </r>
  <r>
    <x v="268"/>
    <x v="57"/>
    <n v="22820"/>
  </r>
  <r>
    <x v="268"/>
    <x v="2"/>
    <n v="1110902.7"/>
  </r>
  <r>
    <x v="268"/>
    <x v="3"/>
    <n v="220372.58"/>
  </r>
  <r>
    <x v="268"/>
    <x v="4"/>
    <n v="247461.44"/>
  </r>
  <r>
    <x v="268"/>
    <x v="5"/>
    <n v="53337.98"/>
  </r>
  <r>
    <x v="268"/>
    <x v="6"/>
    <n v="13845352.01"/>
  </r>
  <r>
    <x v="268"/>
    <x v="58"/>
    <n v="612523.27"/>
  </r>
  <r>
    <x v="268"/>
    <x v="59"/>
    <n v="2760"/>
  </r>
  <r>
    <x v="268"/>
    <x v="7"/>
    <n v="43076.59"/>
  </r>
  <r>
    <x v="268"/>
    <x v="8"/>
    <n v="19974.809999999998"/>
  </r>
  <r>
    <x v="268"/>
    <x v="9"/>
    <n v="3741272.36"/>
  </r>
  <r>
    <x v="268"/>
    <x v="67"/>
    <n v="1993.6899999999998"/>
  </r>
  <r>
    <x v="268"/>
    <x v="60"/>
    <n v="10185.58"/>
  </r>
  <r>
    <x v="268"/>
    <x v="10"/>
    <n v="1278774.28"/>
  </r>
  <r>
    <x v="268"/>
    <x v="11"/>
    <n v="1901105.72"/>
  </r>
  <r>
    <x v="268"/>
    <x v="12"/>
    <n v="91315.520000000004"/>
  </r>
  <r>
    <x v="268"/>
    <x v="13"/>
    <n v="81774.61"/>
  </r>
  <r>
    <x v="268"/>
    <x v="14"/>
    <n v="34644.749999999993"/>
  </r>
  <r>
    <x v="268"/>
    <x v="15"/>
    <n v="111605.93000000001"/>
  </r>
  <r>
    <x v="268"/>
    <x v="16"/>
    <n v="466630.50999999995"/>
  </r>
  <r>
    <x v="268"/>
    <x v="17"/>
    <n v="2183944.54"/>
  </r>
  <r>
    <x v="268"/>
    <x v="18"/>
    <n v="328347.90000000002"/>
  </r>
  <r>
    <x v="268"/>
    <x v="19"/>
    <n v="1153583.3799999999"/>
  </r>
  <r>
    <x v="268"/>
    <x v="20"/>
    <n v="0.4"/>
  </r>
  <r>
    <x v="268"/>
    <x v="21"/>
    <n v="210410.96"/>
  </r>
  <r>
    <x v="268"/>
    <x v="22"/>
    <n v="264263.08999999997"/>
  </r>
  <r>
    <x v="268"/>
    <x v="23"/>
    <n v="83820.45"/>
  </r>
  <r>
    <x v="268"/>
    <x v="24"/>
    <n v="19832.05"/>
  </r>
  <r>
    <x v="268"/>
    <x v="25"/>
    <n v="941688.84"/>
  </r>
  <r>
    <x v="268"/>
    <x v="83"/>
    <n v="6106.18"/>
  </r>
  <r>
    <x v="268"/>
    <x v="73"/>
    <n v="37156.32"/>
  </r>
  <r>
    <x v="268"/>
    <x v="26"/>
    <n v="72354.87"/>
  </r>
  <r>
    <x v="268"/>
    <x v="27"/>
    <n v="352224.03"/>
  </r>
  <r>
    <x v="268"/>
    <x v="61"/>
    <n v="125640.27"/>
  </r>
  <r>
    <x v="268"/>
    <x v="84"/>
    <n v="11598.1"/>
  </r>
  <r>
    <x v="268"/>
    <x v="28"/>
    <n v="885177.88"/>
  </r>
  <r>
    <x v="268"/>
    <x v="29"/>
    <n v="190994.67"/>
  </r>
  <r>
    <x v="268"/>
    <x v="53"/>
    <n v="855254.81"/>
  </r>
  <r>
    <x v="268"/>
    <x v="31"/>
    <n v="507136.19"/>
  </r>
  <r>
    <x v="268"/>
    <x v="32"/>
    <n v="5558.59"/>
  </r>
  <r>
    <x v="268"/>
    <x v="33"/>
    <n v="1693.7"/>
  </r>
  <r>
    <x v="268"/>
    <x v="34"/>
    <n v="107804.14"/>
  </r>
  <r>
    <x v="268"/>
    <x v="35"/>
    <n v="360187.76"/>
  </r>
  <r>
    <x v="268"/>
    <x v="68"/>
    <n v="1530903.7100000002"/>
  </r>
  <r>
    <x v="268"/>
    <x v="36"/>
    <n v="2972.11"/>
  </r>
  <r>
    <x v="268"/>
    <x v="37"/>
    <n v="16612.379999999997"/>
  </r>
  <r>
    <x v="268"/>
    <x v="38"/>
    <n v="125885.32999999999"/>
  </r>
  <r>
    <x v="268"/>
    <x v="39"/>
    <n v="81451.91"/>
  </r>
  <r>
    <x v="268"/>
    <x v="40"/>
    <n v="2131.3000000000002"/>
  </r>
  <r>
    <x v="268"/>
    <x v="41"/>
    <n v="214284.67"/>
  </r>
  <r>
    <x v="268"/>
    <x v="42"/>
    <n v="9802.0400000000009"/>
  </r>
  <r>
    <x v="268"/>
    <x v="43"/>
    <n v="139606.01"/>
  </r>
  <r>
    <x v="268"/>
    <x v="44"/>
    <n v="16683.57"/>
  </r>
  <r>
    <x v="268"/>
    <x v="45"/>
    <n v="14400"/>
  </r>
  <r>
    <x v="268"/>
    <x v="46"/>
    <n v="138289.9"/>
  </r>
  <r>
    <x v="268"/>
    <x v="47"/>
    <n v="195251.33999999997"/>
  </r>
  <r>
    <x v="268"/>
    <x v="63"/>
    <n v="373638.15"/>
  </r>
  <r>
    <x v="268"/>
    <x v="56"/>
    <n v="78564.040000000008"/>
  </r>
  <r>
    <x v="268"/>
    <x v="48"/>
    <n v="348099.75"/>
  </r>
  <r>
    <x v="268"/>
    <x v="49"/>
    <n v="17649.28"/>
  </r>
  <r>
    <x v="268"/>
    <x v="50"/>
    <n v="300"/>
  </r>
  <r>
    <x v="268"/>
    <x v="51"/>
    <n v="90993.900000000009"/>
  </r>
  <r>
    <x v="268"/>
    <x v="71"/>
    <n v="354622.64"/>
  </r>
  <r>
    <x v="268"/>
    <x v="64"/>
    <n v="124109.28"/>
  </r>
  <r>
    <x v="268"/>
    <x v="66"/>
    <n v="41118.82"/>
  </r>
  <r>
    <x v="268"/>
    <x v="74"/>
    <n v="7893.92"/>
  </r>
  <r>
    <x v="269"/>
    <x v="0"/>
    <n v="35041.480000000003"/>
  </r>
  <r>
    <x v="269"/>
    <x v="1"/>
    <n v="-35041.480000000003"/>
  </r>
  <r>
    <x v="269"/>
    <x v="2"/>
    <n v="50559.56"/>
  </r>
  <r>
    <x v="269"/>
    <x v="3"/>
    <n v="439218.75"/>
  </r>
  <r>
    <x v="269"/>
    <x v="4"/>
    <n v="65329.01"/>
  </r>
  <r>
    <x v="269"/>
    <x v="5"/>
    <n v="200136.55"/>
  </r>
  <r>
    <x v="269"/>
    <x v="6"/>
    <n v="6575061.3300000001"/>
  </r>
  <r>
    <x v="269"/>
    <x v="58"/>
    <n v="13915.39"/>
  </r>
  <r>
    <x v="269"/>
    <x v="59"/>
    <n v="358418.58999999997"/>
  </r>
  <r>
    <x v="269"/>
    <x v="7"/>
    <n v="91938.780000000013"/>
  </r>
  <r>
    <x v="269"/>
    <x v="8"/>
    <n v="62703.26"/>
  </r>
  <r>
    <x v="269"/>
    <x v="9"/>
    <n v="2628521.7999999998"/>
  </r>
  <r>
    <x v="269"/>
    <x v="67"/>
    <n v="1569.48"/>
  </r>
  <r>
    <x v="269"/>
    <x v="60"/>
    <n v="1773.81"/>
  </r>
  <r>
    <x v="269"/>
    <x v="10"/>
    <n v="930334.15999999992"/>
  </r>
  <r>
    <x v="269"/>
    <x v="11"/>
    <n v="1027412.84"/>
  </r>
  <r>
    <x v="269"/>
    <x v="12"/>
    <n v="42587.689999999995"/>
  </r>
  <r>
    <x v="269"/>
    <x v="13"/>
    <n v="23019.019999999997"/>
  </r>
  <r>
    <x v="269"/>
    <x v="14"/>
    <n v="12336.2"/>
  </r>
  <r>
    <x v="269"/>
    <x v="15"/>
    <n v="20807.22"/>
  </r>
  <r>
    <x v="269"/>
    <x v="16"/>
    <n v="336062.86000000004"/>
  </r>
  <r>
    <x v="269"/>
    <x v="17"/>
    <n v="1049557.99"/>
  </r>
  <r>
    <x v="269"/>
    <x v="18"/>
    <n v="234752.27000000002"/>
  </r>
  <r>
    <x v="269"/>
    <x v="19"/>
    <n v="549503.95000000007"/>
  </r>
  <r>
    <x v="269"/>
    <x v="21"/>
    <n v="165724.59"/>
  </r>
  <r>
    <x v="269"/>
    <x v="22"/>
    <n v="34672.550000000003"/>
  </r>
  <r>
    <x v="269"/>
    <x v="23"/>
    <n v="168360.88"/>
  </r>
  <r>
    <x v="269"/>
    <x v="24"/>
    <n v="23976.399999999998"/>
  </r>
  <r>
    <x v="269"/>
    <x v="25"/>
    <n v="626795.13000000012"/>
  </r>
  <r>
    <x v="269"/>
    <x v="83"/>
    <n v="2403.33"/>
  </r>
  <r>
    <x v="269"/>
    <x v="73"/>
    <n v="26861.91"/>
  </r>
  <r>
    <x v="269"/>
    <x v="26"/>
    <n v="47142.18"/>
  </r>
  <r>
    <x v="269"/>
    <x v="78"/>
    <n v="8593.91"/>
  </r>
  <r>
    <x v="269"/>
    <x v="27"/>
    <n v="341141.29"/>
  </r>
  <r>
    <x v="269"/>
    <x v="28"/>
    <n v="39872.07"/>
  </r>
  <r>
    <x v="269"/>
    <x v="29"/>
    <n v="1042.1599999999999"/>
  </r>
  <r>
    <x v="269"/>
    <x v="30"/>
    <n v="133456.72999999998"/>
  </r>
  <r>
    <x v="269"/>
    <x v="31"/>
    <n v="106270.12"/>
  </r>
  <r>
    <x v="269"/>
    <x v="34"/>
    <n v="444603.85"/>
  </r>
  <r>
    <x v="269"/>
    <x v="35"/>
    <n v="156758.85999999999"/>
  </r>
  <r>
    <x v="269"/>
    <x v="68"/>
    <n v="960709.35"/>
  </r>
  <r>
    <x v="269"/>
    <x v="69"/>
    <n v="260.82"/>
  </r>
  <r>
    <x v="269"/>
    <x v="36"/>
    <n v="230989.58000000002"/>
  </r>
  <r>
    <x v="269"/>
    <x v="37"/>
    <n v="45717.69"/>
  </r>
  <r>
    <x v="269"/>
    <x v="54"/>
    <n v="18470.609999999997"/>
  </r>
  <r>
    <x v="269"/>
    <x v="38"/>
    <n v="5000.17"/>
  </r>
  <r>
    <x v="269"/>
    <x v="39"/>
    <n v="25524.23"/>
  </r>
  <r>
    <x v="269"/>
    <x v="40"/>
    <n v="61432.160000000003"/>
  </r>
  <r>
    <x v="269"/>
    <x v="41"/>
    <n v="45703.06"/>
  </r>
  <r>
    <x v="269"/>
    <x v="42"/>
    <n v="56224.78"/>
  </r>
  <r>
    <x v="269"/>
    <x v="43"/>
    <n v="17967.379999999997"/>
  </r>
  <r>
    <x v="269"/>
    <x v="44"/>
    <n v="18483.12"/>
  </r>
  <r>
    <x v="269"/>
    <x v="45"/>
    <n v="35147.24"/>
  </r>
  <r>
    <x v="269"/>
    <x v="46"/>
    <n v="351817.79"/>
  </r>
  <r>
    <x v="269"/>
    <x v="47"/>
    <n v="39539.360000000001"/>
  </r>
  <r>
    <x v="269"/>
    <x v="63"/>
    <n v="481274.79"/>
  </r>
  <r>
    <x v="269"/>
    <x v="50"/>
    <n v="190838.81"/>
  </r>
  <r>
    <x v="269"/>
    <x v="51"/>
    <n v="34601.599999999999"/>
  </r>
  <r>
    <x v="269"/>
    <x v="52"/>
    <n v="7065.04"/>
  </r>
  <r>
    <x v="269"/>
    <x v="71"/>
    <n v="252772.65"/>
  </r>
  <r>
    <x v="269"/>
    <x v="65"/>
    <n v="87120.34"/>
  </r>
  <r>
    <x v="270"/>
    <x v="6"/>
    <n v="952083.70000000007"/>
  </r>
  <r>
    <x v="270"/>
    <x v="9"/>
    <n v="227969.55"/>
  </r>
  <r>
    <x v="270"/>
    <x v="67"/>
    <n v="25725.780000000002"/>
  </r>
  <r>
    <x v="270"/>
    <x v="60"/>
    <n v="115421.89"/>
  </r>
  <r>
    <x v="270"/>
    <x v="10"/>
    <n v="4687.4399999999996"/>
  </r>
  <r>
    <x v="270"/>
    <x v="11"/>
    <n v="84006.399999999994"/>
  </r>
  <r>
    <x v="270"/>
    <x v="12"/>
    <n v="1674.2"/>
  </r>
  <r>
    <x v="270"/>
    <x v="13"/>
    <n v="6976.73"/>
  </r>
  <r>
    <x v="270"/>
    <x v="14"/>
    <n v="36.04"/>
  </r>
  <r>
    <x v="270"/>
    <x v="15"/>
    <n v="679.32"/>
  </r>
  <r>
    <x v="270"/>
    <x v="18"/>
    <n v="14951.060000000001"/>
  </r>
  <r>
    <x v="270"/>
    <x v="19"/>
    <n v="73969.37"/>
  </r>
  <r>
    <x v="270"/>
    <x v="25"/>
    <n v="16987.079999999998"/>
  </r>
  <r>
    <x v="270"/>
    <x v="46"/>
    <n v="60859.51"/>
  </r>
  <r>
    <x v="270"/>
    <x v="51"/>
    <n v="4199.7299999999996"/>
  </r>
  <r>
    <x v="271"/>
    <x v="0"/>
    <n v="88063.46"/>
  </r>
  <r>
    <x v="271"/>
    <x v="1"/>
    <n v="-88063.459999999992"/>
  </r>
  <r>
    <x v="271"/>
    <x v="2"/>
    <n v="4550.4699999999993"/>
  </r>
  <r>
    <x v="271"/>
    <x v="3"/>
    <n v="116624.33"/>
  </r>
  <r>
    <x v="271"/>
    <x v="4"/>
    <n v="16529.95"/>
  </r>
  <r>
    <x v="271"/>
    <x v="5"/>
    <n v="54619.16"/>
  </r>
  <r>
    <x v="271"/>
    <x v="6"/>
    <n v="2278958.8899999997"/>
  </r>
  <r>
    <x v="271"/>
    <x v="58"/>
    <n v="11179.01"/>
  </r>
  <r>
    <x v="271"/>
    <x v="59"/>
    <n v="114994.64000000001"/>
  </r>
  <r>
    <x v="271"/>
    <x v="7"/>
    <n v="37570.42"/>
  </r>
  <r>
    <x v="271"/>
    <x v="8"/>
    <n v="71548.95"/>
  </r>
  <r>
    <x v="271"/>
    <x v="9"/>
    <n v="1047482.3"/>
  </r>
  <r>
    <x v="271"/>
    <x v="10"/>
    <n v="320628.94"/>
  </r>
  <r>
    <x v="271"/>
    <x v="11"/>
    <n v="356971.06"/>
  </r>
  <r>
    <x v="271"/>
    <x v="12"/>
    <n v="59178.929999999993"/>
  </r>
  <r>
    <x v="271"/>
    <x v="13"/>
    <n v="16678.62"/>
  </r>
  <r>
    <x v="271"/>
    <x v="14"/>
    <n v="9444.7999999999993"/>
  </r>
  <r>
    <x v="271"/>
    <x v="15"/>
    <n v="17929.919999999998"/>
  </r>
  <r>
    <x v="271"/>
    <x v="16"/>
    <n v="138116.63"/>
  </r>
  <r>
    <x v="271"/>
    <x v="17"/>
    <n v="347894.65"/>
  </r>
  <r>
    <x v="271"/>
    <x v="18"/>
    <n v="95500.77999999997"/>
  </r>
  <r>
    <x v="271"/>
    <x v="19"/>
    <n v="184774.44"/>
  </r>
  <r>
    <x v="271"/>
    <x v="21"/>
    <n v="59205.039999999994"/>
  </r>
  <r>
    <x v="271"/>
    <x v="22"/>
    <n v="2464.33"/>
  </r>
  <r>
    <x v="271"/>
    <x v="23"/>
    <n v="110114.3"/>
  </r>
  <r>
    <x v="271"/>
    <x v="24"/>
    <n v="68361.710000000006"/>
  </r>
  <r>
    <x v="271"/>
    <x v="25"/>
    <n v="258411.95"/>
  </r>
  <r>
    <x v="271"/>
    <x v="73"/>
    <n v="8900.2799999999988"/>
  </r>
  <r>
    <x v="271"/>
    <x v="26"/>
    <n v="19464.239999999998"/>
  </r>
  <r>
    <x v="271"/>
    <x v="78"/>
    <n v="8344.5499999999993"/>
  </r>
  <r>
    <x v="271"/>
    <x v="27"/>
    <n v="10921.84"/>
  </r>
  <r>
    <x v="271"/>
    <x v="28"/>
    <n v="867941.89"/>
  </r>
  <r>
    <x v="271"/>
    <x v="29"/>
    <n v="19658.740000000002"/>
  </r>
  <r>
    <x v="271"/>
    <x v="30"/>
    <n v="6089"/>
  </r>
  <r>
    <x v="271"/>
    <x v="31"/>
    <n v="105206.41"/>
  </r>
  <r>
    <x v="271"/>
    <x v="33"/>
    <n v="1176.95"/>
  </r>
  <r>
    <x v="271"/>
    <x v="34"/>
    <n v="42801.74"/>
  </r>
  <r>
    <x v="271"/>
    <x v="35"/>
    <n v="81705"/>
  </r>
  <r>
    <x v="271"/>
    <x v="75"/>
    <n v="16878.36"/>
  </r>
  <r>
    <x v="271"/>
    <x v="37"/>
    <n v="13858.79"/>
  </r>
  <r>
    <x v="271"/>
    <x v="62"/>
    <n v="3500"/>
  </r>
  <r>
    <x v="271"/>
    <x v="54"/>
    <n v="18483.77"/>
  </r>
  <r>
    <x v="271"/>
    <x v="38"/>
    <n v="95409.57"/>
  </r>
  <r>
    <x v="271"/>
    <x v="39"/>
    <n v="20776.229999999996"/>
  </r>
  <r>
    <x v="271"/>
    <x v="40"/>
    <n v="131499.71999999997"/>
  </r>
  <r>
    <x v="271"/>
    <x v="41"/>
    <n v="67030.45"/>
  </r>
  <r>
    <x v="271"/>
    <x v="42"/>
    <n v="7088.17"/>
  </r>
  <r>
    <x v="271"/>
    <x v="43"/>
    <n v="36425.9"/>
  </r>
  <r>
    <x v="271"/>
    <x v="45"/>
    <n v="195692.39"/>
  </r>
  <r>
    <x v="271"/>
    <x v="46"/>
    <n v="48395.040000000001"/>
  </r>
  <r>
    <x v="271"/>
    <x v="47"/>
    <n v="4433"/>
  </r>
  <r>
    <x v="271"/>
    <x v="48"/>
    <n v="7308.64"/>
  </r>
  <r>
    <x v="271"/>
    <x v="49"/>
    <n v="15714.06"/>
  </r>
  <r>
    <x v="271"/>
    <x v="50"/>
    <n v="5766.57"/>
  </r>
  <r>
    <x v="271"/>
    <x v="51"/>
    <n v="54758.42"/>
  </r>
  <r>
    <x v="271"/>
    <x v="52"/>
    <n v="13157.79"/>
  </r>
  <r>
    <x v="271"/>
    <x v="71"/>
    <n v="137401.82"/>
  </r>
  <r>
    <x v="271"/>
    <x v="64"/>
    <n v="7194.24"/>
  </r>
  <r>
    <x v="271"/>
    <x v="66"/>
    <n v="4231.45"/>
  </r>
  <r>
    <x v="272"/>
    <x v="4"/>
    <n v="3673.76"/>
  </r>
  <r>
    <x v="272"/>
    <x v="6"/>
    <n v="164437.46000000002"/>
  </r>
  <r>
    <x v="272"/>
    <x v="58"/>
    <n v="1168.1300000000001"/>
  </r>
  <r>
    <x v="272"/>
    <x v="7"/>
    <n v="6667.41"/>
  </r>
  <r>
    <x v="272"/>
    <x v="8"/>
    <n v="1266.8"/>
  </r>
  <r>
    <x v="272"/>
    <x v="9"/>
    <n v="177648.67"/>
  </r>
  <r>
    <x v="272"/>
    <x v="10"/>
    <n v="69696"/>
  </r>
  <r>
    <x v="272"/>
    <x v="11"/>
    <n v="23232"/>
  </r>
  <r>
    <x v="272"/>
    <x v="12"/>
    <n v="4856.68"/>
  </r>
  <r>
    <x v="272"/>
    <x v="13"/>
    <n v="1077.45"/>
  </r>
  <r>
    <x v="272"/>
    <x v="16"/>
    <n v="20327.87"/>
  </r>
  <r>
    <x v="272"/>
    <x v="17"/>
    <n v="24255.370000000003"/>
  </r>
  <r>
    <x v="272"/>
    <x v="18"/>
    <n v="14000.7"/>
  </r>
  <r>
    <x v="272"/>
    <x v="19"/>
    <n v="12727.11"/>
  </r>
  <r>
    <x v="272"/>
    <x v="21"/>
    <n v="361.89"/>
  </r>
  <r>
    <x v="272"/>
    <x v="22"/>
    <n v="34977.89"/>
  </r>
  <r>
    <x v="272"/>
    <x v="23"/>
    <n v="11715.74"/>
  </r>
  <r>
    <x v="272"/>
    <x v="24"/>
    <n v="14319.39"/>
  </r>
  <r>
    <x v="272"/>
    <x v="25"/>
    <n v="7910.24"/>
  </r>
  <r>
    <x v="272"/>
    <x v="78"/>
    <n v="14112.91"/>
  </r>
  <r>
    <x v="272"/>
    <x v="27"/>
    <n v="5732.99"/>
  </r>
  <r>
    <x v="272"/>
    <x v="28"/>
    <n v="887"/>
  </r>
  <r>
    <x v="272"/>
    <x v="34"/>
    <n v="632.32000000000005"/>
  </r>
  <r>
    <x v="272"/>
    <x v="35"/>
    <n v="24005.58"/>
  </r>
  <r>
    <x v="272"/>
    <x v="69"/>
    <n v="7080.66"/>
  </r>
  <r>
    <x v="272"/>
    <x v="54"/>
    <n v="641.21"/>
  </r>
  <r>
    <x v="272"/>
    <x v="39"/>
    <n v="6817.48"/>
  </r>
  <r>
    <x v="272"/>
    <x v="40"/>
    <n v="5243.46"/>
  </r>
  <r>
    <x v="272"/>
    <x v="41"/>
    <n v="2137"/>
  </r>
  <r>
    <x v="272"/>
    <x v="42"/>
    <n v="10634.9"/>
  </r>
  <r>
    <x v="272"/>
    <x v="45"/>
    <n v="1370.57"/>
  </r>
  <r>
    <x v="272"/>
    <x v="46"/>
    <n v="62099.75"/>
  </r>
  <r>
    <x v="272"/>
    <x v="47"/>
    <n v="1176"/>
  </r>
  <r>
    <x v="272"/>
    <x v="48"/>
    <n v="2720"/>
  </r>
  <r>
    <x v="272"/>
    <x v="50"/>
    <n v="2481.61"/>
  </r>
  <r>
    <x v="272"/>
    <x v="51"/>
    <n v="1970.25"/>
  </r>
  <r>
    <x v="272"/>
    <x v="52"/>
    <n v="2209.94"/>
  </r>
  <r>
    <x v="273"/>
    <x v="0"/>
    <n v="379491.67"/>
  </r>
  <r>
    <x v="273"/>
    <x v="1"/>
    <n v="-379491.67"/>
  </r>
  <r>
    <x v="273"/>
    <x v="57"/>
    <n v="342440.2"/>
  </r>
  <r>
    <x v="273"/>
    <x v="2"/>
    <n v="284300.05"/>
  </r>
  <r>
    <x v="273"/>
    <x v="3"/>
    <n v="1863161.48"/>
  </r>
  <r>
    <x v="273"/>
    <x v="4"/>
    <n v="499301.58"/>
  </r>
  <r>
    <x v="273"/>
    <x v="5"/>
    <n v="1314054.1000000001"/>
  </r>
  <r>
    <x v="273"/>
    <x v="6"/>
    <n v="33357810.999999996"/>
  </r>
  <r>
    <x v="273"/>
    <x v="58"/>
    <n v="36109.65"/>
  </r>
  <r>
    <x v="273"/>
    <x v="59"/>
    <n v="841709.92"/>
  </r>
  <r>
    <x v="273"/>
    <x v="7"/>
    <n v="831873.95"/>
  </r>
  <r>
    <x v="273"/>
    <x v="8"/>
    <n v="705884.03"/>
  </r>
  <r>
    <x v="273"/>
    <x v="9"/>
    <n v="14012329.090000004"/>
  </r>
  <r>
    <x v="273"/>
    <x v="67"/>
    <n v="214606.12999999998"/>
  </r>
  <r>
    <x v="273"/>
    <x v="60"/>
    <n v="505977.55"/>
  </r>
  <r>
    <x v="273"/>
    <x v="10"/>
    <n v="4681113.6400000015"/>
  </r>
  <r>
    <x v="273"/>
    <x v="11"/>
    <n v="4974959.3599999994"/>
  </r>
  <r>
    <x v="273"/>
    <x v="12"/>
    <n v="332040.1399999999"/>
  </r>
  <r>
    <x v="273"/>
    <x v="13"/>
    <n v="179298.77"/>
  </r>
  <r>
    <x v="273"/>
    <x v="16"/>
    <n v="1759658.5399999993"/>
  </r>
  <r>
    <x v="273"/>
    <x v="17"/>
    <n v="5187191.9700000007"/>
  </r>
  <r>
    <x v="273"/>
    <x v="18"/>
    <n v="1232196.4999999998"/>
  </r>
  <r>
    <x v="273"/>
    <x v="19"/>
    <n v="2814070.6900000004"/>
  </r>
  <r>
    <x v="273"/>
    <x v="82"/>
    <n v="25519.93"/>
  </r>
  <r>
    <x v="273"/>
    <x v="20"/>
    <n v="59410.359999999993"/>
  </r>
  <r>
    <x v="273"/>
    <x v="21"/>
    <n v="2063823.7799999998"/>
  </r>
  <r>
    <x v="273"/>
    <x v="22"/>
    <n v="310204.36000000004"/>
  </r>
  <r>
    <x v="273"/>
    <x v="23"/>
    <n v="962341.28"/>
  </r>
  <r>
    <x v="273"/>
    <x v="24"/>
    <n v="292020.08"/>
  </r>
  <r>
    <x v="273"/>
    <x v="25"/>
    <n v="2952594.54"/>
  </r>
  <r>
    <x v="273"/>
    <x v="26"/>
    <n v="143924.79"/>
  </r>
  <r>
    <x v="273"/>
    <x v="78"/>
    <n v="7307.7300000000005"/>
  </r>
  <r>
    <x v="273"/>
    <x v="27"/>
    <n v="801954.27"/>
  </r>
  <r>
    <x v="273"/>
    <x v="61"/>
    <n v="276291.93"/>
  </r>
  <r>
    <x v="273"/>
    <x v="28"/>
    <n v="264243.64"/>
  </r>
  <r>
    <x v="273"/>
    <x v="29"/>
    <n v="265810.61"/>
  </r>
  <r>
    <x v="273"/>
    <x v="30"/>
    <n v="851076.55"/>
  </r>
  <r>
    <x v="273"/>
    <x v="31"/>
    <n v="9000"/>
  </r>
  <r>
    <x v="273"/>
    <x v="32"/>
    <n v="30825.62"/>
  </r>
  <r>
    <x v="273"/>
    <x v="33"/>
    <n v="50659.06"/>
  </r>
  <r>
    <x v="273"/>
    <x v="34"/>
    <n v="268808.98"/>
  </r>
  <r>
    <x v="273"/>
    <x v="35"/>
    <n v="754645.4"/>
  </r>
  <r>
    <x v="273"/>
    <x v="68"/>
    <n v="34459.9"/>
  </r>
  <r>
    <x v="273"/>
    <x v="36"/>
    <n v="1344698.5799999998"/>
  </r>
  <r>
    <x v="273"/>
    <x v="37"/>
    <n v="465515.35"/>
  </r>
  <r>
    <x v="273"/>
    <x v="62"/>
    <n v="16566.5"/>
  </r>
  <r>
    <x v="273"/>
    <x v="54"/>
    <n v="290444.34000000003"/>
  </r>
  <r>
    <x v="273"/>
    <x v="38"/>
    <n v="208963.45"/>
  </r>
  <r>
    <x v="273"/>
    <x v="39"/>
    <n v="108133.20000000001"/>
  </r>
  <r>
    <x v="273"/>
    <x v="40"/>
    <n v="540567.57999999996"/>
  </r>
  <r>
    <x v="273"/>
    <x v="42"/>
    <n v="107804.93"/>
  </r>
  <r>
    <x v="273"/>
    <x v="43"/>
    <n v="59804.53"/>
  </r>
  <r>
    <x v="273"/>
    <x v="55"/>
    <n v="53"/>
  </r>
  <r>
    <x v="273"/>
    <x v="44"/>
    <n v="33012.86"/>
  </r>
  <r>
    <x v="273"/>
    <x v="45"/>
    <n v="248387.41"/>
  </r>
  <r>
    <x v="273"/>
    <x v="46"/>
    <n v="158271.26"/>
  </r>
  <r>
    <x v="273"/>
    <x v="47"/>
    <n v="399724.87"/>
  </r>
  <r>
    <x v="273"/>
    <x v="63"/>
    <n v="3483.06"/>
  </r>
  <r>
    <x v="273"/>
    <x v="48"/>
    <n v="680833.97"/>
  </r>
  <r>
    <x v="273"/>
    <x v="49"/>
    <n v="82896.61"/>
  </r>
  <r>
    <x v="273"/>
    <x v="50"/>
    <n v="1407700.97"/>
  </r>
  <r>
    <x v="273"/>
    <x v="51"/>
    <n v="383085.68"/>
  </r>
  <r>
    <x v="273"/>
    <x v="52"/>
    <n v="712730.89"/>
  </r>
  <r>
    <x v="273"/>
    <x v="70"/>
    <n v="57164.97"/>
  </r>
  <r>
    <x v="273"/>
    <x v="71"/>
    <n v="250084.04"/>
  </r>
  <r>
    <x v="273"/>
    <x v="64"/>
    <n v="420646.63"/>
  </r>
  <r>
    <x v="273"/>
    <x v="65"/>
    <n v="55922.09"/>
  </r>
  <r>
    <x v="273"/>
    <x v="66"/>
    <n v="91476.109999999986"/>
  </r>
  <r>
    <x v="274"/>
    <x v="0"/>
    <n v="116175.35"/>
  </r>
  <r>
    <x v="274"/>
    <x v="1"/>
    <n v="-116175.35"/>
  </r>
  <r>
    <x v="274"/>
    <x v="57"/>
    <n v="44935"/>
  </r>
  <r>
    <x v="274"/>
    <x v="2"/>
    <n v="31855.49"/>
  </r>
  <r>
    <x v="274"/>
    <x v="3"/>
    <n v="74415.95"/>
  </r>
  <r>
    <x v="274"/>
    <x v="4"/>
    <n v="123426.06000000001"/>
  </r>
  <r>
    <x v="274"/>
    <x v="5"/>
    <n v="311076.20999999996"/>
  </r>
  <r>
    <x v="274"/>
    <x v="6"/>
    <n v="8842525.5399999991"/>
  </r>
  <r>
    <x v="274"/>
    <x v="58"/>
    <n v="33809.850000000006"/>
  </r>
  <r>
    <x v="274"/>
    <x v="59"/>
    <n v="295297.87"/>
  </r>
  <r>
    <x v="274"/>
    <x v="7"/>
    <n v="126475.37"/>
  </r>
  <r>
    <x v="274"/>
    <x v="8"/>
    <n v="183112.1"/>
  </r>
  <r>
    <x v="274"/>
    <x v="9"/>
    <n v="3125876.7899999996"/>
  </r>
  <r>
    <x v="274"/>
    <x v="10"/>
    <n v="1109260"/>
  </r>
  <r>
    <x v="274"/>
    <x v="11"/>
    <n v="1324224"/>
  </r>
  <r>
    <x v="274"/>
    <x v="12"/>
    <n v="102623.26999999997"/>
  </r>
  <r>
    <x v="274"/>
    <x v="13"/>
    <n v="53687.49"/>
  </r>
  <r>
    <x v="274"/>
    <x v="14"/>
    <n v="5824.06"/>
  </r>
  <r>
    <x v="274"/>
    <x v="15"/>
    <n v="14630.570000000002"/>
  </r>
  <r>
    <x v="274"/>
    <x v="16"/>
    <n v="389899.1"/>
  </r>
  <r>
    <x v="274"/>
    <x v="17"/>
    <n v="1308971.7799999998"/>
  </r>
  <r>
    <x v="274"/>
    <x v="18"/>
    <n v="277939.36999999994"/>
  </r>
  <r>
    <x v="274"/>
    <x v="19"/>
    <n v="704637.35"/>
  </r>
  <r>
    <x v="274"/>
    <x v="21"/>
    <n v="205408.33000000002"/>
  </r>
  <r>
    <x v="274"/>
    <x v="22"/>
    <n v="1907.8999999999999"/>
  </r>
  <r>
    <x v="274"/>
    <x v="23"/>
    <n v="429729.42000000004"/>
  </r>
  <r>
    <x v="274"/>
    <x v="24"/>
    <n v="80569.66"/>
  </r>
  <r>
    <x v="274"/>
    <x v="25"/>
    <n v="1219853.3399999999"/>
  </r>
  <r>
    <x v="274"/>
    <x v="26"/>
    <n v="90519.389999999985"/>
  </r>
  <r>
    <x v="274"/>
    <x v="27"/>
    <n v="221760.37"/>
  </r>
  <r>
    <x v="274"/>
    <x v="61"/>
    <n v="42283.8"/>
  </r>
  <r>
    <x v="274"/>
    <x v="31"/>
    <n v="234834.16"/>
  </r>
  <r>
    <x v="274"/>
    <x v="33"/>
    <n v="1093.93"/>
  </r>
  <r>
    <x v="274"/>
    <x v="34"/>
    <n v="23555.71"/>
  </r>
  <r>
    <x v="274"/>
    <x v="35"/>
    <n v="250770.79"/>
  </r>
  <r>
    <x v="274"/>
    <x v="69"/>
    <n v="8050"/>
  </r>
  <r>
    <x v="274"/>
    <x v="36"/>
    <n v="8773.07"/>
  </r>
  <r>
    <x v="274"/>
    <x v="37"/>
    <n v="696.76"/>
  </r>
  <r>
    <x v="274"/>
    <x v="62"/>
    <n v="32500"/>
  </r>
  <r>
    <x v="274"/>
    <x v="54"/>
    <n v="2582.7700000000004"/>
  </r>
  <r>
    <x v="274"/>
    <x v="38"/>
    <n v="229427.41"/>
  </r>
  <r>
    <x v="274"/>
    <x v="39"/>
    <n v="400"/>
  </r>
  <r>
    <x v="274"/>
    <x v="40"/>
    <n v="50079.42"/>
  </r>
  <r>
    <x v="274"/>
    <x v="41"/>
    <n v="19360.160000000003"/>
  </r>
  <r>
    <x v="274"/>
    <x v="42"/>
    <n v="62394.5"/>
  </r>
  <r>
    <x v="274"/>
    <x v="43"/>
    <n v="5369.2800000000007"/>
  </r>
  <r>
    <x v="274"/>
    <x v="55"/>
    <n v="16346.41"/>
  </r>
  <r>
    <x v="274"/>
    <x v="44"/>
    <n v="21355.599999999999"/>
  </r>
  <r>
    <x v="274"/>
    <x v="45"/>
    <n v="40188.57"/>
  </r>
  <r>
    <x v="274"/>
    <x v="46"/>
    <n v="1263632.71"/>
  </r>
  <r>
    <x v="274"/>
    <x v="47"/>
    <n v="68831.08"/>
  </r>
  <r>
    <x v="274"/>
    <x v="63"/>
    <n v="10700"/>
  </r>
  <r>
    <x v="274"/>
    <x v="48"/>
    <n v="77182.070000000007"/>
  </r>
  <r>
    <x v="274"/>
    <x v="49"/>
    <n v="17593.97"/>
  </r>
  <r>
    <x v="274"/>
    <x v="51"/>
    <n v="84794.61"/>
  </r>
  <r>
    <x v="274"/>
    <x v="65"/>
    <n v="201025.7"/>
  </r>
  <r>
    <x v="274"/>
    <x v="66"/>
    <n v="1086"/>
  </r>
  <r>
    <x v="274"/>
    <x v="74"/>
    <n v="1185821.55"/>
  </r>
  <r>
    <x v="275"/>
    <x v="0"/>
    <n v="8505.51"/>
  </r>
  <r>
    <x v="275"/>
    <x v="1"/>
    <n v="-8505.51"/>
  </r>
  <r>
    <x v="275"/>
    <x v="57"/>
    <n v="39202.769999999997"/>
  </r>
  <r>
    <x v="275"/>
    <x v="3"/>
    <n v="31884.25"/>
  </r>
  <r>
    <x v="275"/>
    <x v="6"/>
    <n v="1747836.92"/>
  </r>
  <r>
    <x v="275"/>
    <x v="59"/>
    <n v="24243.16"/>
  </r>
  <r>
    <x v="275"/>
    <x v="9"/>
    <n v="676805.54"/>
  </r>
  <r>
    <x v="275"/>
    <x v="67"/>
    <n v="3200"/>
  </r>
  <r>
    <x v="275"/>
    <x v="10"/>
    <n v="185856"/>
  </r>
  <r>
    <x v="275"/>
    <x v="11"/>
    <n v="256868"/>
  </r>
  <r>
    <x v="275"/>
    <x v="12"/>
    <n v="25662.38"/>
  </r>
  <r>
    <x v="275"/>
    <x v="13"/>
    <n v="9287.66"/>
  </r>
  <r>
    <x v="275"/>
    <x v="14"/>
    <n v="976.81999999999994"/>
  </r>
  <r>
    <x v="275"/>
    <x v="15"/>
    <n v="2705.24"/>
  </r>
  <r>
    <x v="275"/>
    <x v="76"/>
    <n v="2247.1799999999998"/>
  </r>
  <r>
    <x v="275"/>
    <x v="16"/>
    <n v="65953.420000000013"/>
  </r>
  <r>
    <x v="275"/>
    <x v="17"/>
    <n v="260911.59999999998"/>
  </r>
  <r>
    <x v="275"/>
    <x v="18"/>
    <n v="52457.55000000001"/>
  </r>
  <r>
    <x v="275"/>
    <x v="19"/>
    <n v="140315.67000000001"/>
  </r>
  <r>
    <x v="275"/>
    <x v="20"/>
    <n v="4424.99"/>
  </r>
  <r>
    <x v="275"/>
    <x v="21"/>
    <n v="51193.06"/>
  </r>
  <r>
    <x v="275"/>
    <x v="22"/>
    <n v="3324.53"/>
  </r>
  <r>
    <x v="275"/>
    <x v="23"/>
    <n v="93361.62"/>
  </r>
  <r>
    <x v="275"/>
    <x v="24"/>
    <n v="27129.95"/>
  </r>
  <r>
    <x v="275"/>
    <x v="25"/>
    <n v="144629.64000000001"/>
  </r>
  <r>
    <x v="275"/>
    <x v="26"/>
    <n v="55764.350000000006"/>
  </r>
  <r>
    <x v="275"/>
    <x v="27"/>
    <n v="94538.82"/>
  </r>
  <r>
    <x v="275"/>
    <x v="61"/>
    <n v="56428.28"/>
  </r>
  <r>
    <x v="275"/>
    <x v="28"/>
    <n v="121312.95999999999"/>
  </r>
  <r>
    <x v="275"/>
    <x v="29"/>
    <n v="4422.5"/>
  </r>
  <r>
    <x v="275"/>
    <x v="32"/>
    <n v="11427.06"/>
  </r>
  <r>
    <x v="275"/>
    <x v="33"/>
    <n v="565.65"/>
  </r>
  <r>
    <x v="275"/>
    <x v="34"/>
    <n v="14459.29"/>
  </r>
  <r>
    <x v="275"/>
    <x v="35"/>
    <n v="129381.07"/>
  </r>
  <r>
    <x v="275"/>
    <x v="75"/>
    <n v="11627.460000000001"/>
  </r>
  <r>
    <x v="275"/>
    <x v="37"/>
    <n v="247.77"/>
  </r>
  <r>
    <x v="275"/>
    <x v="38"/>
    <n v="0"/>
  </r>
  <r>
    <x v="275"/>
    <x v="39"/>
    <n v="8593.0500000000011"/>
  </r>
  <r>
    <x v="275"/>
    <x v="40"/>
    <n v="5415"/>
  </r>
  <r>
    <x v="275"/>
    <x v="43"/>
    <n v="54970.63"/>
  </r>
  <r>
    <x v="275"/>
    <x v="44"/>
    <n v="1094.76"/>
  </r>
  <r>
    <x v="275"/>
    <x v="45"/>
    <n v="15480.5"/>
  </r>
  <r>
    <x v="275"/>
    <x v="46"/>
    <n v="76595.820000000007"/>
  </r>
  <r>
    <x v="275"/>
    <x v="47"/>
    <n v="962.96"/>
  </r>
  <r>
    <x v="275"/>
    <x v="50"/>
    <n v="217.61"/>
  </r>
  <r>
    <x v="275"/>
    <x v="51"/>
    <n v="2402.88"/>
  </r>
  <r>
    <x v="276"/>
    <x v="0"/>
    <n v="22336.46"/>
  </r>
  <r>
    <x v="276"/>
    <x v="1"/>
    <n v="-22336.46"/>
  </r>
  <r>
    <x v="276"/>
    <x v="57"/>
    <n v="10705"/>
  </r>
  <r>
    <x v="276"/>
    <x v="2"/>
    <n v="113479.57"/>
  </r>
  <r>
    <x v="276"/>
    <x v="3"/>
    <n v="71609.510000000009"/>
  </r>
  <r>
    <x v="276"/>
    <x v="4"/>
    <n v="132986.39000000001"/>
  </r>
  <r>
    <x v="276"/>
    <x v="5"/>
    <n v="82133.070000000007"/>
  </r>
  <r>
    <x v="276"/>
    <x v="6"/>
    <n v="4585303.9700000007"/>
  </r>
  <r>
    <x v="276"/>
    <x v="58"/>
    <n v="21120"/>
  </r>
  <r>
    <x v="276"/>
    <x v="59"/>
    <n v="174838.35"/>
  </r>
  <r>
    <x v="276"/>
    <x v="7"/>
    <n v="79348.22"/>
  </r>
  <r>
    <x v="276"/>
    <x v="8"/>
    <n v="78219.989999999991"/>
  </r>
  <r>
    <x v="276"/>
    <x v="9"/>
    <n v="1763210.9499999997"/>
  </r>
  <r>
    <x v="276"/>
    <x v="67"/>
    <n v="33633.270000000004"/>
  </r>
  <r>
    <x v="276"/>
    <x v="60"/>
    <n v="60350.04"/>
  </r>
  <r>
    <x v="276"/>
    <x v="10"/>
    <n v="643491"/>
  </r>
  <r>
    <x v="276"/>
    <x v="11"/>
    <n v="656304"/>
  </r>
  <r>
    <x v="276"/>
    <x v="12"/>
    <n v="60755.049999999988"/>
  </r>
  <r>
    <x v="276"/>
    <x v="13"/>
    <n v="27170.87"/>
  </r>
  <r>
    <x v="276"/>
    <x v="14"/>
    <n v="8473.59"/>
  </r>
  <r>
    <x v="276"/>
    <x v="15"/>
    <n v="19484.650000000001"/>
  </r>
  <r>
    <x v="276"/>
    <x v="16"/>
    <n v="228505.49000000002"/>
  </r>
  <r>
    <x v="276"/>
    <x v="17"/>
    <n v="703722.04"/>
  </r>
  <r>
    <x v="276"/>
    <x v="18"/>
    <n v="158548.20000000001"/>
  </r>
  <r>
    <x v="276"/>
    <x v="19"/>
    <n v="370392.6"/>
  </r>
  <r>
    <x v="276"/>
    <x v="21"/>
    <n v="47634.87"/>
  </r>
  <r>
    <x v="276"/>
    <x v="22"/>
    <n v="35376.43"/>
  </r>
  <r>
    <x v="276"/>
    <x v="23"/>
    <n v="170198.76"/>
  </r>
  <r>
    <x v="276"/>
    <x v="24"/>
    <n v="50195.49"/>
  </r>
  <r>
    <x v="276"/>
    <x v="25"/>
    <n v="456934.75"/>
  </r>
  <r>
    <x v="276"/>
    <x v="26"/>
    <n v="2661"/>
  </r>
  <r>
    <x v="276"/>
    <x v="78"/>
    <n v="2943.57"/>
  </r>
  <r>
    <x v="276"/>
    <x v="27"/>
    <n v="146817.06"/>
  </r>
  <r>
    <x v="276"/>
    <x v="61"/>
    <n v="32355.33"/>
  </r>
  <r>
    <x v="276"/>
    <x v="28"/>
    <n v="25375.74"/>
  </r>
  <r>
    <x v="276"/>
    <x v="29"/>
    <n v="21014.02"/>
  </r>
  <r>
    <x v="276"/>
    <x v="53"/>
    <n v="10487.76"/>
  </r>
  <r>
    <x v="276"/>
    <x v="31"/>
    <n v="129305.44"/>
  </r>
  <r>
    <x v="276"/>
    <x v="32"/>
    <n v="17992.11"/>
  </r>
  <r>
    <x v="276"/>
    <x v="33"/>
    <n v="2520.9699999999998"/>
  </r>
  <r>
    <x v="276"/>
    <x v="34"/>
    <n v="57962.200000000004"/>
  </r>
  <r>
    <x v="276"/>
    <x v="35"/>
    <n v="174828.52000000002"/>
  </r>
  <r>
    <x v="276"/>
    <x v="85"/>
    <n v="1042.49"/>
  </r>
  <r>
    <x v="276"/>
    <x v="37"/>
    <n v="48922.95"/>
  </r>
  <r>
    <x v="276"/>
    <x v="38"/>
    <n v="188248.28000000003"/>
  </r>
  <r>
    <x v="276"/>
    <x v="39"/>
    <n v="14977.92"/>
  </r>
  <r>
    <x v="276"/>
    <x v="55"/>
    <n v="4591.4799999999996"/>
  </r>
  <r>
    <x v="276"/>
    <x v="44"/>
    <n v="21408.84"/>
  </r>
  <r>
    <x v="276"/>
    <x v="45"/>
    <n v="14601.04"/>
  </r>
  <r>
    <x v="276"/>
    <x v="46"/>
    <n v="342151.49"/>
  </r>
  <r>
    <x v="276"/>
    <x v="47"/>
    <n v="84535.38"/>
  </r>
  <r>
    <x v="276"/>
    <x v="63"/>
    <n v="15000"/>
  </r>
  <r>
    <x v="276"/>
    <x v="48"/>
    <n v="60685.869999999995"/>
  </r>
  <r>
    <x v="276"/>
    <x v="50"/>
    <n v="114919.6"/>
  </r>
  <r>
    <x v="276"/>
    <x v="51"/>
    <n v="97349.010000000009"/>
  </r>
  <r>
    <x v="277"/>
    <x v="0"/>
    <n v="18702.86"/>
  </r>
  <r>
    <x v="277"/>
    <x v="1"/>
    <n v="-18702.86"/>
  </r>
  <r>
    <x v="277"/>
    <x v="57"/>
    <n v="5705"/>
  </r>
  <r>
    <x v="277"/>
    <x v="2"/>
    <n v="8805"/>
  </r>
  <r>
    <x v="277"/>
    <x v="3"/>
    <n v="90563.8"/>
  </r>
  <r>
    <x v="277"/>
    <x v="4"/>
    <n v="31664.969999999998"/>
  </r>
  <r>
    <x v="277"/>
    <x v="5"/>
    <n v="27124.959999999999"/>
  </r>
  <r>
    <x v="277"/>
    <x v="6"/>
    <n v="1444832.95"/>
  </r>
  <r>
    <x v="277"/>
    <x v="58"/>
    <n v="11591.25"/>
  </r>
  <r>
    <x v="277"/>
    <x v="59"/>
    <n v="31896"/>
  </r>
  <r>
    <x v="277"/>
    <x v="7"/>
    <n v="5187.2700000000004"/>
  </r>
  <r>
    <x v="277"/>
    <x v="8"/>
    <n v="23208.74"/>
  </r>
  <r>
    <x v="277"/>
    <x v="9"/>
    <n v="768139.63000000012"/>
  </r>
  <r>
    <x v="277"/>
    <x v="60"/>
    <n v="-1301.3399999999999"/>
  </r>
  <r>
    <x v="277"/>
    <x v="10"/>
    <n v="228428.35"/>
  </r>
  <r>
    <x v="277"/>
    <x v="11"/>
    <n v="242051.65000000002"/>
  </r>
  <r>
    <x v="277"/>
    <x v="12"/>
    <n v="22720.26"/>
  </r>
  <r>
    <x v="277"/>
    <x v="13"/>
    <n v="9268.17"/>
  </r>
  <r>
    <x v="277"/>
    <x v="14"/>
    <n v="878.49000000000251"/>
  </r>
  <r>
    <x v="277"/>
    <x v="15"/>
    <n v="1638.75"/>
  </r>
  <r>
    <x v="277"/>
    <x v="16"/>
    <n v="92788.37000000001"/>
  </r>
  <r>
    <x v="277"/>
    <x v="17"/>
    <n v="226656.44999999998"/>
  </r>
  <r>
    <x v="277"/>
    <x v="18"/>
    <n v="61166.22"/>
  </r>
  <r>
    <x v="277"/>
    <x v="19"/>
    <n v="121465.58"/>
  </r>
  <r>
    <x v="277"/>
    <x v="21"/>
    <n v="101373.05"/>
  </r>
  <r>
    <x v="277"/>
    <x v="22"/>
    <n v="1636.7900000000002"/>
  </r>
  <r>
    <x v="277"/>
    <x v="23"/>
    <n v="94016.73"/>
  </r>
  <r>
    <x v="277"/>
    <x v="24"/>
    <n v="17938.36"/>
  </r>
  <r>
    <x v="277"/>
    <x v="25"/>
    <n v="141398.78"/>
  </r>
  <r>
    <x v="277"/>
    <x v="26"/>
    <n v="6235.47"/>
  </r>
  <r>
    <x v="277"/>
    <x v="79"/>
    <n v="25256.48"/>
  </r>
  <r>
    <x v="277"/>
    <x v="78"/>
    <n v="16367.71"/>
  </r>
  <r>
    <x v="277"/>
    <x v="27"/>
    <n v="82475.850000000006"/>
  </r>
  <r>
    <x v="277"/>
    <x v="28"/>
    <n v="33111.07"/>
  </r>
  <r>
    <x v="277"/>
    <x v="29"/>
    <n v="442"/>
  </r>
  <r>
    <x v="277"/>
    <x v="30"/>
    <n v="2308"/>
  </r>
  <r>
    <x v="277"/>
    <x v="31"/>
    <n v="19556.990000000002"/>
  </r>
  <r>
    <x v="277"/>
    <x v="32"/>
    <n v="2215.5"/>
  </r>
  <r>
    <x v="277"/>
    <x v="33"/>
    <n v="6232.1399999999994"/>
  </r>
  <r>
    <x v="277"/>
    <x v="34"/>
    <n v="37097.79"/>
  </r>
  <r>
    <x v="277"/>
    <x v="35"/>
    <n v="112449.06999999999"/>
  </r>
  <r>
    <x v="277"/>
    <x v="69"/>
    <n v="24251.439999999999"/>
  </r>
  <r>
    <x v="277"/>
    <x v="36"/>
    <n v="36092.880000000005"/>
  </r>
  <r>
    <x v="277"/>
    <x v="37"/>
    <n v="14232.09"/>
  </r>
  <r>
    <x v="277"/>
    <x v="54"/>
    <n v="62805.56"/>
  </r>
  <r>
    <x v="277"/>
    <x v="38"/>
    <n v="61837.89"/>
  </r>
  <r>
    <x v="277"/>
    <x v="39"/>
    <n v="18813.690000000002"/>
  </r>
  <r>
    <x v="277"/>
    <x v="40"/>
    <n v="22303.97"/>
  </r>
  <r>
    <x v="277"/>
    <x v="42"/>
    <n v="14602.64"/>
  </r>
  <r>
    <x v="277"/>
    <x v="55"/>
    <n v="104944.51000000001"/>
  </r>
  <r>
    <x v="277"/>
    <x v="45"/>
    <n v="3558.42"/>
  </r>
  <r>
    <x v="277"/>
    <x v="46"/>
    <n v="187215.66"/>
  </r>
  <r>
    <x v="277"/>
    <x v="47"/>
    <n v="15743.52"/>
  </r>
  <r>
    <x v="277"/>
    <x v="49"/>
    <n v="9432.15"/>
  </r>
  <r>
    <x v="277"/>
    <x v="50"/>
    <n v="1551.55"/>
  </r>
  <r>
    <x v="277"/>
    <x v="51"/>
    <n v="5314.73"/>
  </r>
  <r>
    <x v="278"/>
    <x v="57"/>
    <n v="21410"/>
  </r>
  <r>
    <x v="278"/>
    <x v="3"/>
    <n v="117956.75"/>
  </r>
  <r>
    <x v="278"/>
    <x v="4"/>
    <n v="8094.1200000000008"/>
  </r>
  <r>
    <x v="278"/>
    <x v="5"/>
    <n v="66622.720000000001"/>
  </r>
  <r>
    <x v="278"/>
    <x v="6"/>
    <n v="2146752.14"/>
  </r>
  <r>
    <x v="278"/>
    <x v="59"/>
    <n v="21882.95"/>
  </r>
  <r>
    <x v="278"/>
    <x v="7"/>
    <n v="21381.489999999998"/>
  </r>
  <r>
    <x v="278"/>
    <x v="8"/>
    <n v="88876.17"/>
  </r>
  <r>
    <x v="278"/>
    <x v="9"/>
    <n v="934316.12"/>
  </r>
  <r>
    <x v="278"/>
    <x v="10"/>
    <n v="348582.17"/>
  </r>
  <r>
    <x v="278"/>
    <x v="11"/>
    <n v="294945.32999999996"/>
  </r>
  <r>
    <x v="278"/>
    <x v="12"/>
    <n v="41155.82"/>
  </r>
  <r>
    <x v="278"/>
    <x v="13"/>
    <n v="13641.720000000001"/>
  </r>
  <r>
    <x v="278"/>
    <x v="14"/>
    <n v="1663.5600000000002"/>
  </r>
  <r>
    <x v="278"/>
    <x v="15"/>
    <n v="3607.7700000000004"/>
  </r>
  <r>
    <x v="278"/>
    <x v="16"/>
    <n v="113072.63"/>
  </r>
  <r>
    <x v="278"/>
    <x v="17"/>
    <n v="309553.26"/>
  </r>
  <r>
    <x v="278"/>
    <x v="18"/>
    <n v="79349.760000000009"/>
  </r>
  <r>
    <x v="278"/>
    <x v="19"/>
    <n v="176030.3"/>
  </r>
  <r>
    <x v="278"/>
    <x v="21"/>
    <n v="66238.899999999994"/>
  </r>
  <r>
    <x v="278"/>
    <x v="22"/>
    <n v="8508.869999999999"/>
  </r>
  <r>
    <x v="278"/>
    <x v="23"/>
    <n v="181570.67"/>
  </r>
  <r>
    <x v="278"/>
    <x v="24"/>
    <n v="71459.400000000009"/>
  </r>
  <r>
    <x v="278"/>
    <x v="25"/>
    <n v="432936.22000000003"/>
  </r>
  <r>
    <x v="278"/>
    <x v="26"/>
    <n v="10743.66"/>
  </r>
  <r>
    <x v="278"/>
    <x v="79"/>
    <n v="6841.57"/>
  </r>
  <r>
    <x v="278"/>
    <x v="78"/>
    <n v="1957.93"/>
  </r>
  <r>
    <x v="278"/>
    <x v="27"/>
    <n v="96640.28"/>
  </r>
  <r>
    <x v="278"/>
    <x v="28"/>
    <n v="46364.75"/>
  </r>
  <r>
    <x v="278"/>
    <x v="29"/>
    <n v="5806.09"/>
  </r>
  <r>
    <x v="278"/>
    <x v="31"/>
    <n v="9715.33"/>
  </r>
  <r>
    <x v="278"/>
    <x v="33"/>
    <n v="1297.8799999999999"/>
  </r>
  <r>
    <x v="278"/>
    <x v="34"/>
    <n v="41215.839999999997"/>
  </r>
  <r>
    <x v="278"/>
    <x v="35"/>
    <n v="63955.25"/>
  </r>
  <r>
    <x v="278"/>
    <x v="54"/>
    <n v="40904.86"/>
  </r>
  <r>
    <x v="278"/>
    <x v="38"/>
    <n v="130322.61"/>
  </r>
  <r>
    <x v="278"/>
    <x v="39"/>
    <n v="15505.789999999999"/>
  </r>
  <r>
    <x v="278"/>
    <x v="40"/>
    <n v="4139.8599999999997"/>
  </r>
  <r>
    <x v="278"/>
    <x v="42"/>
    <n v="14602.64"/>
  </r>
  <r>
    <x v="278"/>
    <x v="43"/>
    <n v="10437.780000000001"/>
  </r>
  <r>
    <x v="278"/>
    <x v="55"/>
    <n v="20737.41"/>
  </r>
  <r>
    <x v="278"/>
    <x v="45"/>
    <n v="2900.2"/>
  </r>
  <r>
    <x v="278"/>
    <x v="46"/>
    <n v="112161.46"/>
  </r>
  <r>
    <x v="278"/>
    <x v="47"/>
    <n v="16984.21"/>
  </r>
  <r>
    <x v="278"/>
    <x v="56"/>
    <n v="6675"/>
  </r>
  <r>
    <x v="278"/>
    <x v="48"/>
    <n v="47811.99"/>
  </r>
  <r>
    <x v="278"/>
    <x v="49"/>
    <n v="933.4"/>
  </r>
  <r>
    <x v="278"/>
    <x v="50"/>
    <n v="21090.45"/>
  </r>
  <r>
    <x v="278"/>
    <x v="51"/>
    <n v="29986.39"/>
  </r>
  <r>
    <x v="278"/>
    <x v="65"/>
    <n v="60227.97"/>
  </r>
  <r>
    <x v="279"/>
    <x v="0"/>
    <n v="615853.82999999984"/>
  </r>
  <r>
    <x v="279"/>
    <x v="1"/>
    <n v="-615853.82999999996"/>
  </r>
  <r>
    <x v="279"/>
    <x v="2"/>
    <n v="813199.49"/>
  </r>
  <r>
    <x v="279"/>
    <x v="3"/>
    <n v="4149875.3200000003"/>
  </r>
  <r>
    <x v="279"/>
    <x v="4"/>
    <n v="940853.52"/>
  </r>
  <r>
    <x v="279"/>
    <x v="5"/>
    <n v="1893166.1400000001"/>
  </r>
  <r>
    <x v="279"/>
    <x v="6"/>
    <n v="83841371.909999996"/>
  </r>
  <r>
    <x v="279"/>
    <x v="58"/>
    <n v="302868.62999999995"/>
  </r>
  <r>
    <x v="279"/>
    <x v="7"/>
    <n v="2297208.7799999998"/>
  </r>
  <r>
    <x v="279"/>
    <x v="8"/>
    <n v="2515283.62"/>
  </r>
  <r>
    <x v="279"/>
    <x v="9"/>
    <n v="27393003.910000004"/>
  </r>
  <r>
    <x v="279"/>
    <x v="67"/>
    <n v="50605.830000000009"/>
  </r>
  <r>
    <x v="279"/>
    <x v="60"/>
    <n v="141672.78000000003"/>
  </r>
  <r>
    <x v="279"/>
    <x v="10"/>
    <n v="7989630.2499999991"/>
  </r>
  <r>
    <x v="279"/>
    <x v="11"/>
    <n v="10946247.060000001"/>
  </r>
  <r>
    <x v="279"/>
    <x v="12"/>
    <n v="450292.62"/>
  </r>
  <r>
    <x v="279"/>
    <x v="13"/>
    <n v="327087.87999999995"/>
  </r>
  <r>
    <x v="279"/>
    <x v="14"/>
    <n v="26490.210000000006"/>
  </r>
  <r>
    <x v="279"/>
    <x v="15"/>
    <n v="-196482.31000000006"/>
  </r>
  <r>
    <x v="279"/>
    <x v="16"/>
    <n v="3381694.0199999996"/>
  </r>
  <r>
    <x v="279"/>
    <x v="17"/>
    <n v="12853883.559999999"/>
  </r>
  <r>
    <x v="279"/>
    <x v="18"/>
    <n v="2409958.12"/>
  </r>
  <r>
    <x v="279"/>
    <x v="19"/>
    <n v="6823038.709999999"/>
  </r>
  <r>
    <x v="279"/>
    <x v="21"/>
    <n v="200767.99"/>
  </r>
  <r>
    <x v="279"/>
    <x v="22"/>
    <n v="409147.91"/>
  </r>
  <r>
    <x v="279"/>
    <x v="23"/>
    <n v="1939639.46"/>
  </r>
  <r>
    <x v="279"/>
    <x v="24"/>
    <n v="582317.14999999991"/>
  </r>
  <r>
    <x v="279"/>
    <x v="25"/>
    <n v="4540165.669999999"/>
  </r>
  <r>
    <x v="279"/>
    <x v="91"/>
    <n v="49470.400000000001"/>
  </r>
  <r>
    <x v="279"/>
    <x v="72"/>
    <n v="14269.75"/>
  </r>
  <r>
    <x v="279"/>
    <x v="73"/>
    <n v="122285.22"/>
  </r>
  <r>
    <x v="279"/>
    <x v="77"/>
    <n v="4000"/>
  </r>
  <r>
    <x v="279"/>
    <x v="26"/>
    <n v="534284.34000000008"/>
  </r>
  <r>
    <x v="279"/>
    <x v="27"/>
    <n v="1357875.94"/>
  </r>
  <r>
    <x v="279"/>
    <x v="61"/>
    <n v="572629.74"/>
  </r>
  <r>
    <x v="279"/>
    <x v="29"/>
    <n v="257158.91000000003"/>
  </r>
  <r>
    <x v="279"/>
    <x v="30"/>
    <n v="1009968"/>
  </r>
  <r>
    <x v="279"/>
    <x v="31"/>
    <n v="2354023.9900000002"/>
  </r>
  <r>
    <x v="279"/>
    <x v="32"/>
    <n v="57307.700000000004"/>
  </r>
  <r>
    <x v="279"/>
    <x v="33"/>
    <n v="16403.580000000002"/>
  </r>
  <r>
    <x v="279"/>
    <x v="34"/>
    <n v="392848.83999999997"/>
  </r>
  <r>
    <x v="279"/>
    <x v="35"/>
    <n v="1937224.63"/>
  </r>
  <r>
    <x v="279"/>
    <x v="68"/>
    <n v="454.27"/>
  </r>
  <r>
    <x v="279"/>
    <x v="36"/>
    <n v="72816.319999999992"/>
  </r>
  <r>
    <x v="279"/>
    <x v="37"/>
    <n v="127774.68"/>
  </r>
  <r>
    <x v="279"/>
    <x v="62"/>
    <n v="10411.11"/>
  </r>
  <r>
    <x v="279"/>
    <x v="54"/>
    <n v="26564.76"/>
  </r>
  <r>
    <x v="279"/>
    <x v="38"/>
    <n v="575563.97"/>
  </r>
  <r>
    <x v="279"/>
    <x v="39"/>
    <n v="281924.01999999996"/>
  </r>
  <r>
    <x v="279"/>
    <x v="40"/>
    <n v="662283.31000000006"/>
  </r>
  <r>
    <x v="279"/>
    <x v="41"/>
    <n v="539.89"/>
  </r>
  <r>
    <x v="279"/>
    <x v="42"/>
    <n v="1139958.46"/>
  </r>
  <r>
    <x v="279"/>
    <x v="43"/>
    <n v="186977.64"/>
  </r>
  <r>
    <x v="279"/>
    <x v="55"/>
    <n v="174008.09"/>
  </r>
  <r>
    <x v="279"/>
    <x v="44"/>
    <n v="55535.5"/>
  </r>
  <r>
    <x v="279"/>
    <x v="45"/>
    <n v="126171.35"/>
  </r>
  <r>
    <x v="279"/>
    <x v="46"/>
    <n v="1704078.0799999998"/>
  </r>
  <r>
    <x v="279"/>
    <x v="47"/>
    <n v="23824.27"/>
  </r>
  <r>
    <x v="279"/>
    <x v="63"/>
    <n v="1178068.96"/>
  </r>
  <r>
    <x v="279"/>
    <x v="49"/>
    <n v="50634.45"/>
  </r>
  <r>
    <x v="279"/>
    <x v="51"/>
    <n v="294153.06000000006"/>
  </r>
  <r>
    <x v="279"/>
    <x v="52"/>
    <n v="205364.78999999998"/>
  </r>
  <r>
    <x v="279"/>
    <x v="71"/>
    <n v="72013.119999999995"/>
  </r>
  <r>
    <x v="279"/>
    <x v="65"/>
    <n v="132708.5"/>
  </r>
  <r>
    <x v="279"/>
    <x v="66"/>
    <n v="503972.47"/>
  </r>
  <r>
    <x v="280"/>
    <x v="0"/>
    <n v="228636.41"/>
  </r>
  <r>
    <x v="280"/>
    <x v="1"/>
    <n v="-228636.41"/>
  </r>
  <r>
    <x v="280"/>
    <x v="2"/>
    <n v="1412599.04"/>
  </r>
  <r>
    <x v="280"/>
    <x v="3"/>
    <n v="7786.79"/>
  </r>
  <r>
    <x v="280"/>
    <x v="96"/>
    <n v="117749.75999999999"/>
  </r>
  <r>
    <x v="280"/>
    <x v="4"/>
    <n v="619390.21"/>
  </r>
  <r>
    <x v="280"/>
    <x v="5"/>
    <n v="533580.85"/>
  </r>
  <r>
    <x v="280"/>
    <x v="6"/>
    <n v="31662244.549999997"/>
  </r>
  <r>
    <x v="280"/>
    <x v="58"/>
    <n v="68205.52"/>
  </r>
  <r>
    <x v="280"/>
    <x v="59"/>
    <n v="2250.42"/>
  </r>
  <r>
    <x v="280"/>
    <x v="88"/>
    <n v="29723.490000000005"/>
  </r>
  <r>
    <x v="280"/>
    <x v="7"/>
    <n v="520063.98"/>
  </r>
  <r>
    <x v="280"/>
    <x v="8"/>
    <n v="388733.14"/>
  </r>
  <r>
    <x v="280"/>
    <x v="9"/>
    <n v="12128865.310000002"/>
  </r>
  <r>
    <x v="280"/>
    <x v="67"/>
    <n v="21340.879999999994"/>
  </r>
  <r>
    <x v="280"/>
    <x v="60"/>
    <n v="166758.47999999998"/>
  </r>
  <r>
    <x v="280"/>
    <x v="10"/>
    <n v="3609194.7200000016"/>
  </r>
  <r>
    <x v="280"/>
    <x v="11"/>
    <n v="4201299.580000001"/>
  </r>
  <r>
    <x v="280"/>
    <x v="12"/>
    <n v="237991.4"/>
  </r>
  <r>
    <x v="280"/>
    <x v="13"/>
    <n v="180337.11"/>
  </r>
  <r>
    <x v="280"/>
    <x v="14"/>
    <n v="81495.53"/>
  </r>
  <r>
    <x v="280"/>
    <x v="15"/>
    <n v="120985.87"/>
  </r>
  <r>
    <x v="280"/>
    <x v="90"/>
    <n v="-10837.33"/>
  </r>
  <r>
    <x v="280"/>
    <x v="87"/>
    <n v="108.46"/>
  </r>
  <r>
    <x v="280"/>
    <x v="16"/>
    <n v="1454582.7999999998"/>
  </r>
  <r>
    <x v="280"/>
    <x v="17"/>
    <n v="4827911.59"/>
  </r>
  <r>
    <x v="280"/>
    <x v="18"/>
    <n v="972147.10000000009"/>
  </r>
  <r>
    <x v="280"/>
    <x v="19"/>
    <n v="2534116.5499999998"/>
  </r>
  <r>
    <x v="280"/>
    <x v="82"/>
    <n v="295.33999999999997"/>
  </r>
  <r>
    <x v="280"/>
    <x v="20"/>
    <n v="66.75"/>
  </r>
  <r>
    <x v="280"/>
    <x v="21"/>
    <n v="2330686.5999999996"/>
  </r>
  <r>
    <x v="280"/>
    <x v="22"/>
    <n v="1033118.25"/>
  </r>
  <r>
    <x v="280"/>
    <x v="23"/>
    <n v="635554.68000000005"/>
  </r>
  <r>
    <x v="280"/>
    <x v="24"/>
    <n v="309297.64"/>
  </r>
  <r>
    <x v="280"/>
    <x v="25"/>
    <n v="1634326.6500000001"/>
  </r>
  <r>
    <x v="280"/>
    <x v="86"/>
    <n v="10289.68"/>
  </r>
  <r>
    <x v="280"/>
    <x v="73"/>
    <n v="198628.08"/>
  </r>
  <r>
    <x v="280"/>
    <x v="26"/>
    <n v="27494.769999999997"/>
  </r>
  <r>
    <x v="280"/>
    <x v="27"/>
    <n v="1374184.89"/>
  </r>
  <r>
    <x v="280"/>
    <x v="29"/>
    <n v="53707.329999999994"/>
  </r>
  <r>
    <x v="280"/>
    <x v="31"/>
    <n v="1164277.02"/>
  </r>
  <r>
    <x v="280"/>
    <x v="32"/>
    <n v="4134.04"/>
  </r>
  <r>
    <x v="280"/>
    <x v="33"/>
    <n v="2683"/>
  </r>
  <r>
    <x v="280"/>
    <x v="34"/>
    <n v="18328.400000000001"/>
  </r>
  <r>
    <x v="280"/>
    <x v="35"/>
    <n v="714394.69"/>
  </r>
  <r>
    <x v="280"/>
    <x v="36"/>
    <n v="3422.8"/>
  </r>
  <r>
    <x v="280"/>
    <x v="37"/>
    <n v="72206.789999999994"/>
  </r>
  <r>
    <x v="280"/>
    <x v="62"/>
    <n v="4697.4400000000005"/>
  </r>
  <r>
    <x v="280"/>
    <x v="38"/>
    <n v="93338.22"/>
  </r>
  <r>
    <x v="280"/>
    <x v="43"/>
    <n v="639271.56000000006"/>
  </r>
  <r>
    <x v="280"/>
    <x v="44"/>
    <n v="52810.97"/>
  </r>
  <r>
    <x v="280"/>
    <x v="45"/>
    <n v="39059.5"/>
  </r>
  <r>
    <x v="280"/>
    <x v="46"/>
    <n v="515862.88"/>
  </r>
  <r>
    <x v="280"/>
    <x v="49"/>
    <n v="76054.05"/>
  </r>
  <r>
    <x v="280"/>
    <x v="50"/>
    <n v="1706367.6500000001"/>
  </r>
  <r>
    <x v="280"/>
    <x v="51"/>
    <n v="67472.34"/>
  </r>
  <r>
    <x v="280"/>
    <x v="52"/>
    <n v="524918.15"/>
  </r>
  <r>
    <x v="280"/>
    <x v="71"/>
    <n v="292988.51"/>
  </r>
  <r>
    <x v="281"/>
    <x v="0"/>
    <n v="90283.459999999992"/>
  </r>
  <r>
    <x v="281"/>
    <x v="1"/>
    <n v="-90283.459999999992"/>
  </r>
  <r>
    <x v="281"/>
    <x v="57"/>
    <n v="115519"/>
  </r>
  <r>
    <x v="281"/>
    <x v="2"/>
    <n v="85867.22"/>
  </r>
  <r>
    <x v="281"/>
    <x v="3"/>
    <n v="824643.46"/>
  </r>
  <r>
    <x v="281"/>
    <x v="4"/>
    <n v="575853.66"/>
  </r>
  <r>
    <x v="281"/>
    <x v="5"/>
    <n v="316130.28000000003"/>
  </r>
  <r>
    <x v="281"/>
    <x v="6"/>
    <n v="14460614.089999998"/>
  </r>
  <r>
    <x v="281"/>
    <x v="58"/>
    <n v="33961.33"/>
  </r>
  <r>
    <x v="281"/>
    <x v="59"/>
    <n v="9932.43"/>
  </r>
  <r>
    <x v="281"/>
    <x v="7"/>
    <n v="188875.86000000002"/>
  </r>
  <r>
    <x v="281"/>
    <x v="8"/>
    <n v="272047.09000000003"/>
  </r>
  <r>
    <x v="281"/>
    <x v="9"/>
    <n v="6218262.9199999999"/>
  </r>
  <r>
    <x v="281"/>
    <x v="60"/>
    <n v="2140.1799999999998"/>
  </r>
  <r>
    <x v="281"/>
    <x v="12"/>
    <n v="127669.47000000002"/>
  </r>
  <r>
    <x v="281"/>
    <x v="13"/>
    <n v="93538.87999999999"/>
  </r>
  <r>
    <x v="281"/>
    <x v="16"/>
    <n v="687242.88"/>
  </r>
  <r>
    <x v="281"/>
    <x v="17"/>
    <n v="2209677.42"/>
  </r>
  <r>
    <x v="281"/>
    <x v="18"/>
    <n v="480639.36"/>
  </r>
  <r>
    <x v="281"/>
    <x v="19"/>
    <n v="1174204.23"/>
  </r>
  <r>
    <x v="281"/>
    <x v="82"/>
    <n v="1851266.25"/>
  </r>
  <r>
    <x v="281"/>
    <x v="20"/>
    <n v="2349768.0500000003"/>
  </r>
  <r>
    <x v="281"/>
    <x v="21"/>
    <n v="4172.4799999999996"/>
  </r>
  <r>
    <x v="281"/>
    <x v="23"/>
    <n v="356054.19"/>
  </r>
  <r>
    <x v="281"/>
    <x v="25"/>
    <n v="1222507.57"/>
  </r>
  <r>
    <x v="281"/>
    <x v="72"/>
    <n v="4219.28"/>
  </r>
  <r>
    <x v="281"/>
    <x v="73"/>
    <n v="36398.68"/>
  </r>
  <r>
    <x v="281"/>
    <x v="27"/>
    <n v="267938.39999999997"/>
  </r>
  <r>
    <x v="281"/>
    <x v="61"/>
    <n v="167610.92000000001"/>
  </r>
  <r>
    <x v="281"/>
    <x v="29"/>
    <n v="1687.5"/>
  </r>
  <r>
    <x v="281"/>
    <x v="34"/>
    <n v="142690.54999999999"/>
  </r>
  <r>
    <x v="281"/>
    <x v="35"/>
    <n v="401846"/>
  </r>
  <r>
    <x v="281"/>
    <x v="62"/>
    <n v="33600"/>
  </r>
  <r>
    <x v="281"/>
    <x v="39"/>
    <n v="122788.11"/>
  </r>
  <r>
    <x v="281"/>
    <x v="40"/>
    <n v="174376"/>
  </r>
  <r>
    <x v="281"/>
    <x v="44"/>
    <n v="32482.82"/>
  </r>
  <r>
    <x v="281"/>
    <x v="45"/>
    <n v="34633.5"/>
  </r>
  <r>
    <x v="281"/>
    <x v="46"/>
    <n v="2412625.65"/>
  </r>
  <r>
    <x v="281"/>
    <x v="49"/>
    <n v="9344.85"/>
  </r>
  <r>
    <x v="281"/>
    <x v="51"/>
    <n v="96798.73"/>
  </r>
  <r>
    <x v="281"/>
    <x v="52"/>
    <n v="63087.119999999995"/>
  </r>
  <r>
    <x v="282"/>
    <x v="0"/>
    <n v="160479.40999999997"/>
  </r>
  <r>
    <x v="282"/>
    <x v="1"/>
    <n v="-160479.41"/>
  </r>
  <r>
    <x v="282"/>
    <x v="57"/>
    <n v="119190"/>
  </r>
  <r>
    <x v="282"/>
    <x v="2"/>
    <n v="200383.43"/>
  </r>
  <r>
    <x v="282"/>
    <x v="3"/>
    <n v="1003590.46"/>
  </r>
  <r>
    <x v="282"/>
    <x v="4"/>
    <n v="280134.41000000003"/>
  </r>
  <r>
    <x v="282"/>
    <x v="5"/>
    <n v="475348.07999999996"/>
  </r>
  <r>
    <x v="282"/>
    <x v="6"/>
    <n v="21224367.649999999"/>
  </r>
  <r>
    <x v="282"/>
    <x v="58"/>
    <n v="61597.959999999992"/>
  </r>
  <r>
    <x v="282"/>
    <x v="59"/>
    <n v="358888.75"/>
  </r>
  <r>
    <x v="282"/>
    <x v="7"/>
    <n v="296054.67000000004"/>
  </r>
  <r>
    <x v="282"/>
    <x v="8"/>
    <n v="422431.57"/>
  </r>
  <r>
    <x v="282"/>
    <x v="9"/>
    <n v="7093265.089999998"/>
  </r>
  <r>
    <x v="282"/>
    <x v="67"/>
    <n v="12871.590000000002"/>
  </r>
  <r>
    <x v="282"/>
    <x v="60"/>
    <n v="36306.68"/>
  </r>
  <r>
    <x v="282"/>
    <x v="10"/>
    <n v="2696027.8000000007"/>
  </r>
  <r>
    <x v="282"/>
    <x v="11"/>
    <n v="2879323.03"/>
  </r>
  <r>
    <x v="282"/>
    <x v="12"/>
    <n v="124196.25000000003"/>
  </r>
  <r>
    <x v="282"/>
    <x v="13"/>
    <n v="82765.63"/>
  </r>
  <r>
    <x v="282"/>
    <x v="14"/>
    <n v="15115.26"/>
  </r>
  <r>
    <x v="282"/>
    <x v="16"/>
    <n v="850212.50000000012"/>
  </r>
  <r>
    <x v="282"/>
    <x v="17"/>
    <n v="3263076.5500000007"/>
  </r>
  <r>
    <x v="282"/>
    <x v="18"/>
    <n v="608903.53000000014"/>
  </r>
  <r>
    <x v="282"/>
    <x v="19"/>
    <n v="1741788.5700000003"/>
  </r>
  <r>
    <x v="282"/>
    <x v="21"/>
    <n v="828736.07999999984"/>
  </r>
  <r>
    <x v="282"/>
    <x v="22"/>
    <n v="81814.789999999994"/>
  </r>
  <r>
    <x v="282"/>
    <x v="23"/>
    <n v="486643.17"/>
  </r>
  <r>
    <x v="282"/>
    <x v="24"/>
    <n v="144171.41999999998"/>
  </r>
  <r>
    <x v="282"/>
    <x v="25"/>
    <n v="1053517.8400000001"/>
  </r>
  <r>
    <x v="282"/>
    <x v="26"/>
    <n v="110654.01999999999"/>
  </r>
  <r>
    <x v="282"/>
    <x v="81"/>
    <n v="59125.020000000004"/>
  </r>
  <r>
    <x v="282"/>
    <x v="27"/>
    <n v="503224.59"/>
  </r>
  <r>
    <x v="282"/>
    <x v="61"/>
    <n v="213426.8"/>
  </r>
  <r>
    <x v="282"/>
    <x v="29"/>
    <n v="33203.18"/>
  </r>
  <r>
    <x v="282"/>
    <x v="53"/>
    <n v="21163.66"/>
  </r>
  <r>
    <x v="282"/>
    <x v="30"/>
    <n v="82554.73000000001"/>
  </r>
  <r>
    <x v="282"/>
    <x v="31"/>
    <n v="1052912.22"/>
  </r>
  <r>
    <x v="282"/>
    <x v="32"/>
    <n v="12292.43"/>
  </r>
  <r>
    <x v="282"/>
    <x v="33"/>
    <n v="4992.0200000000004"/>
  </r>
  <r>
    <x v="282"/>
    <x v="34"/>
    <n v="317005.68"/>
  </r>
  <r>
    <x v="282"/>
    <x v="35"/>
    <n v="554098"/>
  </r>
  <r>
    <x v="282"/>
    <x v="37"/>
    <n v="129975.64"/>
  </r>
  <r>
    <x v="282"/>
    <x v="62"/>
    <n v="172320"/>
  </r>
  <r>
    <x v="282"/>
    <x v="54"/>
    <n v="549925.47"/>
  </r>
  <r>
    <x v="282"/>
    <x v="38"/>
    <n v="639929.85"/>
  </r>
  <r>
    <x v="282"/>
    <x v="39"/>
    <n v="96924.479999999981"/>
  </r>
  <r>
    <x v="282"/>
    <x v="40"/>
    <n v="93653.89"/>
  </r>
  <r>
    <x v="282"/>
    <x v="41"/>
    <n v="1573.54"/>
  </r>
  <r>
    <x v="282"/>
    <x v="42"/>
    <n v="152470.31"/>
  </r>
  <r>
    <x v="282"/>
    <x v="43"/>
    <n v="167251.29"/>
  </r>
  <r>
    <x v="282"/>
    <x v="44"/>
    <n v="31853.07"/>
  </r>
  <r>
    <x v="282"/>
    <x v="45"/>
    <n v="44076.59"/>
  </r>
  <r>
    <x v="282"/>
    <x v="46"/>
    <n v="624055.35000000009"/>
  </r>
  <r>
    <x v="282"/>
    <x v="47"/>
    <n v="195732.43"/>
  </r>
  <r>
    <x v="282"/>
    <x v="48"/>
    <n v="70171.5"/>
  </r>
  <r>
    <x v="282"/>
    <x v="49"/>
    <n v="26701.27"/>
  </r>
  <r>
    <x v="282"/>
    <x v="50"/>
    <n v="5691.0199999999995"/>
  </r>
  <r>
    <x v="282"/>
    <x v="51"/>
    <n v="152231.03000000003"/>
  </r>
  <r>
    <x v="282"/>
    <x v="52"/>
    <n v="47706.630000000005"/>
  </r>
  <r>
    <x v="282"/>
    <x v="66"/>
    <n v="44209.789999999994"/>
  </r>
  <r>
    <x v="282"/>
    <x v="74"/>
    <n v="4985.33"/>
  </r>
  <r>
    <x v="283"/>
    <x v="0"/>
    <n v="117518.68"/>
  </r>
  <r>
    <x v="283"/>
    <x v="1"/>
    <n v="-117518.68"/>
  </r>
  <r>
    <x v="283"/>
    <x v="2"/>
    <n v="184492.77"/>
  </r>
  <r>
    <x v="283"/>
    <x v="3"/>
    <n v="32612.19"/>
  </r>
  <r>
    <x v="283"/>
    <x v="4"/>
    <n v="201036.3"/>
  </r>
  <r>
    <x v="283"/>
    <x v="5"/>
    <n v="202295.19"/>
  </r>
  <r>
    <x v="283"/>
    <x v="6"/>
    <n v="11215082.84"/>
  </r>
  <r>
    <x v="283"/>
    <x v="58"/>
    <n v="35846.18"/>
  </r>
  <r>
    <x v="283"/>
    <x v="59"/>
    <n v="307352.52"/>
  </r>
  <r>
    <x v="283"/>
    <x v="7"/>
    <n v="132108.02000000002"/>
  </r>
  <r>
    <x v="283"/>
    <x v="8"/>
    <n v="124336.19000000002"/>
  </r>
  <r>
    <x v="283"/>
    <x v="9"/>
    <n v="4384499.1399999997"/>
  </r>
  <r>
    <x v="283"/>
    <x v="67"/>
    <n v="7784.6699999999983"/>
  </r>
  <r>
    <x v="283"/>
    <x v="60"/>
    <n v="18555.379999999997"/>
  </r>
  <r>
    <x v="283"/>
    <x v="10"/>
    <n v="1326126.8"/>
  </r>
  <r>
    <x v="283"/>
    <x v="11"/>
    <n v="1580994.19"/>
  </r>
  <r>
    <x v="283"/>
    <x v="12"/>
    <n v="77290.12000000001"/>
  </r>
  <r>
    <x v="283"/>
    <x v="13"/>
    <n v="47434.58"/>
  </r>
  <r>
    <x v="283"/>
    <x v="14"/>
    <n v="126.72"/>
  </r>
  <r>
    <x v="283"/>
    <x v="15"/>
    <n v="160.52000000000001"/>
  </r>
  <r>
    <x v="283"/>
    <x v="16"/>
    <n v="522540.49999999988"/>
  </r>
  <r>
    <x v="283"/>
    <x v="17"/>
    <n v="1645862.9699999997"/>
  </r>
  <r>
    <x v="283"/>
    <x v="18"/>
    <n v="371275.14999999991"/>
  </r>
  <r>
    <x v="283"/>
    <x v="19"/>
    <n v="884865.45000000007"/>
  </r>
  <r>
    <x v="283"/>
    <x v="20"/>
    <n v="0"/>
  </r>
  <r>
    <x v="283"/>
    <x v="21"/>
    <n v="222875.06"/>
  </r>
  <r>
    <x v="283"/>
    <x v="22"/>
    <n v="86673.79"/>
  </r>
  <r>
    <x v="283"/>
    <x v="23"/>
    <n v="264742"/>
  </r>
  <r>
    <x v="283"/>
    <x v="24"/>
    <n v="113944.48"/>
  </r>
  <r>
    <x v="283"/>
    <x v="25"/>
    <n v="863658.33"/>
  </r>
  <r>
    <x v="283"/>
    <x v="72"/>
    <n v="127185.22"/>
  </r>
  <r>
    <x v="283"/>
    <x v="73"/>
    <n v="561495.16"/>
  </r>
  <r>
    <x v="283"/>
    <x v="27"/>
    <n v="335998.81"/>
  </r>
  <r>
    <x v="283"/>
    <x v="61"/>
    <n v="112355.33"/>
  </r>
  <r>
    <x v="283"/>
    <x v="29"/>
    <n v="253803.77999999997"/>
  </r>
  <r>
    <x v="283"/>
    <x v="30"/>
    <n v="355775.99"/>
  </r>
  <r>
    <x v="283"/>
    <x v="32"/>
    <n v="15737.47"/>
  </r>
  <r>
    <x v="283"/>
    <x v="33"/>
    <n v="10332.74"/>
  </r>
  <r>
    <x v="283"/>
    <x v="34"/>
    <n v="225742.84999999998"/>
  </r>
  <r>
    <x v="283"/>
    <x v="35"/>
    <n v="310823"/>
  </r>
  <r>
    <x v="283"/>
    <x v="54"/>
    <n v="91695.89"/>
  </r>
  <r>
    <x v="283"/>
    <x v="38"/>
    <n v="599785.33000000007"/>
  </r>
  <r>
    <x v="283"/>
    <x v="46"/>
    <n v="126853.75"/>
  </r>
  <r>
    <x v="283"/>
    <x v="47"/>
    <n v="612775.53"/>
  </r>
  <r>
    <x v="283"/>
    <x v="48"/>
    <n v="10604.49"/>
  </r>
  <r>
    <x v="283"/>
    <x v="50"/>
    <n v="24465.71"/>
  </r>
  <r>
    <x v="283"/>
    <x v="51"/>
    <n v="33200.759999999995"/>
  </r>
  <r>
    <x v="283"/>
    <x v="71"/>
    <n v="348060.6"/>
  </r>
  <r>
    <x v="283"/>
    <x v="66"/>
    <n v="152691.84"/>
  </r>
  <r>
    <x v="283"/>
    <x v="74"/>
    <n v="797579.76"/>
  </r>
  <r>
    <x v="283"/>
    <x v="80"/>
    <n v="17365.2"/>
  </r>
  <r>
    <x v="284"/>
    <x v="0"/>
    <n v="201168.59000000003"/>
  </r>
  <r>
    <x v="284"/>
    <x v="1"/>
    <n v="-201168.59"/>
  </r>
  <r>
    <x v="284"/>
    <x v="57"/>
    <n v="124716"/>
  </r>
  <r>
    <x v="284"/>
    <x v="2"/>
    <n v="174172.76"/>
  </r>
  <r>
    <x v="284"/>
    <x v="3"/>
    <n v="368033.69"/>
  </r>
  <r>
    <x v="284"/>
    <x v="4"/>
    <n v="167638.42000000001"/>
  </r>
  <r>
    <x v="284"/>
    <x v="5"/>
    <n v="296569"/>
  </r>
  <r>
    <x v="284"/>
    <x v="6"/>
    <n v="12839303.529999999"/>
  </r>
  <r>
    <x v="284"/>
    <x v="58"/>
    <n v="69186.58"/>
  </r>
  <r>
    <x v="284"/>
    <x v="59"/>
    <n v="155700.38"/>
  </r>
  <r>
    <x v="284"/>
    <x v="7"/>
    <n v="333519.83999999997"/>
  </r>
  <r>
    <x v="284"/>
    <x v="8"/>
    <n v="282565.38"/>
  </r>
  <r>
    <x v="284"/>
    <x v="9"/>
    <n v="4815756.6000000006"/>
  </r>
  <r>
    <x v="284"/>
    <x v="10"/>
    <n v="1566094.5999999994"/>
  </r>
  <r>
    <x v="284"/>
    <x v="11"/>
    <n v="1899456.8600000003"/>
  </r>
  <r>
    <x v="284"/>
    <x v="12"/>
    <n v="63918.849999999991"/>
  </r>
  <r>
    <x v="284"/>
    <x v="13"/>
    <n v="41443.799999999996"/>
  </r>
  <r>
    <x v="284"/>
    <x v="14"/>
    <n v="28770.730000000003"/>
  </r>
  <r>
    <x v="284"/>
    <x v="15"/>
    <n v="21793.389999999992"/>
  </r>
  <r>
    <x v="284"/>
    <x v="16"/>
    <n v="557916.25"/>
  </r>
  <r>
    <x v="284"/>
    <x v="17"/>
    <n v="1937347.8500000003"/>
  </r>
  <r>
    <x v="284"/>
    <x v="18"/>
    <n v="417603.36"/>
  </r>
  <r>
    <x v="284"/>
    <x v="19"/>
    <n v="1042949.9700000002"/>
  </r>
  <r>
    <x v="284"/>
    <x v="21"/>
    <n v="587907.14999999991"/>
  </r>
  <r>
    <x v="284"/>
    <x v="22"/>
    <n v="41027.990000000005"/>
  </r>
  <r>
    <x v="284"/>
    <x v="23"/>
    <n v="479198.68000000005"/>
  </r>
  <r>
    <x v="284"/>
    <x v="24"/>
    <n v="162158.81999999998"/>
  </r>
  <r>
    <x v="284"/>
    <x v="25"/>
    <n v="967882.55999999994"/>
  </r>
  <r>
    <x v="284"/>
    <x v="26"/>
    <n v="20841.37"/>
  </r>
  <r>
    <x v="284"/>
    <x v="27"/>
    <n v="275933.41000000003"/>
  </r>
  <r>
    <x v="284"/>
    <x v="61"/>
    <n v="150998.9"/>
  </r>
  <r>
    <x v="284"/>
    <x v="29"/>
    <n v="33547.299999999996"/>
  </r>
  <r>
    <x v="284"/>
    <x v="30"/>
    <n v="57508.28"/>
  </r>
  <r>
    <x v="284"/>
    <x v="31"/>
    <n v="204970.26"/>
  </r>
  <r>
    <x v="284"/>
    <x v="33"/>
    <n v="1660.47"/>
  </r>
  <r>
    <x v="284"/>
    <x v="34"/>
    <n v="234500.65000000002"/>
  </r>
  <r>
    <x v="284"/>
    <x v="35"/>
    <n v="401552"/>
  </r>
  <r>
    <x v="284"/>
    <x v="85"/>
    <n v="21063.29"/>
  </r>
  <r>
    <x v="284"/>
    <x v="36"/>
    <n v="114655.76"/>
  </r>
  <r>
    <x v="284"/>
    <x v="37"/>
    <n v="6484.85"/>
  </r>
  <r>
    <x v="284"/>
    <x v="54"/>
    <n v="7206.02"/>
  </r>
  <r>
    <x v="284"/>
    <x v="38"/>
    <n v="320571.94999999995"/>
  </r>
  <r>
    <x v="284"/>
    <x v="39"/>
    <n v="89489.510000000009"/>
  </r>
  <r>
    <x v="284"/>
    <x v="40"/>
    <n v="50110.67"/>
  </r>
  <r>
    <x v="284"/>
    <x v="41"/>
    <n v="26462.18"/>
  </r>
  <r>
    <x v="284"/>
    <x v="42"/>
    <n v="80681.16"/>
  </r>
  <r>
    <x v="284"/>
    <x v="43"/>
    <n v="42937.67"/>
  </r>
  <r>
    <x v="284"/>
    <x v="55"/>
    <n v="569.5"/>
  </r>
  <r>
    <x v="284"/>
    <x v="44"/>
    <n v="28659.51"/>
  </r>
  <r>
    <x v="284"/>
    <x v="45"/>
    <n v="18265"/>
  </r>
  <r>
    <x v="284"/>
    <x v="46"/>
    <n v="414563.25"/>
  </r>
  <r>
    <x v="284"/>
    <x v="47"/>
    <n v="8556.61"/>
  </r>
  <r>
    <x v="284"/>
    <x v="49"/>
    <n v="4708.3599999999997"/>
  </r>
  <r>
    <x v="284"/>
    <x v="50"/>
    <n v="22914.11"/>
  </r>
  <r>
    <x v="284"/>
    <x v="51"/>
    <n v="13674.740000000002"/>
  </r>
  <r>
    <x v="284"/>
    <x v="52"/>
    <n v="33935.57"/>
  </r>
  <r>
    <x v="284"/>
    <x v="71"/>
    <n v="337300.74"/>
  </r>
  <r>
    <x v="284"/>
    <x v="65"/>
    <n v="103614.04"/>
  </r>
  <r>
    <x v="284"/>
    <x v="66"/>
    <n v="11242.4"/>
  </r>
  <r>
    <x v="285"/>
    <x v="0"/>
    <n v="240692.62999999998"/>
  </r>
  <r>
    <x v="285"/>
    <x v="1"/>
    <n v="-240692.63"/>
  </r>
  <r>
    <x v="285"/>
    <x v="57"/>
    <n v="336183"/>
  </r>
  <r>
    <x v="285"/>
    <x v="2"/>
    <n v="148726.33000000002"/>
  </r>
  <r>
    <x v="285"/>
    <x v="3"/>
    <n v="749367.87"/>
  </r>
  <r>
    <x v="285"/>
    <x v="4"/>
    <n v="132024.19999999998"/>
  </r>
  <r>
    <x v="285"/>
    <x v="5"/>
    <n v="338306.38"/>
  </r>
  <r>
    <x v="285"/>
    <x v="6"/>
    <n v="12479255.960000003"/>
  </r>
  <r>
    <x v="285"/>
    <x v="58"/>
    <n v="116023.5"/>
  </r>
  <r>
    <x v="285"/>
    <x v="59"/>
    <n v="509320.39"/>
  </r>
  <r>
    <x v="285"/>
    <x v="7"/>
    <n v="262652.12"/>
  </r>
  <r>
    <x v="285"/>
    <x v="8"/>
    <n v="342682.86"/>
  </r>
  <r>
    <x v="285"/>
    <x v="9"/>
    <n v="5583032.3299999991"/>
  </r>
  <r>
    <x v="285"/>
    <x v="67"/>
    <n v="10611.820000000003"/>
  </r>
  <r>
    <x v="285"/>
    <x v="60"/>
    <n v="22142.700000000004"/>
  </r>
  <r>
    <x v="285"/>
    <x v="10"/>
    <n v="1745230.16"/>
  </r>
  <r>
    <x v="285"/>
    <x v="11"/>
    <n v="1765568.4200000002"/>
  </r>
  <r>
    <x v="285"/>
    <x v="12"/>
    <n v="100991.8"/>
  </r>
  <r>
    <x v="285"/>
    <x v="13"/>
    <n v="51546.599999999991"/>
  </r>
  <r>
    <x v="285"/>
    <x v="14"/>
    <n v="1197.04"/>
  </r>
  <r>
    <x v="285"/>
    <x v="16"/>
    <n v="732275.39"/>
  </r>
  <r>
    <x v="285"/>
    <x v="17"/>
    <n v="1976440.6400000001"/>
  </r>
  <r>
    <x v="285"/>
    <x v="18"/>
    <n v="502627.66000000003"/>
  </r>
  <r>
    <x v="285"/>
    <x v="19"/>
    <n v="1045495.0099999998"/>
  </r>
  <r>
    <x v="285"/>
    <x v="21"/>
    <n v="14069.71"/>
  </r>
  <r>
    <x v="285"/>
    <x v="22"/>
    <n v="160593.97000000003"/>
  </r>
  <r>
    <x v="285"/>
    <x v="23"/>
    <n v="281891.98"/>
  </r>
  <r>
    <x v="285"/>
    <x v="24"/>
    <n v="246191.31999999998"/>
  </r>
  <r>
    <x v="285"/>
    <x v="25"/>
    <n v="917550.27000000014"/>
  </r>
  <r>
    <x v="285"/>
    <x v="72"/>
    <n v="4233.3599999999997"/>
  </r>
  <r>
    <x v="285"/>
    <x v="73"/>
    <n v="64490.16"/>
  </r>
  <r>
    <x v="285"/>
    <x v="26"/>
    <n v="75729.649999999994"/>
  </r>
  <r>
    <x v="285"/>
    <x v="81"/>
    <n v="64149.69"/>
  </r>
  <r>
    <x v="285"/>
    <x v="78"/>
    <n v="56250.9"/>
  </r>
  <r>
    <x v="285"/>
    <x v="27"/>
    <n v="254432.93"/>
  </r>
  <r>
    <x v="285"/>
    <x v="61"/>
    <n v="83570.859999999986"/>
  </r>
  <r>
    <x v="285"/>
    <x v="28"/>
    <n v="145063.22"/>
  </r>
  <r>
    <x v="285"/>
    <x v="29"/>
    <n v="22342.34"/>
  </r>
  <r>
    <x v="285"/>
    <x v="30"/>
    <n v="33741.99"/>
  </r>
  <r>
    <x v="285"/>
    <x v="31"/>
    <n v="511137.7"/>
  </r>
  <r>
    <x v="285"/>
    <x v="32"/>
    <n v="37001.42"/>
  </r>
  <r>
    <x v="285"/>
    <x v="33"/>
    <n v="728"/>
  </r>
  <r>
    <x v="285"/>
    <x v="34"/>
    <n v="287819.31"/>
  </r>
  <r>
    <x v="285"/>
    <x v="35"/>
    <n v="397910.61"/>
  </r>
  <r>
    <x v="285"/>
    <x v="68"/>
    <n v="34580.699999999997"/>
  </r>
  <r>
    <x v="285"/>
    <x v="69"/>
    <n v="44264"/>
  </r>
  <r>
    <x v="285"/>
    <x v="37"/>
    <n v="37255.949999999997"/>
  </r>
  <r>
    <x v="285"/>
    <x v="62"/>
    <n v="5715.2"/>
  </r>
  <r>
    <x v="285"/>
    <x v="54"/>
    <n v="550.33000000000004"/>
  </r>
  <r>
    <x v="285"/>
    <x v="38"/>
    <n v="105373.54"/>
  </r>
  <r>
    <x v="285"/>
    <x v="39"/>
    <n v="1938.24"/>
  </r>
  <r>
    <x v="285"/>
    <x v="40"/>
    <n v="20158.760000000002"/>
  </r>
  <r>
    <x v="285"/>
    <x v="41"/>
    <n v="10475.56"/>
  </r>
  <r>
    <x v="285"/>
    <x v="43"/>
    <n v="10478.65"/>
  </r>
  <r>
    <x v="285"/>
    <x v="44"/>
    <n v="45503.61"/>
  </r>
  <r>
    <x v="285"/>
    <x v="45"/>
    <n v="73616.5"/>
  </r>
  <r>
    <x v="285"/>
    <x v="46"/>
    <n v="584485.73"/>
  </r>
  <r>
    <x v="285"/>
    <x v="47"/>
    <n v="71399.42"/>
  </r>
  <r>
    <x v="285"/>
    <x v="56"/>
    <n v="1247.99"/>
  </r>
  <r>
    <x v="285"/>
    <x v="48"/>
    <n v="306773.71999999997"/>
  </r>
  <r>
    <x v="285"/>
    <x v="50"/>
    <n v="9572.6200000000008"/>
  </r>
  <r>
    <x v="285"/>
    <x v="51"/>
    <n v="59011.130000000005"/>
  </r>
  <r>
    <x v="285"/>
    <x v="52"/>
    <n v="136557.21000000002"/>
  </r>
  <r>
    <x v="285"/>
    <x v="70"/>
    <n v="59476.56"/>
  </r>
  <r>
    <x v="285"/>
    <x v="71"/>
    <n v="2640.06"/>
  </r>
  <r>
    <x v="285"/>
    <x v="65"/>
    <n v="80521.27"/>
  </r>
  <r>
    <x v="286"/>
    <x v="3"/>
    <n v="29745.519999999997"/>
  </r>
  <r>
    <x v="286"/>
    <x v="6"/>
    <n v="674375.53"/>
  </r>
  <r>
    <x v="286"/>
    <x v="59"/>
    <n v="435.02"/>
  </r>
  <r>
    <x v="286"/>
    <x v="9"/>
    <n v="196660.49"/>
  </r>
  <r>
    <x v="286"/>
    <x v="67"/>
    <n v="2516.4499999999998"/>
  </r>
  <r>
    <x v="286"/>
    <x v="60"/>
    <n v="9979.9500000000007"/>
  </r>
  <r>
    <x v="286"/>
    <x v="10"/>
    <n v="18876"/>
  </r>
  <r>
    <x v="286"/>
    <x v="11"/>
    <n v="102236"/>
  </r>
  <r>
    <x v="286"/>
    <x v="12"/>
    <n v="1272.8700000000001"/>
  </r>
  <r>
    <x v="286"/>
    <x v="13"/>
    <n v="2962.4700000000003"/>
  </r>
  <r>
    <x v="286"/>
    <x v="16"/>
    <n v="21097.31"/>
  </r>
  <r>
    <x v="286"/>
    <x v="17"/>
    <n v="101294.79000000001"/>
  </r>
  <r>
    <x v="286"/>
    <x v="18"/>
    <n v="15020.71"/>
  </r>
  <r>
    <x v="286"/>
    <x v="19"/>
    <n v="52820.009999999995"/>
  </r>
  <r>
    <x v="286"/>
    <x v="21"/>
    <n v="5841.11"/>
  </r>
  <r>
    <x v="286"/>
    <x v="23"/>
    <n v="45215.37"/>
  </r>
  <r>
    <x v="286"/>
    <x v="25"/>
    <n v="153657.26999999999"/>
  </r>
  <r>
    <x v="286"/>
    <x v="72"/>
    <n v="28929.9"/>
  </r>
  <r>
    <x v="286"/>
    <x v="73"/>
    <n v="120149.35"/>
  </r>
  <r>
    <x v="286"/>
    <x v="61"/>
    <n v="30691.79"/>
  </r>
  <r>
    <x v="286"/>
    <x v="35"/>
    <n v="8809.58"/>
  </r>
  <r>
    <x v="286"/>
    <x v="68"/>
    <n v="13222.43"/>
  </r>
  <r>
    <x v="286"/>
    <x v="36"/>
    <n v="273254.29000000004"/>
  </r>
  <r>
    <x v="286"/>
    <x v="62"/>
    <n v="16554.169999999998"/>
  </r>
  <r>
    <x v="286"/>
    <x v="46"/>
    <n v="381495.45000000007"/>
  </r>
  <r>
    <x v="286"/>
    <x v="71"/>
    <n v="51447.66"/>
  </r>
  <r>
    <x v="286"/>
    <x v="64"/>
    <n v="157953.46"/>
  </r>
  <r>
    <x v="287"/>
    <x v="6"/>
    <n v="3595947.29"/>
  </r>
  <r>
    <x v="287"/>
    <x v="9"/>
    <n v="1455984.73"/>
  </r>
  <r>
    <x v="287"/>
    <x v="67"/>
    <n v="129833.01999999999"/>
  </r>
  <r>
    <x v="287"/>
    <x v="60"/>
    <n v="290554.78000000003"/>
  </r>
  <r>
    <x v="287"/>
    <x v="10"/>
    <n v="274376.58"/>
  </r>
  <r>
    <x v="287"/>
    <x v="11"/>
    <n v="510801.97000000003"/>
  </r>
  <r>
    <x v="287"/>
    <x v="12"/>
    <n v="17633.68"/>
  </r>
  <r>
    <x v="287"/>
    <x v="13"/>
    <n v="10285.61"/>
  </r>
  <r>
    <x v="287"/>
    <x v="16"/>
    <n v="15610.02"/>
  </r>
  <r>
    <x v="287"/>
    <x v="17"/>
    <n v="38818.57"/>
  </r>
  <r>
    <x v="287"/>
    <x v="21"/>
    <n v="21159.94"/>
  </r>
  <r>
    <x v="287"/>
    <x v="23"/>
    <n v="21774.98"/>
  </r>
  <r>
    <x v="287"/>
    <x v="25"/>
    <n v="75911.78"/>
  </r>
  <r>
    <x v="287"/>
    <x v="26"/>
    <n v="1035"/>
  </r>
  <r>
    <x v="287"/>
    <x v="43"/>
    <n v="6942.49"/>
  </r>
  <r>
    <x v="287"/>
    <x v="46"/>
    <n v="3573.06"/>
  </r>
  <r>
    <x v="287"/>
    <x v="47"/>
    <n v="22434.85"/>
  </r>
  <r>
    <x v="287"/>
    <x v="50"/>
    <n v="7100.72"/>
  </r>
  <r>
    <x v="287"/>
    <x v="70"/>
    <n v="8133"/>
  </r>
  <r>
    <x v="288"/>
    <x v="0"/>
    <n v="7551.91"/>
  </r>
  <r>
    <x v="288"/>
    <x v="1"/>
    <n v="-7551.91"/>
  </r>
  <r>
    <x v="288"/>
    <x v="57"/>
    <n v="11410"/>
  </r>
  <r>
    <x v="288"/>
    <x v="2"/>
    <n v="11728.47"/>
  </r>
  <r>
    <x v="288"/>
    <x v="3"/>
    <n v="32865"/>
  </r>
  <r>
    <x v="288"/>
    <x v="4"/>
    <n v="34174.119999999995"/>
  </r>
  <r>
    <x v="288"/>
    <x v="5"/>
    <n v="19389.060000000001"/>
  </r>
  <r>
    <x v="288"/>
    <x v="6"/>
    <n v="1061363.1299999999"/>
  </r>
  <r>
    <x v="288"/>
    <x v="58"/>
    <n v="4956"/>
  </r>
  <r>
    <x v="288"/>
    <x v="59"/>
    <n v="35756.229999999996"/>
  </r>
  <r>
    <x v="288"/>
    <x v="7"/>
    <n v="28929.370000000003"/>
  </r>
  <r>
    <x v="288"/>
    <x v="8"/>
    <n v="19807.57"/>
  </r>
  <r>
    <x v="288"/>
    <x v="9"/>
    <n v="466705.67999999993"/>
  </r>
  <r>
    <x v="288"/>
    <x v="10"/>
    <n v="179040.41"/>
  </r>
  <r>
    <x v="288"/>
    <x v="11"/>
    <n v="184050.02"/>
  </r>
  <r>
    <x v="288"/>
    <x v="12"/>
    <n v="16456.910000000003"/>
  </r>
  <r>
    <x v="288"/>
    <x v="13"/>
    <n v="5688.9699999999993"/>
  </r>
  <r>
    <x v="288"/>
    <x v="14"/>
    <n v="360.4"/>
  </r>
  <r>
    <x v="288"/>
    <x v="15"/>
    <n v="739.57999999999993"/>
  </r>
  <r>
    <x v="288"/>
    <x v="16"/>
    <n v="59118.119999999995"/>
  </r>
  <r>
    <x v="288"/>
    <x v="17"/>
    <n v="153969.19999999998"/>
  </r>
  <r>
    <x v="288"/>
    <x v="18"/>
    <n v="41113.75"/>
  </r>
  <r>
    <x v="288"/>
    <x v="19"/>
    <n v="87128.06"/>
  </r>
  <r>
    <x v="288"/>
    <x v="21"/>
    <n v="63263.46"/>
  </r>
  <r>
    <x v="288"/>
    <x v="22"/>
    <n v="1728.48"/>
  </r>
  <r>
    <x v="288"/>
    <x v="23"/>
    <n v="29298.67"/>
  </r>
  <r>
    <x v="288"/>
    <x v="24"/>
    <n v="25980.260000000002"/>
  </r>
  <r>
    <x v="288"/>
    <x v="25"/>
    <n v="104900.58"/>
  </r>
  <r>
    <x v="288"/>
    <x v="26"/>
    <n v="5788.34"/>
  </r>
  <r>
    <x v="288"/>
    <x v="27"/>
    <n v="43905.87"/>
  </r>
  <r>
    <x v="288"/>
    <x v="28"/>
    <n v="31108.36"/>
  </r>
  <r>
    <x v="288"/>
    <x v="31"/>
    <n v="3500.93"/>
  </r>
  <r>
    <x v="288"/>
    <x v="33"/>
    <n v="4793.3900000000003"/>
  </r>
  <r>
    <x v="288"/>
    <x v="34"/>
    <n v="15525.07"/>
  </r>
  <r>
    <x v="288"/>
    <x v="35"/>
    <n v="53198.64"/>
  </r>
  <r>
    <x v="288"/>
    <x v="38"/>
    <n v="25547.230000000003"/>
  </r>
  <r>
    <x v="288"/>
    <x v="39"/>
    <n v="8057.34"/>
  </r>
  <r>
    <x v="288"/>
    <x v="40"/>
    <n v="9855.02"/>
  </r>
  <r>
    <x v="288"/>
    <x v="44"/>
    <n v="696.6"/>
  </r>
  <r>
    <x v="288"/>
    <x v="45"/>
    <n v="5224.8"/>
  </r>
  <r>
    <x v="288"/>
    <x v="46"/>
    <n v="73285.350000000006"/>
  </r>
  <r>
    <x v="288"/>
    <x v="47"/>
    <n v="25206.32"/>
  </r>
  <r>
    <x v="288"/>
    <x v="49"/>
    <n v="3193.97"/>
  </r>
  <r>
    <x v="288"/>
    <x v="50"/>
    <n v="25"/>
  </r>
  <r>
    <x v="288"/>
    <x v="51"/>
    <n v="8679.5"/>
  </r>
  <r>
    <x v="288"/>
    <x v="52"/>
    <n v="8002.85"/>
  </r>
  <r>
    <x v="288"/>
    <x v="64"/>
    <n v="1559.84"/>
  </r>
  <r>
    <x v="289"/>
    <x v="0"/>
    <n v="819"/>
  </r>
  <r>
    <x v="289"/>
    <x v="1"/>
    <n v="-819"/>
  </r>
  <r>
    <x v="289"/>
    <x v="2"/>
    <n v="5245.8099999999995"/>
  </r>
  <r>
    <x v="289"/>
    <x v="3"/>
    <n v="2480"/>
  </r>
  <r>
    <x v="289"/>
    <x v="4"/>
    <n v="183.29"/>
  </r>
  <r>
    <x v="289"/>
    <x v="5"/>
    <n v="4135"/>
  </r>
  <r>
    <x v="289"/>
    <x v="6"/>
    <n v="367924.08"/>
  </r>
  <r>
    <x v="289"/>
    <x v="7"/>
    <n v="14334.91"/>
  </r>
  <r>
    <x v="289"/>
    <x v="8"/>
    <n v="6187.12"/>
  </r>
  <r>
    <x v="289"/>
    <x v="9"/>
    <n v="146743.89000000001"/>
  </r>
  <r>
    <x v="289"/>
    <x v="10"/>
    <n v="34848"/>
  </r>
  <r>
    <x v="289"/>
    <x v="11"/>
    <n v="59080"/>
  </r>
  <r>
    <x v="289"/>
    <x v="12"/>
    <n v="3631.27"/>
  </r>
  <r>
    <x v="289"/>
    <x v="13"/>
    <n v="2058.35"/>
  </r>
  <r>
    <x v="289"/>
    <x v="14"/>
    <n v="69.570000000000007"/>
  </r>
  <r>
    <x v="289"/>
    <x v="15"/>
    <n v="163.62"/>
  </r>
  <r>
    <x v="289"/>
    <x v="16"/>
    <n v="12474.39"/>
  </r>
  <r>
    <x v="289"/>
    <x v="17"/>
    <n v="53883.06"/>
  </r>
  <r>
    <x v="289"/>
    <x v="18"/>
    <n v="12320.27"/>
  </r>
  <r>
    <x v="289"/>
    <x v="19"/>
    <n v="27965.84"/>
  </r>
  <r>
    <x v="289"/>
    <x v="21"/>
    <n v="23647.800000000003"/>
  </r>
  <r>
    <x v="289"/>
    <x v="22"/>
    <n v="3736.54"/>
  </r>
  <r>
    <x v="289"/>
    <x v="23"/>
    <n v="13733.17"/>
  </r>
  <r>
    <x v="289"/>
    <x v="24"/>
    <n v="9119.2099999999991"/>
  </r>
  <r>
    <x v="289"/>
    <x v="25"/>
    <n v="17659.14"/>
  </r>
  <r>
    <x v="289"/>
    <x v="26"/>
    <n v="3725.08"/>
  </r>
  <r>
    <x v="289"/>
    <x v="79"/>
    <n v="13795.34"/>
  </r>
  <r>
    <x v="289"/>
    <x v="27"/>
    <n v="22669.85"/>
  </r>
  <r>
    <x v="289"/>
    <x v="28"/>
    <n v="12269.64"/>
  </r>
  <r>
    <x v="289"/>
    <x v="29"/>
    <n v="450"/>
  </r>
  <r>
    <x v="289"/>
    <x v="32"/>
    <n v="240"/>
  </r>
  <r>
    <x v="289"/>
    <x v="33"/>
    <n v="72.599999999999994"/>
  </r>
  <r>
    <x v="289"/>
    <x v="34"/>
    <n v="9876.61"/>
  </r>
  <r>
    <x v="289"/>
    <x v="35"/>
    <n v="30600.980000000003"/>
  </r>
  <r>
    <x v="289"/>
    <x v="37"/>
    <n v="4321.71"/>
  </r>
  <r>
    <x v="289"/>
    <x v="54"/>
    <n v="4745"/>
  </r>
  <r>
    <x v="289"/>
    <x v="38"/>
    <n v="16427.41"/>
  </r>
  <r>
    <x v="289"/>
    <x v="39"/>
    <n v="2301.63"/>
  </r>
  <r>
    <x v="289"/>
    <x v="40"/>
    <n v="470.63"/>
  </r>
  <r>
    <x v="289"/>
    <x v="42"/>
    <n v="14860"/>
  </r>
  <r>
    <x v="289"/>
    <x v="43"/>
    <n v="335.68"/>
  </r>
  <r>
    <x v="289"/>
    <x v="44"/>
    <n v="1074.45"/>
  </r>
  <r>
    <x v="289"/>
    <x v="46"/>
    <n v="26230.82"/>
  </r>
  <r>
    <x v="289"/>
    <x v="47"/>
    <n v="4740"/>
  </r>
  <r>
    <x v="289"/>
    <x v="48"/>
    <n v="16294.5"/>
  </r>
  <r>
    <x v="289"/>
    <x v="49"/>
    <n v="547.62"/>
  </r>
  <r>
    <x v="289"/>
    <x v="51"/>
    <n v="983.42000000000007"/>
  </r>
  <r>
    <x v="289"/>
    <x v="52"/>
    <n v="17777.03"/>
  </r>
  <r>
    <x v="289"/>
    <x v="74"/>
    <n v="9866.0300000000007"/>
  </r>
  <r>
    <x v="290"/>
    <x v="0"/>
    <n v="27654"/>
  </r>
  <r>
    <x v="290"/>
    <x v="1"/>
    <n v="-27654"/>
  </r>
  <r>
    <x v="290"/>
    <x v="57"/>
    <n v="16410"/>
  </r>
  <r>
    <x v="290"/>
    <x v="3"/>
    <n v="35059.5"/>
  </r>
  <r>
    <x v="290"/>
    <x v="4"/>
    <n v="42937.51"/>
  </r>
  <r>
    <x v="290"/>
    <x v="5"/>
    <n v="14922.080000000002"/>
  </r>
  <r>
    <x v="290"/>
    <x v="6"/>
    <n v="1389808.18"/>
  </r>
  <r>
    <x v="290"/>
    <x v="59"/>
    <n v="63079.42"/>
  </r>
  <r>
    <x v="290"/>
    <x v="8"/>
    <n v="23371.599999999999"/>
  </r>
  <r>
    <x v="290"/>
    <x v="9"/>
    <n v="582487.44000000006"/>
  </r>
  <r>
    <x v="290"/>
    <x v="67"/>
    <n v="3316.4400000000005"/>
  </r>
  <r>
    <x v="290"/>
    <x v="60"/>
    <n v="1341.3400000000001"/>
  </r>
  <r>
    <x v="290"/>
    <x v="10"/>
    <n v="213403.81"/>
  </r>
  <r>
    <x v="290"/>
    <x v="11"/>
    <n v="219760.19"/>
  </r>
  <r>
    <x v="290"/>
    <x v="12"/>
    <n v="14479.48"/>
  </r>
  <r>
    <x v="290"/>
    <x v="13"/>
    <n v="6314.21"/>
  </r>
  <r>
    <x v="290"/>
    <x v="14"/>
    <n v="746.92000000000007"/>
  </r>
  <r>
    <x v="290"/>
    <x v="15"/>
    <n v="1306.9000000000001"/>
  </r>
  <r>
    <x v="290"/>
    <x v="16"/>
    <n v="69642.91"/>
  </r>
  <r>
    <x v="290"/>
    <x v="17"/>
    <n v="211424.97"/>
  </r>
  <r>
    <x v="290"/>
    <x v="18"/>
    <n v="50142.84"/>
  </r>
  <r>
    <x v="290"/>
    <x v="19"/>
    <n v="110846.39999999999"/>
  </r>
  <r>
    <x v="290"/>
    <x v="21"/>
    <n v="58860.84"/>
  </r>
  <r>
    <x v="290"/>
    <x v="22"/>
    <n v="2697.8100000000004"/>
  </r>
  <r>
    <x v="290"/>
    <x v="23"/>
    <n v="58751.020000000004"/>
  </r>
  <r>
    <x v="290"/>
    <x v="24"/>
    <n v="32447.58"/>
  </r>
  <r>
    <x v="290"/>
    <x v="25"/>
    <n v="147849.24999999997"/>
  </r>
  <r>
    <x v="290"/>
    <x v="73"/>
    <n v="8761.9"/>
  </r>
  <r>
    <x v="290"/>
    <x v="26"/>
    <n v="65599.240000000005"/>
  </r>
  <r>
    <x v="290"/>
    <x v="79"/>
    <n v="41889.129999999997"/>
  </r>
  <r>
    <x v="290"/>
    <x v="78"/>
    <n v="29914.28"/>
  </r>
  <r>
    <x v="290"/>
    <x v="27"/>
    <n v="55999.89"/>
  </r>
  <r>
    <x v="290"/>
    <x v="28"/>
    <n v="4734.5"/>
  </r>
  <r>
    <x v="290"/>
    <x v="29"/>
    <n v="6167.26"/>
  </r>
  <r>
    <x v="290"/>
    <x v="30"/>
    <n v="9750"/>
  </r>
  <r>
    <x v="290"/>
    <x v="31"/>
    <n v="48361.95"/>
  </r>
  <r>
    <x v="290"/>
    <x v="33"/>
    <n v="1574.75"/>
  </r>
  <r>
    <x v="290"/>
    <x v="34"/>
    <n v="61337.25"/>
  </r>
  <r>
    <x v="290"/>
    <x v="35"/>
    <n v="81691.100000000006"/>
  </r>
  <r>
    <x v="290"/>
    <x v="36"/>
    <n v="26816.59"/>
  </r>
  <r>
    <x v="290"/>
    <x v="37"/>
    <n v="511.83"/>
  </r>
  <r>
    <x v="290"/>
    <x v="54"/>
    <n v="37045.870000000003"/>
  </r>
  <r>
    <x v="290"/>
    <x v="38"/>
    <n v="14578.029999999999"/>
  </r>
  <r>
    <x v="290"/>
    <x v="40"/>
    <n v="23447.68"/>
  </r>
  <r>
    <x v="290"/>
    <x v="41"/>
    <n v="615.54999999999995"/>
  </r>
  <r>
    <x v="290"/>
    <x v="44"/>
    <n v="1131"/>
  </r>
  <r>
    <x v="290"/>
    <x v="45"/>
    <n v="3936.2"/>
  </r>
  <r>
    <x v="290"/>
    <x v="46"/>
    <n v="115974.77"/>
  </r>
  <r>
    <x v="290"/>
    <x v="47"/>
    <n v="10379.790000000001"/>
  </r>
  <r>
    <x v="290"/>
    <x v="63"/>
    <n v="106277.65"/>
  </r>
  <r>
    <x v="290"/>
    <x v="48"/>
    <n v="600"/>
  </r>
  <r>
    <x v="290"/>
    <x v="49"/>
    <n v="3846.46"/>
  </r>
  <r>
    <x v="290"/>
    <x v="50"/>
    <n v="8421.74"/>
  </r>
  <r>
    <x v="290"/>
    <x v="51"/>
    <n v="12139.08"/>
  </r>
  <r>
    <x v="290"/>
    <x v="64"/>
    <n v="29621.11"/>
  </r>
  <r>
    <x v="291"/>
    <x v="0"/>
    <n v="287662.37"/>
  </r>
  <r>
    <x v="291"/>
    <x v="1"/>
    <n v="-287662.37"/>
  </r>
  <r>
    <x v="291"/>
    <x v="57"/>
    <n v="94703"/>
  </r>
  <r>
    <x v="291"/>
    <x v="2"/>
    <n v="256065.89"/>
  </r>
  <r>
    <x v="291"/>
    <x v="3"/>
    <n v="262293.67000000004"/>
  </r>
  <r>
    <x v="291"/>
    <x v="4"/>
    <n v="855350.19"/>
  </r>
  <r>
    <x v="291"/>
    <x v="5"/>
    <n v="429652.67000000004"/>
  </r>
  <r>
    <x v="291"/>
    <x v="6"/>
    <n v="15862369.469999999"/>
  </r>
  <r>
    <x v="291"/>
    <x v="58"/>
    <n v="18451.91"/>
  </r>
  <r>
    <x v="291"/>
    <x v="59"/>
    <n v="233942.78"/>
  </r>
  <r>
    <x v="291"/>
    <x v="7"/>
    <n v="278356.34999999998"/>
  </r>
  <r>
    <x v="291"/>
    <x v="8"/>
    <n v="123870.19"/>
  </r>
  <r>
    <x v="291"/>
    <x v="9"/>
    <n v="5769609.6400000015"/>
  </r>
  <r>
    <x v="291"/>
    <x v="10"/>
    <n v="1771754.89"/>
  </r>
  <r>
    <x v="291"/>
    <x v="11"/>
    <n v="2576732.21"/>
  </r>
  <r>
    <x v="291"/>
    <x v="12"/>
    <n v="125712.87999999999"/>
  </r>
  <r>
    <x v="291"/>
    <x v="13"/>
    <n v="71531.42"/>
  </r>
  <r>
    <x v="291"/>
    <x v="14"/>
    <n v="21756.85"/>
  </r>
  <r>
    <x v="291"/>
    <x v="15"/>
    <n v="26804.74"/>
  </r>
  <r>
    <x v="291"/>
    <x v="16"/>
    <n v="692336.0399999998"/>
  </r>
  <r>
    <x v="291"/>
    <x v="17"/>
    <n v="2490429.3200000003"/>
  </r>
  <r>
    <x v="291"/>
    <x v="18"/>
    <n v="477580.85"/>
  </r>
  <r>
    <x v="291"/>
    <x v="19"/>
    <n v="1328666.9400000002"/>
  </r>
  <r>
    <x v="291"/>
    <x v="21"/>
    <n v="147061.09"/>
  </r>
  <r>
    <x v="291"/>
    <x v="22"/>
    <n v="197428.9"/>
  </r>
  <r>
    <x v="291"/>
    <x v="23"/>
    <n v="468364"/>
  </r>
  <r>
    <x v="291"/>
    <x v="24"/>
    <n v="149953.23000000001"/>
  </r>
  <r>
    <x v="291"/>
    <x v="25"/>
    <n v="1429863.0899999999"/>
  </r>
  <r>
    <x v="291"/>
    <x v="26"/>
    <n v="36355.929999999993"/>
  </r>
  <r>
    <x v="291"/>
    <x v="27"/>
    <n v="574141.35"/>
  </r>
  <r>
    <x v="291"/>
    <x v="61"/>
    <n v="187294.57"/>
  </r>
  <r>
    <x v="291"/>
    <x v="28"/>
    <n v="136845.16"/>
  </r>
  <r>
    <x v="291"/>
    <x v="29"/>
    <n v="3856.73"/>
  </r>
  <r>
    <x v="291"/>
    <x v="30"/>
    <n v="15750.81"/>
  </r>
  <r>
    <x v="291"/>
    <x v="31"/>
    <n v="228877.76"/>
  </r>
  <r>
    <x v="291"/>
    <x v="32"/>
    <n v="11710.38"/>
  </r>
  <r>
    <x v="291"/>
    <x v="33"/>
    <n v="701.77"/>
  </r>
  <r>
    <x v="291"/>
    <x v="34"/>
    <n v="308678.61"/>
  </r>
  <r>
    <x v="291"/>
    <x v="35"/>
    <n v="394271.02"/>
  </r>
  <r>
    <x v="291"/>
    <x v="68"/>
    <n v="169882.62999999998"/>
  </r>
  <r>
    <x v="291"/>
    <x v="36"/>
    <n v="7760.3600000000006"/>
  </r>
  <r>
    <x v="291"/>
    <x v="37"/>
    <n v="11944.310000000001"/>
  </r>
  <r>
    <x v="291"/>
    <x v="62"/>
    <n v="6734"/>
  </r>
  <r>
    <x v="291"/>
    <x v="54"/>
    <n v="7795.3700000000008"/>
  </r>
  <r>
    <x v="291"/>
    <x v="38"/>
    <n v="102380.60999999999"/>
  </r>
  <r>
    <x v="291"/>
    <x v="39"/>
    <n v="97007.67"/>
  </r>
  <r>
    <x v="291"/>
    <x v="40"/>
    <n v="200742.9"/>
  </r>
  <r>
    <x v="291"/>
    <x v="41"/>
    <n v="36586.699999999997"/>
  </r>
  <r>
    <x v="291"/>
    <x v="43"/>
    <n v="74450.02"/>
  </r>
  <r>
    <x v="291"/>
    <x v="55"/>
    <n v="2310"/>
  </r>
  <r>
    <x v="291"/>
    <x v="44"/>
    <n v="23907.1"/>
  </r>
  <r>
    <x v="291"/>
    <x v="46"/>
    <n v="352178.17"/>
  </r>
  <r>
    <x v="291"/>
    <x v="47"/>
    <n v="133803.28"/>
  </r>
  <r>
    <x v="291"/>
    <x v="48"/>
    <n v="170149.77"/>
  </r>
  <r>
    <x v="291"/>
    <x v="49"/>
    <n v="14650.4"/>
  </r>
  <r>
    <x v="291"/>
    <x v="50"/>
    <n v="57213.07"/>
  </r>
  <r>
    <x v="291"/>
    <x v="51"/>
    <n v="130703.9"/>
  </r>
  <r>
    <x v="291"/>
    <x v="64"/>
    <n v="392.2"/>
  </r>
  <r>
    <x v="291"/>
    <x v="65"/>
    <n v="39500"/>
  </r>
  <r>
    <x v="291"/>
    <x v="66"/>
    <n v="21452.2"/>
  </r>
  <r>
    <x v="292"/>
    <x v="0"/>
    <n v="58432.380000000005"/>
  </r>
  <r>
    <x v="292"/>
    <x v="1"/>
    <n v="-58432.38"/>
  </r>
  <r>
    <x v="292"/>
    <x v="57"/>
    <n v="11410"/>
  </r>
  <r>
    <x v="292"/>
    <x v="2"/>
    <n v="31906.35"/>
  </r>
  <r>
    <x v="292"/>
    <x v="3"/>
    <n v="89075.05"/>
  </r>
  <r>
    <x v="292"/>
    <x v="4"/>
    <n v="47040.82"/>
  </r>
  <r>
    <x v="292"/>
    <x v="5"/>
    <n v="118935.89000000001"/>
  </r>
  <r>
    <x v="292"/>
    <x v="6"/>
    <n v="2871682.3499999996"/>
  </r>
  <r>
    <x v="292"/>
    <x v="58"/>
    <n v="19130.610000000004"/>
  </r>
  <r>
    <x v="292"/>
    <x v="59"/>
    <n v="128844.16"/>
  </r>
  <r>
    <x v="292"/>
    <x v="7"/>
    <n v="24731.26"/>
  </r>
  <r>
    <x v="292"/>
    <x v="8"/>
    <n v="54483.009999999995"/>
  </r>
  <r>
    <x v="292"/>
    <x v="9"/>
    <n v="1055602.9900000002"/>
  </r>
  <r>
    <x v="292"/>
    <x v="10"/>
    <n v="411807.44999999995"/>
  </r>
  <r>
    <x v="292"/>
    <x v="11"/>
    <n v="486764.06"/>
  </r>
  <r>
    <x v="292"/>
    <x v="12"/>
    <n v="25375.929999999997"/>
  </r>
  <r>
    <x v="292"/>
    <x v="13"/>
    <n v="14040.22"/>
  </r>
  <r>
    <x v="292"/>
    <x v="14"/>
    <n v="4463.62"/>
  </r>
  <r>
    <x v="292"/>
    <x v="15"/>
    <n v="10063.470000000001"/>
  </r>
  <r>
    <x v="292"/>
    <x v="16"/>
    <n v="133666.71"/>
  </r>
  <r>
    <x v="292"/>
    <x v="17"/>
    <n v="436256.11"/>
  </r>
  <r>
    <x v="292"/>
    <x v="18"/>
    <n v="94585.939999999988"/>
  </r>
  <r>
    <x v="292"/>
    <x v="19"/>
    <n v="235065.13"/>
  </r>
  <r>
    <x v="292"/>
    <x v="21"/>
    <n v="124484.22"/>
  </r>
  <r>
    <x v="292"/>
    <x v="22"/>
    <n v="54560.26"/>
  </r>
  <r>
    <x v="292"/>
    <x v="23"/>
    <n v="141241.89000000001"/>
  </r>
  <r>
    <x v="292"/>
    <x v="24"/>
    <n v="80523.87000000001"/>
  </r>
  <r>
    <x v="292"/>
    <x v="25"/>
    <n v="270444.69000000006"/>
  </r>
  <r>
    <x v="292"/>
    <x v="26"/>
    <n v="28713.65"/>
  </r>
  <r>
    <x v="292"/>
    <x v="27"/>
    <n v="130840.33"/>
  </r>
  <r>
    <x v="292"/>
    <x v="61"/>
    <n v="49737.01"/>
  </r>
  <r>
    <x v="292"/>
    <x v="29"/>
    <n v="18970.510000000002"/>
  </r>
  <r>
    <x v="292"/>
    <x v="31"/>
    <n v="36920.9"/>
  </r>
  <r>
    <x v="292"/>
    <x v="32"/>
    <n v="1222.18"/>
  </r>
  <r>
    <x v="292"/>
    <x v="33"/>
    <n v="8168.96"/>
  </r>
  <r>
    <x v="292"/>
    <x v="34"/>
    <n v="84741.700000000012"/>
  </r>
  <r>
    <x v="292"/>
    <x v="35"/>
    <n v="168645.03"/>
  </r>
  <r>
    <x v="292"/>
    <x v="75"/>
    <n v="18469.099999999999"/>
  </r>
  <r>
    <x v="292"/>
    <x v="37"/>
    <n v="615.04"/>
  </r>
  <r>
    <x v="292"/>
    <x v="62"/>
    <n v="1290"/>
  </r>
  <r>
    <x v="292"/>
    <x v="54"/>
    <n v="9311.9500000000007"/>
  </r>
  <r>
    <x v="292"/>
    <x v="38"/>
    <n v="115055.02"/>
  </r>
  <r>
    <x v="292"/>
    <x v="39"/>
    <n v="43454"/>
  </r>
  <r>
    <x v="292"/>
    <x v="40"/>
    <n v="10965.9"/>
  </r>
  <r>
    <x v="292"/>
    <x v="42"/>
    <n v="29725.03"/>
  </r>
  <r>
    <x v="292"/>
    <x v="45"/>
    <n v="6842.63"/>
  </r>
  <r>
    <x v="292"/>
    <x v="46"/>
    <n v="164575.86000000002"/>
  </r>
  <r>
    <x v="292"/>
    <x v="47"/>
    <n v="14640.22"/>
  </r>
  <r>
    <x v="292"/>
    <x v="63"/>
    <n v="65285.06"/>
  </r>
  <r>
    <x v="292"/>
    <x v="48"/>
    <n v="51101.119999999995"/>
  </r>
  <r>
    <x v="292"/>
    <x v="49"/>
    <n v="15725.51"/>
  </r>
  <r>
    <x v="292"/>
    <x v="50"/>
    <n v="1808.87"/>
  </r>
  <r>
    <x v="292"/>
    <x v="51"/>
    <n v="52232.240000000005"/>
  </r>
  <r>
    <x v="292"/>
    <x v="71"/>
    <n v="62370"/>
  </r>
  <r>
    <x v="292"/>
    <x v="64"/>
    <n v="4718.4399999999996"/>
  </r>
  <r>
    <x v="293"/>
    <x v="2"/>
    <n v="3696.16"/>
  </r>
  <r>
    <x v="293"/>
    <x v="3"/>
    <n v="14812"/>
  </r>
  <r>
    <x v="293"/>
    <x v="4"/>
    <n v="23568.89"/>
  </r>
  <r>
    <x v="293"/>
    <x v="5"/>
    <n v="34902"/>
  </r>
  <r>
    <x v="293"/>
    <x v="6"/>
    <n v="1340108.3900000001"/>
  </r>
  <r>
    <x v="293"/>
    <x v="58"/>
    <n v="187.2"/>
  </r>
  <r>
    <x v="293"/>
    <x v="59"/>
    <n v="42597.2"/>
  </r>
  <r>
    <x v="293"/>
    <x v="7"/>
    <n v="8770.41"/>
  </r>
  <r>
    <x v="293"/>
    <x v="8"/>
    <n v="16542.669999999998"/>
  </r>
  <r>
    <x v="293"/>
    <x v="9"/>
    <n v="387029.31999999995"/>
  </r>
  <r>
    <x v="293"/>
    <x v="67"/>
    <n v="664.66"/>
  </r>
  <r>
    <x v="293"/>
    <x v="60"/>
    <n v="2207.5199999999995"/>
  </r>
  <r>
    <x v="293"/>
    <x v="10"/>
    <n v="125309.29999999999"/>
  </r>
  <r>
    <x v="293"/>
    <x v="11"/>
    <n v="220266.7"/>
  </r>
  <r>
    <x v="293"/>
    <x v="12"/>
    <n v="9879.7200000000012"/>
  </r>
  <r>
    <x v="293"/>
    <x v="13"/>
    <n v="7524.35"/>
  </r>
  <r>
    <x v="293"/>
    <x v="14"/>
    <n v="214.78000000000003"/>
  </r>
  <r>
    <x v="293"/>
    <x v="15"/>
    <n v="538.45000000000005"/>
  </r>
  <r>
    <x v="293"/>
    <x v="16"/>
    <n v="47994.61"/>
  </r>
  <r>
    <x v="293"/>
    <x v="17"/>
    <n v="190506.86000000002"/>
  </r>
  <r>
    <x v="293"/>
    <x v="18"/>
    <n v="33758.85"/>
  </r>
  <r>
    <x v="293"/>
    <x v="19"/>
    <n v="105951.20000000001"/>
  </r>
  <r>
    <x v="293"/>
    <x v="21"/>
    <n v="42483.360000000001"/>
  </r>
  <r>
    <x v="293"/>
    <x v="22"/>
    <n v="10962.57"/>
  </r>
  <r>
    <x v="293"/>
    <x v="23"/>
    <n v="32259.62"/>
  </r>
  <r>
    <x v="293"/>
    <x v="25"/>
    <n v="122428.75"/>
  </r>
  <r>
    <x v="293"/>
    <x v="26"/>
    <n v="14696.39"/>
  </r>
  <r>
    <x v="293"/>
    <x v="27"/>
    <n v="39020.33"/>
  </r>
  <r>
    <x v="293"/>
    <x v="61"/>
    <n v="26605.759999999998"/>
  </r>
  <r>
    <x v="293"/>
    <x v="28"/>
    <n v="94216.2"/>
  </r>
  <r>
    <x v="293"/>
    <x v="29"/>
    <n v="1294.22"/>
  </r>
  <r>
    <x v="293"/>
    <x v="31"/>
    <n v="42284.29"/>
  </r>
  <r>
    <x v="293"/>
    <x v="32"/>
    <n v="2360.91"/>
  </r>
  <r>
    <x v="293"/>
    <x v="33"/>
    <n v="1498.66"/>
  </r>
  <r>
    <x v="293"/>
    <x v="34"/>
    <n v="22609.43"/>
  </r>
  <r>
    <x v="293"/>
    <x v="35"/>
    <n v="45441.31"/>
  </r>
  <r>
    <x v="293"/>
    <x v="37"/>
    <n v="708.61"/>
  </r>
  <r>
    <x v="293"/>
    <x v="38"/>
    <n v="28194.75"/>
  </r>
  <r>
    <x v="293"/>
    <x v="39"/>
    <n v="16924.809999999998"/>
  </r>
  <r>
    <x v="293"/>
    <x v="40"/>
    <n v="15325.08"/>
  </r>
  <r>
    <x v="293"/>
    <x v="43"/>
    <n v="3589.12"/>
  </r>
  <r>
    <x v="293"/>
    <x v="44"/>
    <n v="1161"/>
  </r>
  <r>
    <x v="293"/>
    <x v="45"/>
    <n v="10289.09"/>
  </r>
  <r>
    <x v="293"/>
    <x v="46"/>
    <n v="120774.7"/>
  </r>
  <r>
    <x v="293"/>
    <x v="47"/>
    <n v="2141.2199999999998"/>
  </r>
  <r>
    <x v="293"/>
    <x v="48"/>
    <n v="1050"/>
  </r>
  <r>
    <x v="293"/>
    <x v="49"/>
    <n v="7003.07"/>
  </r>
  <r>
    <x v="293"/>
    <x v="50"/>
    <n v="1016.33"/>
  </r>
  <r>
    <x v="293"/>
    <x v="51"/>
    <n v="8513.9700000000012"/>
  </r>
  <r>
    <x v="293"/>
    <x v="52"/>
    <n v="9661.57"/>
  </r>
  <r>
    <x v="293"/>
    <x v="65"/>
    <n v="29999.59"/>
  </r>
  <r>
    <x v="294"/>
    <x v="0"/>
    <n v="21549"/>
  </r>
  <r>
    <x v="294"/>
    <x v="1"/>
    <n v="-21549"/>
  </r>
  <r>
    <x v="294"/>
    <x v="2"/>
    <n v="52850.84"/>
  </r>
  <r>
    <x v="294"/>
    <x v="4"/>
    <n v="26373.14"/>
  </r>
  <r>
    <x v="294"/>
    <x v="5"/>
    <n v="5859"/>
  </r>
  <r>
    <x v="294"/>
    <x v="6"/>
    <n v="1050026.83"/>
  </r>
  <r>
    <x v="294"/>
    <x v="58"/>
    <n v="2126.91"/>
  </r>
  <r>
    <x v="294"/>
    <x v="59"/>
    <n v="56239.35"/>
  </r>
  <r>
    <x v="294"/>
    <x v="7"/>
    <n v="51746.42"/>
  </r>
  <r>
    <x v="294"/>
    <x v="8"/>
    <n v="14436.54"/>
  </r>
  <r>
    <x v="294"/>
    <x v="9"/>
    <n v="550522.01"/>
  </r>
  <r>
    <x v="294"/>
    <x v="67"/>
    <n v="1045.95"/>
  </r>
  <r>
    <x v="294"/>
    <x v="60"/>
    <n v="1741.74"/>
  </r>
  <r>
    <x v="294"/>
    <x v="10"/>
    <n v="206522.2"/>
  </r>
  <r>
    <x v="294"/>
    <x v="11"/>
    <n v="169061.8"/>
  </r>
  <r>
    <x v="294"/>
    <x v="12"/>
    <n v="14475.3"/>
  </r>
  <r>
    <x v="294"/>
    <x v="13"/>
    <n v="5005.66"/>
  </r>
  <r>
    <x v="294"/>
    <x v="14"/>
    <n v="958.83999999999992"/>
  </r>
  <r>
    <x v="294"/>
    <x v="15"/>
    <n v="1443.98"/>
  </r>
  <r>
    <x v="294"/>
    <x v="16"/>
    <n v="66158.61"/>
  </r>
  <r>
    <x v="294"/>
    <x v="17"/>
    <n v="150397.56"/>
  </r>
  <r>
    <x v="294"/>
    <x v="18"/>
    <n v="48761.97"/>
  </r>
  <r>
    <x v="294"/>
    <x v="19"/>
    <n v="85081.83"/>
  </r>
  <r>
    <x v="294"/>
    <x v="21"/>
    <n v="65054.11"/>
  </r>
  <r>
    <x v="294"/>
    <x v="22"/>
    <n v="5911.1900000000005"/>
  </r>
  <r>
    <x v="294"/>
    <x v="23"/>
    <n v="55276.27"/>
  </r>
  <r>
    <x v="294"/>
    <x v="24"/>
    <n v="64844.619999999995"/>
  </r>
  <r>
    <x v="294"/>
    <x v="25"/>
    <n v="117033.73000000001"/>
  </r>
  <r>
    <x v="294"/>
    <x v="26"/>
    <n v="4196.18"/>
  </r>
  <r>
    <x v="294"/>
    <x v="79"/>
    <n v="34061.21"/>
  </r>
  <r>
    <x v="294"/>
    <x v="78"/>
    <n v="33320.32"/>
  </r>
  <r>
    <x v="294"/>
    <x v="27"/>
    <n v="20931.939999999999"/>
  </r>
  <r>
    <x v="294"/>
    <x v="28"/>
    <n v="83822.55"/>
  </r>
  <r>
    <x v="294"/>
    <x v="29"/>
    <n v="961.46"/>
  </r>
  <r>
    <x v="294"/>
    <x v="32"/>
    <n v="14537.85"/>
  </r>
  <r>
    <x v="294"/>
    <x v="33"/>
    <n v="154"/>
  </r>
  <r>
    <x v="294"/>
    <x v="34"/>
    <n v="11670.630000000001"/>
  </r>
  <r>
    <x v="294"/>
    <x v="35"/>
    <n v="56000.43"/>
  </r>
  <r>
    <x v="294"/>
    <x v="38"/>
    <n v="79469.61"/>
  </r>
  <r>
    <x v="294"/>
    <x v="39"/>
    <n v="13803.81"/>
  </r>
  <r>
    <x v="294"/>
    <x v="40"/>
    <n v="19788.91"/>
  </r>
  <r>
    <x v="294"/>
    <x v="44"/>
    <n v="1161"/>
  </r>
  <r>
    <x v="294"/>
    <x v="45"/>
    <n v="14107.17"/>
  </r>
  <r>
    <x v="294"/>
    <x v="46"/>
    <n v="82721.97"/>
  </r>
  <r>
    <x v="294"/>
    <x v="47"/>
    <n v="2175.02"/>
  </r>
  <r>
    <x v="294"/>
    <x v="49"/>
    <n v="3683.5"/>
  </r>
  <r>
    <x v="294"/>
    <x v="50"/>
    <n v="1588.36"/>
  </r>
  <r>
    <x v="294"/>
    <x v="51"/>
    <n v="2702.86"/>
  </r>
  <r>
    <x v="294"/>
    <x v="64"/>
    <n v="20298.47"/>
  </r>
  <r>
    <x v="294"/>
    <x v="65"/>
    <n v="29999.599999999999"/>
  </r>
  <r>
    <x v="295"/>
    <x v="0"/>
    <n v="355"/>
  </r>
  <r>
    <x v="295"/>
    <x v="1"/>
    <n v="-355"/>
  </r>
  <r>
    <x v="295"/>
    <x v="4"/>
    <n v="6126.57"/>
  </r>
  <r>
    <x v="295"/>
    <x v="5"/>
    <n v="3251.29"/>
  </r>
  <r>
    <x v="295"/>
    <x v="6"/>
    <n v="324008.03000000003"/>
  </r>
  <r>
    <x v="295"/>
    <x v="7"/>
    <n v="2443.3199999999997"/>
  </r>
  <r>
    <x v="295"/>
    <x v="8"/>
    <n v="2267.69"/>
  </r>
  <r>
    <x v="295"/>
    <x v="9"/>
    <n v="122283.36000000002"/>
  </r>
  <r>
    <x v="295"/>
    <x v="10"/>
    <n v="46464"/>
  </r>
  <r>
    <x v="295"/>
    <x v="11"/>
    <n v="46464"/>
  </r>
  <r>
    <x v="295"/>
    <x v="12"/>
    <n v="6246.79"/>
  </r>
  <r>
    <x v="295"/>
    <x v="13"/>
    <n v="1500.52"/>
  </r>
  <r>
    <x v="295"/>
    <x v="16"/>
    <n v="12001"/>
  </r>
  <r>
    <x v="295"/>
    <x v="17"/>
    <n v="47483.869999999995"/>
  </r>
  <r>
    <x v="295"/>
    <x v="18"/>
    <n v="9336.1899999999987"/>
  </r>
  <r>
    <x v="295"/>
    <x v="19"/>
    <n v="24586.67"/>
  </r>
  <r>
    <x v="295"/>
    <x v="21"/>
    <n v="20696.490000000002"/>
  </r>
  <r>
    <x v="295"/>
    <x v="22"/>
    <n v="3077.33"/>
  </r>
  <r>
    <x v="295"/>
    <x v="23"/>
    <n v="629.37"/>
  </r>
  <r>
    <x v="295"/>
    <x v="24"/>
    <n v="10195.950000000001"/>
  </r>
  <r>
    <x v="295"/>
    <x v="25"/>
    <n v="27428.890000000003"/>
  </r>
  <r>
    <x v="295"/>
    <x v="26"/>
    <n v="2216.06"/>
  </r>
  <r>
    <x v="295"/>
    <x v="79"/>
    <n v="21769.620000000003"/>
  </r>
  <r>
    <x v="295"/>
    <x v="27"/>
    <n v="4304.83"/>
  </r>
  <r>
    <x v="295"/>
    <x v="28"/>
    <n v="74518.26999999999"/>
  </r>
  <r>
    <x v="295"/>
    <x v="32"/>
    <n v="349.2"/>
  </r>
  <r>
    <x v="295"/>
    <x v="33"/>
    <n v="206.5"/>
  </r>
  <r>
    <x v="295"/>
    <x v="34"/>
    <n v="3575.8399999999997"/>
  </r>
  <r>
    <x v="295"/>
    <x v="54"/>
    <n v="600"/>
  </r>
  <r>
    <x v="295"/>
    <x v="38"/>
    <n v="30762.55"/>
  </r>
  <r>
    <x v="295"/>
    <x v="40"/>
    <n v="3277.66"/>
  </r>
  <r>
    <x v="295"/>
    <x v="44"/>
    <n v="1161"/>
  </r>
  <r>
    <x v="295"/>
    <x v="46"/>
    <n v="820.74"/>
  </r>
  <r>
    <x v="295"/>
    <x v="48"/>
    <n v="11511.09"/>
  </r>
  <r>
    <x v="295"/>
    <x v="49"/>
    <n v="1192.67"/>
  </r>
  <r>
    <x v="295"/>
    <x v="51"/>
    <n v="1040.8699999999999"/>
  </r>
  <r>
    <x v="296"/>
    <x v="0"/>
    <n v="20663.84"/>
  </r>
  <r>
    <x v="296"/>
    <x v="1"/>
    <n v="-20663.84"/>
  </r>
  <r>
    <x v="296"/>
    <x v="57"/>
    <n v="17115"/>
  </r>
  <r>
    <x v="296"/>
    <x v="2"/>
    <n v="2298.9"/>
  </r>
  <r>
    <x v="296"/>
    <x v="3"/>
    <n v="97663.25"/>
  </r>
  <r>
    <x v="296"/>
    <x v="4"/>
    <n v="16780.650000000001"/>
  </r>
  <r>
    <x v="296"/>
    <x v="5"/>
    <n v="26902.75"/>
  </r>
  <r>
    <x v="296"/>
    <x v="6"/>
    <n v="1385954.09"/>
  </r>
  <r>
    <x v="296"/>
    <x v="58"/>
    <n v="4875.8900000000003"/>
  </r>
  <r>
    <x v="296"/>
    <x v="59"/>
    <n v="21558.58"/>
  </r>
  <r>
    <x v="296"/>
    <x v="7"/>
    <n v="4791.63"/>
  </r>
  <r>
    <x v="296"/>
    <x v="8"/>
    <n v="14320.08"/>
  </r>
  <r>
    <x v="296"/>
    <x v="9"/>
    <n v="567626.81000000006"/>
  </r>
  <r>
    <x v="296"/>
    <x v="10"/>
    <n v="158826"/>
  </r>
  <r>
    <x v="296"/>
    <x v="11"/>
    <n v="233984"/>
  </r>
  <r>
    <x v="296"/>
    <x v="12"/>
    <n v="10464"/>
  </r>
  <r>
    <x v="296"/>
    <x v="13"/>
    <n v="7116.8899999999994"/>
  </r>
  <r>
    <x v="296"/>
    <x v="14"/>
    <n v="1865.6900000000003"/>
  </r>
  <r>
    <x v="296"/>
    <x v="15"/>
    <n v="4297.58"/>
  </r>
  <r>
    <x v="296"/>
    <x v="16"/>
    <n v="53977.439999999995"/>
  </r>
  <r>
    <x v="296"/>
    <x v="17"/>
    <n v="218629.05"/>
  </r>
  <r>
    <x v="296"/>
    <x v="18"/>
    <n v="45073.41"/>
  </r>
  <r>
    <x v="296"/>
    <x v="19"/>
    <n v="116958.48999999999"/>
  </r>
  <r>
    <x v="296"/>
    <x v="21"/>
    <n v="131539.02000000002"/>
  </r>
  <r>
    <x v="296"/>
    <x v="22"/>
    <n v="22519.170000000002"/>
  </r>
  <r>
    <x v="296"/>
    <x v="23"/>
    <n v="41338.07"/>
  </r>
  <r>
    <x v="296"/>
    <x v="24"/>
    <n v="23340.21"/>
  </r>
  <r>
    <x v="296"/>
    <x v="25"/>
    <n v="120665.91"/>
  </r>
  <r>
    <x v="296"/>
    <x v="26"/>
    <n v="8941.25"/>
  </r>
  <r>
    <x v="296"/>
    <x v="27"/>
    <n v="45046.94"/>
  </r>
  <r>
    <x v="296"/>
    <x v="61"/>
    <n v="27894.93"/>
  </r>
  <r>
    <x v="296"/>
    <x v="28"/>
    <n v="28767.56"/>
  </r>
  <r>
    <x v="296"/>
    <x v="29"/>
    <n v="50"/>
  </r>
  <r>
    <x v="296"/>
    <x v="30"/>
    <n v="6419.83"/>
  </r>
  <r>
    <x v="296"/>
    <x v="31"/>
    <n v="20790.97"/>
  </r>
  <r>
    <x v="296"/>
    <x v="33"/>
    <n v="94.91"/>
  </r>
  <r>
    <x v="296"/>
    <x v="34"/>
    <n v="7745.6"/>
  </r>
  <r>
    <x v="296"/>
    <x v="35"/>
    <n v="70816.36"/>
  </r>
  <r>
    <x v="296"/>
    <x v="68"/>
    <n v="1000"/>
  </r>
  <r>
    <x v="296"/>
    <x v="62"/>
    <n v="4800"/>
  </r>
  <r>
    <x v="296"/>
    <x v="38"/>
    <n v="2080.39"/>
  </r>
  <r>
    <x v="296"/>
    <x v="39"/>
    <n v="12770.04"/>
  </r>
  <r>
    <x v="296"/>
    <x v="40"/>
    <n v="13345.43"/>
  </r>
  <r>
    <x v="296"/>
    <x v="41"/>
    <n v="5791.57"/>
  </r>
  <r>
    <x v="296"/>
    <x v="42"/>
    <n v="14500"/>
  </r>
  <r>
    <x v="296"/>
    <x v="43"/>
    <n v="33046.85"/>
  </r>
  <r>
    <x v="296"/>
    <x v="44"/>
    <n v="1131"/>
  </r>
  <r>
    <x v="296"/>
    <x v="45"/>
    <n v="9119.5"/>
  </r>
  <r>
    <x v="296"/>
    <x v="46"/>
    <n v="72348.63"/>
  </r>
  <r>
    <x v="296"/>
    <x v="47"/>
    <n v="6952"/>
  </r>
  <r>
    <x v="296"/>
    <x v="48"/>
    <n v="585"/>
  </r>
  <r>
    <x v="296"/>
    <x v="49"/>
    <n v="4932.29"/>
  </r>
  <r>
    <x v="296"/>
    <x v="50"/>
    <n v="20581.129999999997"/>
  </r>
  <r>
    <x v="296"/>
    <x v="51"/>
    <n v="18366.89"/>
  </r>
  <r>
    <x v="296"/>
    <x v="64"/>
    <n v="6133.76"/>
  </r>
  <r>
    <x v="297"/>
    <x v="0"/>
    <n v="35443.440000000002"/>
  </r>
  <r>
    <x v="297"/>
    <x v="1"/>
    <n v="-35443.440000000002"/>
  </r>
  <r>
    <x v="297"/>
    <x v="2"/>
    <n v="8166.2900000000009"/>
  </r>
  <r>
    <x v="297"/>
    <x v="3"/>
    <n v="18886.25"/>
  </r>
  <r>
    <x v="297"/>
    <x v="4"/>
    <n v="32546.940000000002"/>
  </r>
  <r>
    <x v="297"/>
    <x v="5"/>
    <n v="20802.899999999998"/>
  </r>
  <r>
    <x v="297"/>
    <x v="6"/>
    <n v="1038586.63"/>
  </r>
  <r>
    <x v="297"/>
    <x v="58"/>
    <n v="3166.18"/>
  </r>
  <r>
    <x v="297"/>
    <x v="59"/>
    <n v="36215.89"/>
  </r>
  <r>
    <x v="297"/>
    <x v="7"/>
    <n v="25183.64"/>
  </r>
  <r>
    <x v="297"/>
    <x v="8"/>
    <n v="16733.370000000003"/>
  </r>
  <r>
    <x v="297"/>
    <x v="9"/>
    <n v="456489.71"/>
  </r>
  <r>
    <x v="297"/>
    <x v="67"/>
    <n v="840.42"/>
  </r>
  <r>
    <x v="297"/>
    <x v="60"/>
    <n v="1664.2400000000002"/>
  </r>
  <r>
    <x v="297"/>
    <x v="10"/>
    <n v="190793.36"/>
  </r>
  <r>
    <x v="297"/>
    <x v="11"/>
    <n v="164024"/>
  </r>
  <r>
    <x v="297"/>
    <x v="12"/>
    <n v="16171.23"/>
  </r>
  <r>
    <x v="297"/>
    <x v="13"/>
    <n v="5575.2199999999993"/>
  </r>
  <r>
    <x v="297"/>
    <x v="14"/>
    <n v="435.58999999999992"/>
  </r>
  <r>
    <x v="297"/>
    <x v="15"/>
    <n v="715.56000000000006"/>
  </r>
  <r>
    <x v="297"/>
    <x v="16"/>
    <n v="62736.34"/>
  </r>
  <r>
    <x v="297"/>
    <x v="17"/>
    <n v="159557.08000000002"/>
  </r>
  <r>
    <x v="297"/>
    <x v="18"/>
    <n v="40124.890000000007"/>
  </r>
  <r>
    <x v="297"/>
    <x v="19"/>
    <n v="83334.31"/>
  </r>
  <r>
    <x v="297"/>
    <x v="21"/>
    <n v="15145.150000000001"/>
  </r>
  <r>
    <x v="297"/>
    <x v="22"/>
    <n v="21918.639999999999"/>
  </r>
  <r>
    <x v="297"/>
    <x v="23"/>
    <n v="26771.82"/>
  </r>
  <r>
    <x v="297"/>
    <x v="24"/>
    <n v="22741.360000000001"/>
  </r>
  <r>
    <x v="297"/>
    <x v="25"/>
    <n v="154504.83999999997"/>
  </r>
  <r>
    <x v="297"/>
    <x v="26"/>
    <n v="4543.47"/>
  </r>
  <r>
    <x v="297"/>
    <x v="27"/>
    <n v="39072.019999999997"/>
  </r>
  <r>
    <x v="297"/>
    <x v="61"/>
    <n v="17682.419999999998"/>
  </r>
  <r>
    <x v="297"/>
    <x v="28"/>
    <n v="40991.449999999997"/>
  </r>
  <r>
    <x v="297"/>
    <x v="29"/>
    <n v="1503.91"/>
  </r>
  <r>
    <x v="297"/>
    <x v="32"/>
    <n v="3408.27"/>
  </r>
  <r>
    <x v="297"/>
    <x v="33"/>
    <n v="651.75"/>
  </r>
  <r>
    <x v="297"/>
    <x v="34"/>
    <n v="13779.310000000001"/>
  </r>
  <r>
    <x v="297"/>
    <x v="35"/>
    <n v="1500"/>
  </r>
  <r>
    <x v="297"/>
    <x v="68"/>
    <n v="928.77"/>
  </r>
  <r>
    <x v="297"/>
    <x v="54"/>
    <n v="9338.5299999999988"/>
  </r>
  <r>
    <x v="297"/>
    <x v="38"/>
    <n v="13023.66"/>
  </r>
  <r>
    <x v="297"/>
    <x v="39"/>
    <n v="12182.720000000001"/>
  </r>
  <r>
    <x v="297"/>
    <x v="40"/>
    <n v="16491.580000000002"/>
  </r>
  <r>
    <x v="297"/>
    <x v="42"/>
    <n v="14750"/>
  </r>
  <r>
    <x v="297"/>
    <x v="43"/>
    <n v="2385.42"/>
  </r>
  <r>
    <x v="297"/>
    <x v="45"/>
    <n v="4046.44"/>
  </r>
  <r>
    <x v="297"/>
    <x v="46"/>
    <n v="14632.130000000001"/>
  </r>
  <r>
    <x v="297"/>
    <x v="47"/>
    <n v="11950.310000000001"/>
  </r>
  <r>
    <x v="297"/>
    <x v="50"/>
    <n v="3759.59"/>
  </r>
  <r>
    <x v="297"/>
    <x v="51"/>
    <n v="10557.09"/>
  </r>
  <r>
    <x v="297"/>
    <x v="71"/>
    <n v="5904.11"/>
  </r>
  <r>
    <x v="297"/>
    <x v="64"/>
    <n v="2167.9699999999998"/>
  </r>
  <r>
    <x v="298"/>
    <x v="0"/>
    <n v="37876"/>
  </r>
  <r>
    <x v="298"/>
    <x v="1"/>
    <n v="-37876"/>
  </r>
  <r>
    <x v="298"/>
    <x v="57"/>
    <n v="32115"/>
  </r>
  <r>
    <x v="298"/>
    <x v="3"/>
    <n v="57304.43"/>
  </r>
  <r>
    <x v="298"/>
    <x v="4"/>
    <n v="3502"/>
  </r>
  <r>
    <x v="298"/>
    <x v="5"/>
    <n v="46684.72"/>
  </r>
  <r>
    <x v="298"/>
    <x v="6"/>
    <n v="1466053.62"/>
  </r>
  <r>
    <x v="298"/>
    <x v="59"/>
    <n v="33242.06"/>
  </r>
  <r>
    <x v="298"/>
    <x v="7"/>
    <n v="14602.97"/>
  </r>
  <r>
    <x v="298"/>
    <x v="8"/>
    <n v="13861.720000000001"/>
  </r>
  <r>
    <x v="298"/>
    <x v="9"/>
    <n v="707504.5"/>
  </r>
  <r>
    <x v="298"/>
    <x v="10"/>
    <n v="270288.12"/>
  </r>
  <r>
    <x v="298"/>
    <x v="11"/>
    <n v="243936"/>
  </r>
  <r>
    <x v="298"/>
    <x v="12"/>
    <n v="21302.07"/>
  </r>
  <r>
    <x v="298"/>
    <x v="13"/>
    <n v="7037.59"/>
  </r>
  <r>
    <x v="298"/>
    <x v="14"/>
    <n v="1555.09"/>
  </r>
  <r>
    <x v="298"/>
    <x v="15"/>
    <n v="3097.6099999999997"/>
  </r>
  <r>
    <x v="298"/>
    <x v="16"/>
    <n v="83408.78"/>
  </r>
  <r>
    <x v="298"/>
    <x v="17"/>
    <n v="227272.26"/>
  </r>
  <r>
    <x v="298"/>
    <x v="18"/>
    <n v="55901.53"/>
  </r>
  <r>
    <x v="298"/>
    <x v="19"/>
    <n v="120527.59999999999"/>
  </r>
  <r>
    <x v="298"/>
    <x v="21"/>
    <n v="23630.870000000003"/>
  </r>
  <r>
    <x v="298"/>
    <x v="22"/>
    <n v="3995.87"/>
  </r>
  <r>
    <x v="298"/>
    <x v="23"/>
    <n v="51050.74"/>
  </r>
  <r>
    <x v="298"/>
    <x v="24"/>
    <n v="25111.21"/>
  </r>
  <r>
    <x v="298"/>
    <x v="25"/>
    <n v="116692.86999999998"/>
  </r>
  <r>
    <x v="298"/>
    <x v="26"/>
    <n v="20104.41"/>
  </r>
  <r>
    <x v="298"/>
    <x v="27"/>
    <n v="57995.35"/>
  </r>
  <r>
    <x v="298"/>
    <x v="61"/>
    <n v="36657.51"/>
  </r>
  <r>
    <x v="298"/>
    <x v="29"/>
    <n v="24087.590000000004"/>
  </r>
  <r>
    <x v="298"/>
    <x v="53"/>
    <n v="3157.56"/>
  </r>
  <r>
    <x v="298"/>
    <x v="31"/>
    <n v="30248.03"/>
  </r>
  <r>
    <x v="298"/>
    <x v="33"/>
    <n v="3653.28"/>
  </r>
  <r>
    <x v="298"/>
    <x v="34"/>
    <n v="29273.93"/>
  </r>
  <r>
    <x v="298"/>
    <x v="35"/>
    <n v="62344.49"/>
  </r>
  <r>
    <x v="298"/>
    <x v="75"/>
    <n v="8041.08"/>
  </r>
  <r>
    <x v="298"/>
    <x v="54"/>
    <n v="6191.21"/>
  </r>
  <r>
    <x v="298"/>
    <x v="38"/>
    <n v="17786.43"/>
  </r>
  <r>
    <x v="298"/>
    <x v="39"/>
    <n v="15222.09"/>
  </r>
  <r>
    <x v="298"/>
    <x v="40"/>
    <n v="27927.74"/>
  </r>
  <r>
    <x v="298"/>
    <x v="42"/>
    <n v="30562.59"/>
  </r>
  <r>
    <x v="298"/>
    <x v="44"/>
    <n v="1131"/>
  </r>
  <r>
    <x v="298"/>
    <x v="45"/>
    <n v="9982.4"/>
  </r>
  <r>
    <x v="298"/>
    <x v="46"/>
    <n v="99049.459999999992"/>
  </r>
  <r>
    <x v="298"/>
    <x v="47"/>
    <n v="15686.85"/>
  </r>
  <r>
    <x v="298"/>
    <x v="48"/>
    <n v="110"/>
  </r>
  <r>
    <x v="298"/>
    <x v="49"/>
    <n v="4616.1499999999996"/>
  </r>
  <r>
    <x v="298"/>
    <x v="50"/>
    <n v="-123.06"/>
  </r>
  <r>
    <x v="298"/>
    <x v="51"/>
    <n v="9446.16"/>
  </r>
  <r>
    <x v="298"/>
    <x v="52"/>
    <n v="44739.16"/>
  </r>
  <r>
    <x v="299"/>
    <x v="0"/>
    <n v="38635"/>
  </r>
  <r>
    <x v="299"/>
    <x v="1"/>
    <n v="-38635"/>
  </r>
  <r>
    <x v="299"/>
    <x v="2"/>
    <n v="39508.020000000004"/>
  </r>
  <r>
    <x v="299"/>
    <x v="3"/>
    <n v="32593.68"/>
  </r>
  <r>
    <x v="299"/>
    <x v="4"/>
    <n v="36433.43"/>
  </r>
  <r>
    <x v="299"/>
    <x v="5"/>
    <n v="52700.45"/>
  </r>
  <r>
    <x v="299"/>
    <x v="6"/>
    <n v="1154461.53"/>
  </r>
  <r>
    <x v="299"/>
    <x v="58"/>
    <n v="935.96"/>
  </r>
  <r>
    <x v="299"/>
    <x v="59"/>
    <n v="76780.12"/>
  </r>
  <r>
    <x v="299"/>
    <x v="7"/>
    <n v="52264.85"/>
  </r>
  <r>
    <x v="299"/>
    <x v="8"/>
    <n v="13483.73"/>
  </r>
  <r>
    <x v="299"/>
    <x v="9"/>
    <n v="464088.92"/>
  </r>
  <r>
    <x v="299"/>
    <x v="67"/>
    <n v="840.24"/>
  </r>
  <r>
    <x v="299"/>
    <x v="60"/>
    <n v="1883.42"/>
  </r>
  <r>
    <x v="299"/>
    <x v="10"/>
    <n v="163675.28"/>
  </r>
  <r>
    <x v="299"/>
    <x v="11"/>
    <n v="214282.65000000002"/>
  </r>
  <r>
    <x v="299"/>
    <x v="12"/>
    <n v="15544.869999999999"/>
  </r>
  <r>
    <x v="299"/>
    <x v="13"/>
    <n v="5789.1100000000006"/>
  </r>
  <r>
    <x v="299"/>
    <x v="14"/>
    <n v="438.7"/>
  </r>
  <r>
    <x v="299"/>
    <x v="15"/>
    <n v="824.9799999999999"/>
  </r>
  <r>
    <x v="299"/>
    <x v="16"/>
    <n v="50037.979999999996"/>
  </r>
  <r>
    <x v="299"/>
    <x v="17"/>
    <n v="168069.23"/>
  </r>
  <r>
    <x v="299"/>
    <x v="18"/>
    <n v="44509.179999999993"/>
  </r>
  <r>
    <x v="299"/>
    <x v="19"/>
    <n v="93931.37999999999"/>
  </r>
  <r>
    <x v="299"/>
    <x v="21"/>
    <n v="65013.03"/>
  </r>
  <r>
    <x v="299"/>
    <x v="22"/>
    <n v="21120.720000000001"/>
  </r>
  <r>
    <x v="299"/>
    <x v="23"/>
    <n v="35193.21"/>
  </r>
  <r>
    <x v="299"/>
    <x v="24"/>
    <n v="49584.07"/>
  </r>
  <r>
    <x v="299"/>
    <x v="25"/>
    <n v="361095.4"/>
  </r>
  <r>
    <x v="299"/>
    <x v="26"/>
    <n v="11615.369999999999"/>
  </r>
  <r>
    <x v="299"/>
    <x v="27"/>
    <n v="29567.54"/>
  </r>
  <r>
    <x v="299"/>
    <x v="61"/>
    <n v="29755.95"/>
  </r>
  <r>
    <x v="299"/>
    <x v="28"/>
    <n v="62042.880000000005"/>
  </r>
  <r>
    <x v="299"/>
    <x v="29"/>
    <n v="2601.56"/>
  </r>
  <r>
    <x v="299"/>
    <x v="31"/>
    <n v="36487.86"/>
  </r>
  <r>
    <x v="299"/>
    <x v="32"/>
    <n v="6895.58"/>
  </r>
  <r>
    <x v="299"/>
    <x v="33"/>
    <n v="3470.12"/>
  </r>
  <r>
    <x v="299"/>
    <x v="34"/>
    <n v="22931.33"/>
  </r>
  <r>
    <x v="299"/>
    <x v="35"/>
    <n v="1500"/>
  </r>
  <r>
    <x v="299"/>
    <x v="54"/>
    <n v="3139.11"/>
  </r>
  <r>
    <x v="299"/>
    <x v="38"/>
    <n v="25423.96"/>
  </r>
  <r>
    <x v="299"/>
    <x v="39"/>
    <n v="28376.560000000001"/>
  </r>
  <r>
    <x v="299"/>
    <x v="40"/>
    <n v="16811"/>
  </r>
  <r>
    <x v="299"/>
    <x v="42"/>
    <n v="7250"/>
  </r>
  <r>
    <x v="299"/>
    <x v="43"/>
    <n v="6187.07"/>
  </r>
  <r>
    <x v="299"/>
    <x v="45"/>
    <n v="3759.44"/>
  </r>
  <r>
    <x v="299"/>
    <x v="46"/>
    <n v="21527.68"/>
  </r>
  <r>
    <x v="299"/>
    <x v="47"/>
    <n v="22349.940000000002"/>
  </r>
  <r>
    <x v="299"/>
    <x v="50"/>
    <n v="6384.49"/>
  </r>
  <r>
    <x v="299"/>
    <x v="51"/>
    <n v="13408.3"/>
  </r>
  <r>
    <x v="299"/>
    <x v="52"/>
    <n v="27722.79"/>
  </r>
  <r>
    <x v="299"/>
    <x v="71"/>
    <n v="55625.039999999994"/>
  </r>
  <r>
    <x v="299"/>
    <x v="64"/>
    <n v="13487.58"/>
  </r>
  <r>
    <x v="299"/>
    <x v="66"/>
    <n v="48791.899999999994"/>
  </r>
  <r>
    <x v="300"/>
    <x v="0"/>
    <n v="67927.289999999994"/>
  </r>
  <r>
    <x v="300"/>
    <x v="1"/>
    <n v="-67927.290000000008"/>
  </r>
  <r>
    <x v="300"/>
    <x v="57"/>
    <n v="5705"/>
  </r>
  <r>
    <x v="300"/>
    <x v="2"/>
    <n v="54853.55"/>
  </r>
  <r>
    <x v="300"/>
    <x v="3"/>
    <n v="105640.08"/>
  </r>
  <r>
    <x v="300"/>
    <x v="5"/>
    <n v="20803.04"/>
  </r>
  <r>
    <x v="300"/>
    <x v="6"/>
    <n v="886330.31"/>
  </r>
  <r>
    <x v="300"/>
    <x v="58"/>
    <n v="7791.15"/>
  </r>
  <r>
    <x v="300"/>
    <x v="59"/>
    <n v="66197"/>
  </r>
  <r>
    <x v="300"/>
    <x v="7"/>
    <n v="17394.87"/>
  </r>
  <r>
    <x v="300"/>
    <x v="8"/>
    <n v="28796.32"/>
  </r>
  <r>
    <x v="300"/>
    <x v="9"/>
    <n v="568999.98"/>
  </r>
  <r>
    <x v="300"/>
    <x v="10"/>
    <n v="194341.14"/>
  </r>
  <r>
    <x v="300"/>
    <x v="11"/>
    <n v="149298.85999999999"/>
  </r>
  <r>
    <x v="300"/>
    <x v="12"/>
    <n v="17415.14"/>
  </r>
  <r>
    <x v="300"/>
    <x v="13"/>
    <n v="5232.09"/>
  </r>
  <r>
    <x v="300"/>
    <x v="14"/>
    <n v="3769.1600000000003"/>
  </r>
  <r>
    <x v="300"/>
    <x v="15"/>
    <n v="3407.83"/>
  </r>
  <r>
    <x v="300"/>
    <x v="16"/>
    <n v="68469.62000000001"/>
  </r>
  <r>
    <x v="300"/>
    <x v="17"/>
    <n v="148825.24"/>
  </r>
  <r>
    <x v="300"/>
    <x v="18"/>
    <n v="49957.78"/>
  </r>
  <r>
    <x v="300"/>
    <x v="19"/>
    <n v="76897.390000000014"/>
  </r>
  <r>
    <x v="300"/>
    <x v="21"/>
    <n v="22142.28"/>
  </r>
  <r>
    <x v="300"/>
    <x v="22"/>
    <n v="7520.8099999999995"/>
  </r>
  <r>
    <x v="300"/>
    <x v="23"/>
    <n v="50148.5"/>
  </r>
  <r>
    <x v="300"/>
    <x v="24"/>
    <n v="48224.84"/>
  </r>
  <r>
    <x v="300"/>
    <x v="25"/>
    <n v="156939.84"/>
  </r>
  <r>
    <x v="300"/>
    <x v="26"/>
    <n v="19033.39"/>
  </r>
  <r>
    <x v="300"/>
    <x v="79"/>
    <n v="65627.13"/>
  </r>
  <r>
    <x v="300"/>
    <x v="78"/>
    <n v="10059.93"/>
  </r>
  <r>
    <x v="300"/>
    <x v="27"/>
    <n v="47921.91"/>
  </r>
  <r>
    <x v="300"/>
    <x v="28"/>
    <n v="243748.51"/>
  </r>
  <r>
    <x v="300"/>
    <x v="29"/>
    <n v="10476.049999999999"/>
  </r>
  <r>
    <x v="300"/>
    <x v="30"/>
    <n v="4550"/>
  </r>
  <r>
    <x v="300"/>
    <x v="31"/>
    <n v="26880.93"/>
  </r>
  <r>
    <x v="300"/>
    <x v="32"/>
    <n v="3742.93"/>
  </r>
  <r>
    <x v="300"/>
    <x v="33"/>
    <n v="163.46"/>
  </r>
  <r>
    <x v="300"/>
    <x v="34"/>
    <n v="25633.18"/>
  </r>
  <r>
    <x v="300"/>
    <x v="35"/>
    <n v="72792.56"/>
  </r>
  <r>
    <x v="300"/>
    <x v="68"/>
    <n v="29.13"/>
  </r>
  <r>
    <x v="300"/>
    <x v="36"/>
    <n v="18368.830000000002"/>
  </r>
  <r>
    <x v="300"/>
    <x v="37"/>
    <n v="2347.04"/>
  </r>
  <r>
    <x v="300"/>
    <x v="38"/>
    <n v="80484.62"/>
  </r>
  <r>
    <x v="300"/>
    <x v="39"/>
    <n v="18712"/>
  </r>
  <r>
    <x v="300"/>
    <x v="40"/>
    <n v="10851.93"/>
  </r>
  <r>
    <x v="300"/>
    <x v="42"/>
    <n v="3990.71"/>
  </r>
  <r>
    <x v="300"/>
    <x v="43"/>
    <n v="1605.26"/>
  </r>
  <r>
    <x v="300"/>
    <x v="45"/>
    <n v="1118.5"/>
  </r>
  <r>
    <x v="300"/>
    <x v="46"/>
    <n v="71312.67"/>
  </r>
  <r>
    <x v="300"/>
    <x v="47"/>
    <n v="19962"/>
  </r>
  <r>
    <x v="300"/>
    <x v="48"/>
    <n v="6423.25"/>
  </r>
  <r>
    <x v="300"/>
    <x v="49"/>
    <n v="806.91"/>
  </r>
  <r>
    <x v="300"/>
    <x v="50"/>
    <n v="2452.79"/>
  </r>
  <r>
    <x v="300"/>
    <x v="51"/>
    <n v="31935.699999999997"/>
  </r>
  <r>
    <x v="301"/>
    <x v="5"/>
    <n v="11469.93"/>
  </r>
  <r>
    <x v="301"/>
    <x v="6"/>
    <n v="405267.17000000004"/>
  </r>
  <r>
    <x v="301"/>
    <x v="8"/>
    <n v="1590.21"/>
  </r>
  <r>
    <x v="301"/>
    <x v="9"/>
    <n v="224595.53000000003"/>
  </r>
  <r>
    <x v="301"/>
    <x v="67"/>
    <n v="2854"/>
  </r>
  <r>
    <x v="301"/>
    <x v="60"/>
    <n v="5482.14"/>
  </r>
  <r>
    <x v="301"/>
    <x v="10"/>
    <n v="58080"/>
  </r>
  <r>
    <x v="301"/>
    <x v="11"/>
    <n v="70664"/>
  </r>
  <r>
    <x v="301"/>
    <x v="12"/>
    <n v="1732.1100000000001"/>
  </r>
  <r>
    <x v="301"/>
    <x v="13"/>
    <n v="3327.2"/>
  </r>
  <r>
    <x v="301"/>
    <x v="16"/>
    <n v="25551.61"/>
  </r>
  <r>
    <x v="301"/>
    <x v="17"/>
    <n v="56332.95"/>
  </r>
  <r>
    <x v="301"/>
    <x v="18"/>
    <n v="5612.88"/>
  </r>
  <r>
    <x v="301"/>
    <x v="19"/>
    <n v="32069.1"/>
  </r>
  <r>
    <x v="301"/>
    <x v="21"/>
    <n v="48326.78"/>
  </r>
  <r>
    <x v="301"/>
    <x v="22"/>
    <n v="3884.66"/>
  </r>
  <r>
    <x v="301"/>
    <x v="23"/>
    <n v="43336.31"/>
  </r>
  <r>
    <x v="301"/>
    <x v="25"/>
    <n v="148257.60000000001"/>
  </r>
  <r>
    <x v="301"/>
    <x v="72"/>
    <n v="26843.15"/>
  </r>
  <r>
    <x v="301"/>
    <x v="73"/>
    <n v="67416.160000000003"/>
  </r>
  <r>
    <x v="301"/>
    <x v="26"/>
    <n v="3151.76"/>
  </r>
  <r>
    <x v="301"/>
    <x v="28"/>
    <n v="27282.03"/>
  </r>
  <r>
    <x v="301"/>
    <x v="33"/>
    <n v="16288.76"/>
  </r>
  <r>
    <x v="301"/>
    <x v="34"/>
    <n v="9232.2900000000009"/>
  </r>
  <r>
    <x v="301"/>
    <x v="35"/>
    <n v="10944.02"/>
  </r>
  <r>
    <x v="301"/>
    <x v="62"/>
    <n v="168776.37"/>
  </r>
  <r>
    <x v="301"/>
    <x v="39"/>
    <n v="1351.11"/>
  </r>
  <r>
    <x v="301"/>
    <x v="43"/>
    <n v="23601.95"/>
  </r>
  <r>
    <x v="301"/>
    <x v="45"/>
    <n v="1299.74"/>
  </r>
  <r>
    <x v="301"/>
    <x v="47"/>
    <n v="9695.89"/>
  </r>
  <r>
    <x v="301"/>
    <x v="48"/>
    <n v="99066.49"/>
  </r>
  <r>
    <x v="301"/>
    <x v="50"/>
    <n v="167189.10999999999"/>
  </r>
  <r>
    <x v="302"/>
    <x v="0"/>
    <n v="7070.47"/>
  </r>
  <r>
    <x v="302"/>
    <x v="1"/>
    <n v="-7070.47"/>
  </r>
  <r>
    <x v="302"/>
    <x v="57"/>
    <n v="32115"/>
  </r>
  <r>
    <x v="302"/>
    <x v="2"/>
    <n v="77449.88"/>
  </r>
  <r>
    <x v="302"/>
    <x v="3"/>
    <n v="29943.4"/>
  </r>
  <r>
    <x v="302"/>
    <x v="4"/>
    <n v="135066.14000000001"/>
  </r>
  <r>
    <x v="302"/>
    <x v="5"/>
    <n v="130230.86000000002"/>
  </r>
  <r>
    <x v="302"/>
    <x v="6"/>
    <n v="3037657.4"/>
  </r>
  <r>
    <x v="302"/>
    <x v="58"/>
    <n v="11625.71"/>
  </r>
  <r>
    <x v="302"/>
    <x v="59"/>
    <n v="10300"/>
  </r>
  <r>
    <x v="302"/>
    <x v="7"/>
    <n v="35507.490000000005"/>
  </r>
  <r>
    <x v="302"/>
    <x v="8"/>
    <n v="48679.479999999996"/>
  </r>
  <r>
    <x v="302"/>
    <x v="9"/>
    <n v="1379546.1500000001"/>
  </r>
  <r>
    <x v="302"/>
    <x v="10"/>
    <n v="430760"/>
  </r>
  <r>
    <x v="302"/>
    <x v="11"/>
    <n v="471416"/>
  </r>
  <r>
    <x v="302"/>
    <x v="12"/>
    <n v="16725.28"/>
  </r>
  <r>
    <x v="302"/>
    <x v="13"/>
    <n v="16727.689999999999"/>
  </r>
  <r>
    <x v="302"/>
    <x v="14"/>
    <n v="2318.8099999999995"/>
  </r>
  <r>
    <x v="302"/>
    <x v="15"/>
    <n v="6982.99"/>
  </r>
  <r>
    <x v="302"/>
    <x v="16"/>
    <n v="170213.76000000001"/>
  </r>
  <r>
    <x v="302"/>
    <x v="17"/>
    <n v="483874.85"/>
  </r>
  <r>
    <x v="302"/>
    <x v="18"/>
    <n v="109801.08999999998"/>
  </r>
  <r>
    <x v="302"/>
    <x v="19"/>
    <n v="255560.16"/>
  </r>
  <r>
    <x v="302"/>
    <x v="21"/>
    <n v="142584.09"/>
  </r>
  <r>
    <x v="302"/>
    <x v="22"/>
    <n v="38879.08"/>
  </r>
  <r>
    <x v="302"/>
    <x v="23"/>
    <n v="46052.37"/>
  </r>
  <r>
    <x v="302"/>
    <x v="24"/>
    <n v="9514.58"/>
  </r>
  <r>
    <x v="302"/>
    <x v="25"/>
    <n v="262457.2"/>
  </r>
  <r>
    <x v="302"/>
    <x v="26"/>
    <n v="17541.93"/>
  </r>
  <r>
    <x v="302"/>
    <x v="27"/>
    <n v="114472.04"/>
  </r>
  <r>
    <x v="302"/>
    <x v="61"/>
    <n v="37913.360000000001"/>
  </r>
  <r>
    <x v="302"/>
    <x v="28"/>
    <n v="203285.81"/>
  </r>
  <r>
    <x v="302"/>
    <x v="29"/>
    <n v="47509.11"/>
  </r>
  <r>
    <x v="302"/>
    <x v="53"/>
    <n v="202212.86"/>
  </r>
  <r>
    <x v="302"/>
    <x v="32"/>
    <n v="4451.68"/>
  </r>
  <r>
    <x v="302"/>
    <x v="33"/>
    <n v="40"/>
  </r>
  <r>
    <x v="302"/>
    <x v="34"/>
    <n v="178591.24"/>
  </r>
  <r>
    <x v="302"/>
    <x v="35"/>
    <n v="80786.28"/>
  </r>
  <r>
    <x v="302"/>
    <x v="75"/>
    <n v="10091.67"/>
  </r>
  <r>
    <x v="302"/>
    <x v="54"/>
    <n v="12962.07"/>
  </r>
  <r>
    <x v="302"/>
    <x v="38"/>
    <n v="85874.680000000008"/>
  </r>
  <r>
    <x v="302"/>
    <x v="39"/>
    <n v="4140.41"/>
  </r>
  <r>
    <x v="302"/>
    <x v="40"/>
    <n v="43164.800000000003"/>
  </r>
  <r>
    <x v="302"/>
    <x v="41"/>
    <n v="11150.51"/>
  </r>
  <r>
    <x v="302"/>
    <x v="42"/>
    <n v="27516.58"/>
  </r>
  <r>
    <x v="302"/>
    <x v="43"/>
    <n v="1128.6300000000001"/>
  </r>
  <r>
    <x v="302"/>
    <x v="44"/>
    <n v="12142.73"/>
  </r>
  <r>
    <x v="302"/>
    <x v="46"/>
    <n v="86581.33"/>
  </r>
  <r>
    <x v="302"/>
    <x v="47"/>
    <n v="21476.51"/>
  </r>
  <r>
    <x v="302"/>
    <x v="48"/>
    <n v="1376.2"/>
  </r>
  <r>
    <x v="302"/>
    <x v="49"/>
    <n v="1902.15"/>
  </r>
  <r>
    <x v="302"/>
    <x v="50"/>
    <n v="38456.47"/>
  </r>
  <r>
    <x v="302"/>
    <x v="51"/>
    <n v="18275.62"/>
  </r>
  <r>
    <x v="302"/>
    <x v="52"/>
    <n v="14101.64"/>
  </r>
  <r>
    <x v="302"/>
    <x v="71"/>
    <n v="97099.61"/>
  </r>
  <r>
    <x v="302"/>
    <x v="64"/>
    <n v="19001.939999999999"/>
  </r>
  <r>
    <x v="302"/>
    <x v="65"/>
    <n v="77406.34"/>
  </r>
  <r>
    <x v="302"/>
    <x v="66"/>
    <n v="28260.74"/>
  </r>
  <r>
    <x v="303"/>
    <x v="0"/>
    <n v="81817.62"/>
  </r>
  <r>
    <x v="303"/>
    <x v="1"/>
    <n v="-81817.62"/>
  </r>
  <r>
    <x v="303"/>
    <x v="57"/>
    <n v="34230"/>
  </r>
  <r>
    <x v="303"/>
    <x v="2"/>
    <n v="214656.12"/>
  </r>
  <r>
    <x v="303"/>
    <x v="3"/>
    <n v="144685.68"/>
  </r>
  <r>
    <x v="303"/>
    <x v="96"/>
    <n v="28230.9"/>
  </r>
  <r>
    <x v="303"/>
    <x v="4"/>
    <n v="195413.85"/>
  </r>
  <r>
    <x v="303"/>
    <x v="5"/>
    <n v="271801.58999999997"/>
  </r>
  <r>
    <x v="303"/>
    <x v="6"/>
    <n v="7755870.709999999"/>
  </r>
  <r>
    <x v="303"/>
    <x v="58"/>
    <n v="236099.72"/>
  </r>
  <r>
    <x v="303"/>
    <x v="59"/>
    <n v="272093.68"/>
  </r>
  <r>
    <x v="303"/>
    <x v="7"/>
    <n v="136665.48000000001"/>
  </r>
  <r>
    <x v="303"/>
    <x v="8"/>
    <n v="190056.40999999997"/>
  </r>
  <r>
    <x v="303"/>
    <x v="9"/>
    <n v="2458672.9500000002"/>
  </r>
  <r>
    <x v="303"/>
    <x v="10"/>
    <n v="830041.24999999988"/>
  </r>
  <r>
    <x v="303"/>
    <x v="11"/>
    <n v="1298315"/>
  </r>
  <r>
    <x v="303"/>
    <x v="12"/>
    <n v="31431.019999999997"/>
  </r>
  <r>
    <x v="303"/>
    <x v="13"/>
    <n v="46163.760000000009"/>
  </r>
  <r>
    <x v="303"/>
    <x v="14"/>
    <n v="18335.91"/>
  </r>
  <r>
    <x v="303"/>
    <x v="15"/>
    <n v="-5252.2899999999972"/>
  </r>
  <r>
    <x v="303"/>
    <x v="16"/>
    <n v="341911.24"/>
  </r>
  <r>
    <x v="303"/>
    <x v="17"/>
    <n v="1185274.46"/>
  </r>
  <r>
    <x v="303"/>
    <x v="18"/>
    <n v="244687.24"/>
  </r>
  <r>
    <x v="303"/>
    <x v="19"/>
    <n v="637582.55000000005"/>
  </r>
  <r>
    <x v="303"/>
    <x v="21"/>
    <n v="264318.19"/>
  </r>
  <r>
    <x v="303"/>
    <x v="22"/>
    <n v="10622.95"/>
  </r>
  <r>
    <x v="303"/>
    <x v="23"/>
    <n v="285447.53999999998"/>
  </r>
  <r>
    <x v="303"/>
    <x v="24"/>
    <n v="99839.209999999992"/>
  </r>
  <r>
    <x v="303"/>
    <x v="25"/>
    <n v="791795.41999999993"/>
  </r>
  <r>
    <x v="303"/>
    <x v="26"/>
    <n v="18174.09"/>
  </r>
  <r>
    <x v="303"/>
    <x v="79"/>
    <n v="24569.040000000001"/>
  </r>
  <r>
    <x v="303"/>
    <x v="78"/>
    <n v="124483.66"/>
  </r>
  <r>
    <x v="303"/>
    <x v="27"/>
    <n v="265469.42000000004"/>
  </r>
  <r>
    <x v="303"/>
    <x v="28"/>
    <n v="148308.69"/>
  </r>
  <r>
    <x v="303"/>
    <x v="29"/>
    <n v="325"/>
  </r>
  <r>
    <x v="303"/>
    <x v="30"/>
    <n v="1250"/>
  </r>
  <r>
    <x v="303"/>
    <x v="31"/>
    <n v="189118.93"/>
  </r>
  <r>
    <x v="303"/>
    <x v="32"/>
    <n v="21251.84"/>
  </r>
  <r>
    <x v="303"/>
    <x v="33"/>
    <n v="11128.06"/>
  </r>
  <r>
    <x v="303"/>
    <x v="34"/>
    <n v="96520.26"/>
  </r>
  <r>
    <x v="303"/>
    <x v="35"/>
    <n v="277557.99"/>
  </r>
  <r>
    <x v="303"/>
    <x v="68"/>
    <n v="14355.8"/>
  </r>
  <r>
    <x v="303"/>
    <x v="36"/>
    <n v="63952.130000000005"/>
  </r>
  <r>
    <x v="303"/>
    <x v="37"/>
    <n v="1927.46"/>
  </r>
  <r>
    <x v="303"/>
    <x v="62"/>
    <n v="1887"/>
  </r>
  <r>
    <x v="303"/>
    <x v="54"/>
    <n v="17122.97"/>
  </r>
  <r>
    <x v="303"/>
    <x v="38"/>
    <n v="132210.23000000001"/>
  </r>
  <r>
    <x v="303"/>
    <x v="39"/>
    <n v="43261.88"/>
  </r>
  <r>
    <x v="303"/>
    <x v="40"/>
    <n v="49241.090000000004"/>
  </r>
  <r>
    <x v="303"/>
    <x v="42"/>
    <n v="79142.91"/>
  </r>
  <r>
    <x v="303"/>
    <x v="43"/>
    <n v="118680.48"/>
  </r>
  <r>
    <x v="303"/>
    <x v="55"/>
    <n v="11833.56"/>
  </r>
  <r>
    <x v="303"/>
    <x v="44"/>
    <n v="22424.21"/>
  </r>
  <r>
    <x v="303"/>
    <x v="45"/>
    <n v="8735.26"/>
  </r>
  <r>
    <x v="303"/>
    <x v="46"/>
    <n v="48641.7"/>
  </r>
  <r>
    <x v="303"/>
    <x v="47"/>
    <n v="50029.65"/>
  </r>
  <r>
    <x v="303"/>
    <x v="48"/>
    <n v="87238.46"/>
  </r>
  <r>
    <x v="303"/>
    <x v="49"/>
    <n v="7805.66"/>
  </r>
  <r>
    <x v="303"/>
    <x v="50"/>
    <n v="28393.42"/>
  </r>
  <r>
    <x v="303"/>
    <x v="51"/>
    <n v="29101.5"/>
  </r>
  <r>
    <x v="303"/>
    <x v="97"/>
    <n v="961224.76"/>
  </r>
  <r>
    <x v="303"/>
    <x v="52"/>
    <n v="89510.76999999999"/>
  </r>
  <r>
    <x v="303"/>
    <x v="71"/>
    <n v="126703.65"/>
  </r>
  <r>
    <x v="303"/>
    <x v="65"/>
    <n v="6500"/>
  </r>
  <r>
    <x v="303"/>
    <x v="66"/>
    <n v="17049.879999999997"/>
  </r>
  <r>
    <x v="303"/>
    <x v="74"/>
    <n v="132934.17000000001"/>
  </r>
  <r>
    <x v="304"/>
    <x v="0"/>
    <n v="501759.58000000007"/>
  </r>
  <r>
    <x v="304"/>
    <x v="1"/>
    <n v="-501759.58"/>
  </r>
  <r>
    <x v="304"/>
    <x v="57"/>
    <n v="1293583"/>
  </r>
  <r>
    <x v="304"/>
    <x v="2"/>
    <n v="1569976.99"/>
  </r>
  <r>
    <x v="304"/>
    <x v="3"/>
    <n v="6491405.4200000009"/>
  </r>
  <r>
    <x v="304"/>
    <x v="4"/>
    <n v="10478903.32"/>
  </r>
  <r>
    <x v="304"/>
    <x v="5"/>
    <n v="4569417.97"/>
  </r>
  <r>
    <x v="304"/>
    <x v="6"/>
    <n v="93048561.529999971"/>
  </r>
  <r>
    <x v="304"/>
    <x v="58"/>
    <n v="247847.62999999998"/>
  </r>
  <r>
    <x v="304"/>
    <x v="7"/>
    <n v="1728029.4100000004"/>
  </r>
  <r>
    <x v="304"/>
    <x v="8"/>
    <n v="1476461.59"/>
  </r>
  <r>
    <x v="304"/>
    <x v="9"/>
    <n v="38572499.659999989"/>
  </r>
  <r>
    <x v="304"/>
    <x v="67"/>
    <n v="731127.50000000023"/>
  </r>
  <r>
    <x v="304"/>
    <x v="60"/>
    <n v="1493933.45"/>
  </r>
  <r>
    <x v="304"/>
    <x v="10"/>
    <n v="11289895.18"/>
  </r>
  <r>
    <x v="304"/>
    <x v="11"/>
    <n v="13339890.969999999"/>
  </r>
  <r>
    <x v="304"/>
    <x v="12"/>
    <n v="506883.94999999984"/>
  </r>
  <r>
    <x v="304"/>
    <x v="13"/>
    <n v="667131.04999999993"/>
  </r>
  <r>
    <x v="304"/>
    <x v="14"/>
    <n v="65328.969999999994"/>
  </r>
  <r>
    <x v="304"/>
    <x v="15"/>
    <n v="309130.62"/>
  </r>
  <r>
    <x v="304"/>
    <x v="90"/>
    <n v="7420.04"/>
  </r>
  <r>
    <x v="304"/>
    <x v="87"/>
    <n v="5535.65"/>
  </r>
  <r>
    <x v="304"/>
    <x v="16"/>
    <n v="4761434.82"/>
  </r>
  <r>
    <x v="304"/>
    <x v="17"/>
    <n v="16135712.470000003"/>
  </r>
  <r>
    <x v="304"/>
    <x v="18"/>
    <n v="3127201.0300000003"/>
  </r>
  <r>
    <x v="304"/>
    <x v="19"/>
    <n v="8745824.75"/>
  </r>
  <r>
    <x v="304"/>
    <x v="21"/>
    <n v="5505385.6600000011"/>
  </r>
  <r>
    <x v="304"/>
    <x v="22"/>
    <n v="1250161.82"/>
  </r>
  <r>
    <x v="304"/>
    <x v="23"/>
    <n v="3403344.2999999993"/>
  </r>
  <r>
    <x v="304"/>
    <x v="24"/>
    <n v="439251.01"/>
  </r>
  <r>
    <x v="304"/>
    <x v="25"/>
    <n v="8386258.7100000009"/>
  </r>
  <r>
    <x v="304"/>
    <x v="77"/>
    <n v="66566.460000000006"/>
  </r>
  <r>
    <x v="304"/>
    <x v="26"/>
    <n v="325128.99"/>
  </r>
  <r>
    <x v="304"/>
    <x v="27"/>
    <n v="2070726.6899999997"/>
  </r>
  <r>
    <x v="304"/>
    <x v="61"/>
    <n v="784260.07000000007"/>
  </r>
  <r>
    <x v="304"/>
    <x v="28"/>
    <n v="148250"/>
  </r>
  <r>
    <x v="304"/>
    <x v="29"/>
    <n v="102780.38"/>
  </r>
  <r>
    <x v="304"/>
    <x v="31"/>
    <n v="1204904.1000000001"/>
  </r>
  <r>
    <x v="304"/>
    <x v="32"/>
    <n v="274191.63999999996"/>
  </r>
  <r>
    <x v="304"/>
    <x v="33"/>
    <n v="12712.69"/>
  </r>
  <r>
    <x v="304"/>
    <x v="34"/>
    <n v="5319831.51"/>
  </r>
  <r>
    <x v="304"/>
    <x v="35"/>
    <n v="2281099.6800000002"/>
  </r>
  <r>
    <x v="304"/>
    <x v="68"/>
    <n v="47989"/>
  </r>
  <r>
    <x v="304"/>
    <x v="85"/>
    <n v="14125"/>
  </r>
  <r>
    <x v="304"/>
    <x v="36"/>
    <n v="846558.99"/>
  </r>
  <r>
    <x v="304"/>
    <x v="37"/>
    <n v="474799.85999999993"/>
  </r>
  <r>
    <x v="304"/>
    <x v="62"/>
    <n v="13379.45"/>
  </r>
  <r>
    <x v="304"/>
    <x v="54"/>
    <n v="191761.53999999998"/>
  </r>
  <r>
    <x v="304"/>
    <x v="38"/>
    <n v="1873615.4499999997"/>
  </r>
  <r>
    <x v="304"/>
    <x v="39"/>
    <n v="449352.43"/>
  </r>
  <r>
    <x v="304"/>
    <x v="40"/>
    <n v="778718.92999999993"/>
  </r>
  <r>
    <x v="304"/>
    <x v="41"/>
    <n v="79632.7"/>
  </r>
  <r>
    <x v="304"/>
    <x v="42"/>
    <n v="348371.8"/>
  </r>
  <r>
    <x v="304"/>
    <x v="43"/>
    <n v="2078026.52"/>
  </r>
  <r>
    <x v="304"/>
    <x v="44"/>
    <n v="34681.160000000003"/>
  </r>
  <r>
    <x v="304"/>
    <x v="45"/>
    <n v="62852.08"/>
  </r>
  <r>
    <x v="304"/>
    <x v="46"/>
    <n v="5662103.9900000012"/>
  </r>
  <r>
    <x v="304"/>
    <x v="47"/>
    <n v="4332074.93"/>
  </r>
  <r>
    <x v="304"/>
    <x v="50"/>
    <n v="36082.33"/>
  </r>
  <r>
    <x v="304"/>
    <x v="51"/>
    <n v="801796.27999999991"/>
  </r>
  <r>
    <x v="304"/>
    <x v="52"/>
    <n v="1312815.0699999998"/>
  </r>
  <r>
    <x v="304"/>
    <x v="71"/>
    <n v="209653.94"/>
  </r>
  <r>
    <x v="304"/>
    <x v="64"/>
    <n v="6313.39"/>
  </r>
  <r>
    <x v="304"/>
    <x v="65"/>
    <n v="29895.489999999998"/>
  </r>
  <r>
    <x v="304"/>
    <x v="66"/>
    <n v="182415.03"/>
  </r>
  <r>
    <x v="304"/>
    <x v="74"/>
    <n v="3590597.12"/>
  </r>
  <r>
    <x v="305"/>
    <x v="0"/>
    <n v="120634.81"/>
  </r>
  <r>
    <x v="305"/>
    <x v="1"/>
    <n v="-120634.81"/>
  </r>
  <r>
    <x v="305"/>
    <x v="57"/>
    <n v="75863"/>
  </r>
  <r>
    <x v="305"/>
    <x v="2"/>
    <n v="378432.89999999991"/>
  </r>
  <r>
    <x v="305"/>
    <x v="3"/>
    <n v="2269222.2799999998"/>
  </r>
  <r>
    <x v="305"/>
    <x v="4"/>
    <n v="1320969.6299999997"/>
  </r>
  <r>
    <x v="305"/>
    <x v="5"/>
    <n v="505145.31"/>
  </r>
  <r>
    <x v="305"/>
    <x v="6"/>
    <n v="18049156.450000003"/>
  </r>
  <r>
    <x v="305"/>
    <x v="58"/>
    <n v="73002.78"/>
  </r>
  <r>
    <x v="305"/>
    <x v="59"/>
    <n v="153658.07"/>
  </r>
  <r>
    <x v="305"/>
    <x v="7"/>
    <n v="264014.89"/>
  </r>
  <r>
    <x v="305"/>
    <x v="8"/>
    <n v="330688.11"/>
  </r>
  <r>
    <x v="305"/>
    <x v="9"/>
    <n v="6641462.9699999988"/>
  </r>
  <r>
    <x v="305"/>
    <x v="67"/>
    <n v="47543.389999999985"/>
  </r>
  <r>
    <x v="305"/>
    <x v="60"/>
    <n v="336224"/>
  </r>
  <r>
    <x v="305"/>
    <x v="10"/>
    <n v="2073512.0000000005"/>
  </r>
  <r>
    <x v="305"/>
    <x v="11"/>
    <n v="2724914.9999999995"/>
  </r>
  <r>
    <x v="305"/>
    <x v="12"/>
    <n v="69839.069999999978"/>
  </r>
  <r>
    <x v="305"/>
    <x v="13"/>
    <n v="98767.15"/>
  </r>
  <r>
    <x v="305"/>
    <x v="14"/>
    <n v="20980.46"/>
  </r>
  <r>
    <x v="305"/>
    <x v="15"/>
    <n v="39882.019999999997"/>
  </r>
  <r>
    <x v="305"/>
    <x v="16"/>
    <n v="779696.79000000015"/>
  </r>
  <r>
    <x v="305"/>
    <x v="17"/>
    <n v="3143690.0199999996"/>
  </r>
  <r>
    <x v="305"/>
    <x v="18"/>
    <n v="550837.69999999972"/>
  </r>
  <r>
    <x v="305"/>
    <x v="19"/>
    <n v="1681765.33"/>
  </r>
  <r>
    <x v="305"/>
    <x v="82"/>
    <n v="-40.200000000000003"/>
  </r>
  <r>
    <x v="305"/>
    <x v="20"/>
    <n v="0"/>
  </r>
  <r>
    <x v="305"/>
    <x v="21"/>
    <n v="582912.15"/>
  </r>
  <r>
    <x v="305"/>
    <x v="22"/>
    <n v="86785.76999999999"/>
  </r>
  <r>
    <x v="305"/>
    <x v="23"/>
    <n v="665893.0199999999"/>
  </r>
  <r>
    <x v="305"/>
    <x v="24"/>
    <n v="229924.31"/>
  </r>
  <r>
    <x v="305"/>
    <x v="25"/>
    <n v="1361909.64"/>
  </r>
  <r>
    <x v="305"/>
    <x v="72"/>
    <n v="2951.7200000000003"/>
  </r>
  <r>
    <x v="305"/>
    <x v="73"/>
    <n v="123534.53"/>
  </r>
  <r>
    <x v="305"/>
    <x v="26"/>
    <n v="69266.010000000009"/>
  </r>
  <r>
    <x v="305"/>
    <x v="27"/>
    <n v="467279.55999999994"/>
  </r>
  <r>
    <x v="305"/>
    <x v="61"/>
    <n v="164581.51"/>
  </r>
  <r>
    <x v="305"/>
    <x v="84"/>
    <n v="22339.61"/>
  </r>
  <r>
    <x v="305"/>
    <x v="28"/>
    <n v="412387.18"/>
  </r>
  <r>
    <x v="305"/>
    <x v="29"/>
    <n v="15980.939999999999"/>
  </r>
  <r>
    <x v="305"/>
    <x v="30"/>
    <n v="219428.95"/>
  </r>
  <r>
    <x v="305"/>
    <x v="31"/>
    <n v="384245.42"/>
  </r>
  <r>
    <x v="305"/>
    <x v="32"/>
    <n v="79406.039999999994"/>
  </r>
  <r>
    <x v="305"/>
    <x v="33"/>
    <n v="4196.1400000000003"/>
  </r>
  <r>
    <x v="305"/>
    <x v="34"/>
    <n v="610581.54999999993"/>
  </r>
  <r>
    <x v="305"/>
    <x v="35"/>
    <n v="307960"/>
  </r>
  <r>
    <x v="305"/>
    <x v="68"/>
    <n v="4190.75"/>
  </r>
  <r>
    <x v="305"/>
    <x v="69"/>
    <n v="2110.35"/>
  </r>
  <r>
    <x v="305"/>
    <x v="75"/>
    <n v="23239.68"/>
  </r>
  <r>
    <x v="305"/>
    <x v="37"/>
    <n v="9653.14"/>
  </r>
  <r>
    <x v="305"/>
    <x v="62"/>
    <n v="3949.42"/>
  </r>
  <r>
    <x v="305"/>
    <x v="54"/>
    <n v="23284.400000000001"/>
  </r>
  <r>
    <x v="305"/>
    <x v="38"/>
    <n v="117878.18"/>
  </r>
  <r>
    <x v="305"/>
    <x v="39"/>
    <n v="72706.149999999994"/>
  </r>
  <r>
    <x v="305"/>
    <x v="40"/>
    <n v="106924.46"/>
  </r>
  <r>
    <x v="305"/>
    <x v="41"/>
    <n v="106457.93"/>
  </r>
  <r>
    <x v="305"/>
    <x v="42"/>
    <n v="146998.9"/>
  </r>
  <r>
    <x v="305"/>
    <x v="43"/>
    <n v="5520.73"/>
  </r>
  <r>
    <x v="305"/>
    <x v="44"/>
    <n v="21607.599999999999"/>
  </r>
  <r>
    <x v="305"/>
    <x v="45"/>
    <n v="26129.91"/>
  </r>
  <r>
    <x v="305"/>
    <x v="46"/>
    <n v="273385.13"/>
  </r>
  <r>
    <x v="305"/>
    <x v="47"/>
    <n v="303780.92000000004"/>
  </r>
  <r>
    <x v="305"/>
    <x v="63"/>
    <n v="574927.12"/>
  </r>
  <r>
    <x v="305"/>
    <x v="48"/>
    <n v="5044.6900000000005"/>
  </r>
  <r>
    <x v="305"/>
    <x v="49"/>
    <n v="41557.769999999997"/>
  </r>
  <r>
    <x v="305"/>
    <x v="51"/>
    <n v="105203.23999999999"/>
  </r>
  <r>
    <x v="305"/>
    <x v="52"/>
    <n v="185328.36"/>
  </r>
  <r>
    <x v="305"/>
    <x v="71"/>
    <n v="562551.41999999993"/>
  </r>
  <r>
    <x v="305"/>
    <x v="65"/>
    <n v="59373.21"/>
  </r>
  <r>
    <x v="305"/>
    <x v="74"/>
    <n v="307495.56"/>
  </r>
  <r>
    <x v="306"/>
    <x v="0"/>
    <n v="153348.11000000002"/>
  </r>
  <r>
    <x v="306"/>
    <x v="1"/>
    <n v="-153348.11000000002"/>
  </r>
  <r>
    <x v="306"/>
    <x v="2"/>
    <n v="156607.64000000001"/>
  </r>
  <r>
    <x v="306"/>
    <x v="3"/>
    <n v="1489580.53"/>
  </r>
  <r>
    <x v="306"/>
    <x v="4"/>
    <n v="152432.58000000002"/>
  </r>
  <r>
    <x v="306"/>
    <x v="5"/>
    <n v="764151.8600000001"/>
  </r>
  <r>
    <x v="306"/>
    <x v="6"/>
    <n v="22621608.440000001"/>
  </r>
  <r>
    <x v="306"/>
    <x v="58"/>
    <n v="42188.37"/>
  </r>
  <r>
    <x v="306"/>
    <x v="59"/>
    <n v="267092.96999999997"/>
  </r>
  <r>
    <x v="306"/>
    <x v="7"/>
    <n v="102164.37999999999"/>
  </r>
  <r>
    <x v="306"/>
    <x v="8"/>
    <n v="1143382.53"/>
  </r>
  <r>
    <x v="306"/>
    <x v="9"/>
    <n v="7057534.1699999999"/>
  </r>
  <r>
    <x v="306"/>
    <x v="10"/>
    <n v="2509215.7099999995"/>
  </r>
  <r>
    <x v="306"/>
    <x v="11"/>
    <n v="3583880.2"/>
  </r>
  <r>
    <x v="306"/>
    <x v="12"/>
    <n v="89701.16"/>
  </r>
  <r>
    <x v="306"/>
    <x v="13"/>
    <n v="116545.26"/>
  </r>
  <r>
    <x v="306"/>
    <x v="14"/>
    <n v="21287.56"/>
  </r>
  <r>
    <x v="306"/>
    <x v="15"/>
    <n v="55911.33"/>
  </r>
  <r>
    <x v="306"/>
    <x v="16"/>
    <n v="889147.68000000017"/>
  </r>
  <r>
    <x v="306"/>
    <x v="17"/>
    <n v="3487570.07"/>
  </r>
  <r>
    <x v="306"/>
    <x v="18"/>
    <n v="639713.95000000019"/>
  </r>
  <r>
    <x v="306"/>
    <x v="19"/>
    <n v="1875660.1999999997"/>
  </r>
  <r>
    <x v="306"/>
    <x v="21"/>
    <n v="1069390.6300000001"/>
  </r>
  <r>
    <x v="306"/>
    <x v="22"/>
    <n v="641305.33000000007"/>
  </r>
  <r>
    <x v="306"/>
    <x v="23"/>
    <n v="710632.61"/>
  </r>
  <r>
    <x v="306"/>
    <x v="24"/>
    <n v="183489.91"/>
  </r>
  <r>
    <x v="306"/>
    <x v="25"/>
    <n v="1732951.48"/>
  </r>
  <r>
    <x v="306"/>
    <x v="26"/>
    <n v="56071.49"/>
  </r>
  <r>
    <x v="306"/>
    <x v="27"/>
    <n v="509004.69"/>
  </r>
  <r>
    <x v="306"/>
    <x v="61"/>
    <n v="192465.58"/>
  </r>
  <r>
    <x v="306"/>
    <x v="84"/>
    <n v="2288.38"/>
  </r>
  <r>
    <x v="306"/>
    <x v="28"/>
    <n v="431495.57000000007"/>
  </r>
  <r>
    <x v="306"/>
    <x v="29"/>
    <n v="108529.59"/>
  </r>
  <r>
    <x v="306"/>
    <x v="31"/>
    <n v="111804.23"/>
  </r>
  <r>
    <x v="306"/>
    <x v="32"/>
    <n v="46614.2"/>
  </r>
  <r>
    <x v="306"/>
    <x v="33"/>
    <n v="3795.9900000000002"/>
  </r>
  <r>
    <x v="306"/>
    <x v="34"/>
    <n v="552847.78999999992"/>
  </r>
  <r>
    <x v="306"/>
    <x v="35"/>
    <n v="444992.75"/>
  </r>
  <r>
    <x v="306"/>
    <x v="68"/>
    <n v="65800.320000000007"/>
  </r>
  <r>
    <x v="306"/>
    <x v="37"/>
    <n v="101435.03"/>
  </r>
  <r>
    <x v="306"/>
    <x v="62"/>
    <n v="4638.42"/>
  </r>
  <r>
    <x v="306"/>
    <x v="54"/>
    <n v="72625.34"/>
  </r>
  <r>
    <x v="306"/>
    <x v="38"/>
    <n v="602241.51"/>
  </r>
  <r>
    <x v="306"/>
    <x v="39"/>
    <n v="28206.58"/>
  </r>
  <r>
    <x v="306"/>
    <x v="40"/>
    <n v="113729"/>
  </r>
  <r>
    <x v="306"/>
    <x v="55"/>
    <n v="40015"/>
  </r>
  <r>
    <x v="306"/>
    <x v="46"/>
    <n v="416565.67000000004"/>
  </r>
  <r>
    <x v="306"/>
    <x v="47"/>
    <n v="110507.65"/>
  </r>
  <r>
    <x v="306"/>
    <x v="63"/>
    <n v="83938.75"/>
  </r>
  <r>
    <x v="306"/>
    <x v="48"/>
    <n v="331773.34999999998"/>
  </r>
  <r>
    <x v="306"/>
    <x v="49"/>
    <n v="104542.57"/>
  </r>
  <r>
    <x v="306"/>
    <x v="50"/>
    <n v="57077.710000000006"/>
  </r>
  <r>
    <x v="306"/>
    <x v="51"/>
    <n v="135366.28999999998"/>
  </r>
  <r>
    <x v="306"/>
    <x v="52"/>
    <n v="1262504.4400000002"/>
  </r>
  <r>
    <x v="306"/>
    <x v="64"/>
    <n v="46980"/>
  </r>
  <r>
    <x v="306"/>
    <x v="66"/>
    <n v="193464.59"/>
  </r>
  <r>
    <x v="307"/>
    <x v="0"/>
    <n v="22115.64"/>
  </r>
  <r>
    <x v="307"/>
    <x v="1"/>
    <n v="-22115.64"/>
  </r>
  <r>
    <x v="307"/>
    <x v="57"/>
    <n v="42820"/>
  </r>
  <r>
    <x v="307"/>
    <x v="2"/>
    <n v="19416.62"/>
  </r>
  <r>
    <x v="307"/>
    <x v="3"/>
    <n v="276117.62"/>
  </r>
  <r>
    <x v="307"/>
    <x v="96"/>
    <n v="4281.34"/>
  </r>
  <r>
    <x v="307"/>
    <x v="4"/>
    <n v="280160.05"/>
  </r>
  <r>
    <x v="307"/>
    <x v="5"/>
    <n v="97573.34"/>
  </r>
  <r>
    <x v="307"/>
    <x v="6"/>
    <n v="4831780.59"/>
  </r>
  <r>
    <x v="307"/>
    <x v="58"/>
    <n v="415.21"/>
  </r>
  <r>
    <x v="307"/>
    <x v="59"/>
    <n v="222072.43"/>
  </r>
  <r>
    <x v="307"/>
    <x v="7"/>
    <n v="107435.75"/>
  </r>
  <r>
    <x v="307"/>
    <x v="8"/>
    <n v="103783.37"/>
  </r>
  <r>
    <x v="307"/>
    <x v="9"/>
    <n v="1867736.8499999996"/>
  </r>
  <r>
    <x v="307"/>
    <x v="10"/>
    <n v="597081.56000000006"/>
  </r>
  <r>
    <x v="307"/>
    <x v="11"/>
    <n v="776718.63"/>
  </r>
  <r>
    <x v="307"/>
    <x v="12"/>
    <n v="26481.71"/>
  </r>
  <r>
    <x v="307"/>
    <x v="13"/>
    <n v="29917.03"/>
  </r>
  <r>
    <x v="307"/>
    <x v="14"/>
    <n v="5863.94"/>
  </r>
  <r>
    <x v="307"/>
    <x v="15"/>
    <n v="13091.100000000002"/>
  </r>
  <r>
    <x v="307"/>
    <x v="16"/>
    <n v="226178.70000000004"/>
  </r>
  <r>
    <x v="307"/>
    <x v="17"/>
    <n v="781328.83"/>
  </r>
  <r>
    <x v="307"/>
    <x v="18"/>
    <n v="170886.13"/>
  </r>
  <r>
    <x v="307"/>
    <x v="19"/>
    <n v="415859.42000000004"/>
  </r>
  <r>
    <x v="307"/>
    <x v="21"/>
    <n v="277414.09999999998"/>
  </r>
  <r>
    <x v="307"/>
    <x v="22"/>
    <n v="213088.9"/>
  </r>
  <r>
    <x v="307"/>
    <x v="23"/>
    <n v="260229.27"/>
  </r>
  <r>
    <x v="307"/>
    <x v="24"/>
    <n v="34757.740000000005"/>
  </r>
  <r>
    <x v="307"/>
    <x v="25"/>
    <n v="639950.14"/>
  </r>
  <r>
    <x v="307"/>
    <x v="26"/>
    <n v="57991.91"/>
  </r>
  <r>
    <x v="307"/>
    <x v="27"/>
    <n v="197626.22"/>
  </r>
  <r>
    <x v="307"/>
    <x v="61"/>
    <n v="45342.92"/>
  </r>
  <r>
    <x v="307"/>
    <x v="28"/>
    <n v="99869.510000000009"/>
  </r>
  <r>
    <x v="307"/>
    <x v="29"/>
    <n v="41301.81"/>
  </r>
  <r>
    <x v="307"/>
    <x v="31"/>
    <n v="81524.78"/>
  </r>
  <r>
    <x v="307"/>
    <x v="32"/>
    <n v="2593.7799999999997"/>
  </r>
  <r>
    <x v="307"/>
    <x v="33"/>
    <n v="1128.3800000000001"/>
  </r>
  <r>
    <x v="307"/>
    <x v="34"/>
    <n v="290777.52"/>
  </r>
  <r>
    <x v="307"/>
    <x v="35"/>
    <n v="150375"/>
  </r>
  <r>
    <x v="307"/>
    <x v="36"/>
    <n v="5076"/>
  </r>
  <r>
    <x v="307"/>
    <x v="37"/>
    <n v="6554.7"/>
  </r>
  <r>
    <x v="307"/>
    <x v="62"/>
    <n v="1255.7"/>
  </r>
  <r>
    <x v="307"/>
    <x v="54"/>
    <n v="43520.89"/>
  </r>
  <r>
    <x v="307"/>
    <x v="38"/>
    <n v="70779.13"/>
  </r>
  <r>
    <x v="307"/>
    <x v="39"/>
    <n v="31813.08"/>
  </r>
  <r>
    <x v="307"/>
    <x v="40"/>
    <n v="52682.11"/>
  </r>
  <r>
    <x v="307"/>
    <x v="43"/>
    <n v="21348.11"/>
  </r>
  <r>
    <x v="307"/>
    <x v="55"/>
    <n v="13436.810000000001"/>
  </r>
  <r>
    <x v="307"/>
    <x v="44"/>
    <n v="13824.28"/>
  </r>
  <r>
    <x v="307"/>
    <x v="45"/>
    <n v="4140"/>
  </r>
  <r>
    <x v="307"/>
    <x v="46"/>
    <n v="153387.07"/>
  </r>
  <r>
    <x v="307"/>
    <x v="47"/>
    <n v="170743.53999999998"/>
  </r>
  <r>
    <x v="307"/>
    <x v="63"/>
    <n v="323323.53000000003"/>
  </r>
  <r>
    <x v="307"/>
    <x v="48"/>
    <n v="52274.42"/>
  </r>
  <r>
    <x v="307"/>
    <x v="49"/>
    <n v="1487.99"/>
  </r>
  <r>
    <x v="307"/>
    <x v="50"/>
    <n v="14088.24"/>
  </r>
  <r>
    <x v="307"/>
    <x v="51"/>
    <n v="151745.25"/>
  </r>
  <r>
    <x v="307"/>
    <x v="71"/>
    <n v="373169.48"/>
  </r>
  <r>
    <x v="307"/>
    <x v="64"/>
    <n v="40750.97"/>
  </r>
  <r>
    <x v="307"/>
    <x v="66"/>
    <n v="9041.35"/>
  </r>
  <r>
    <x v="307"/>
    <x v="74"/>
    <n v="1584.37"/>
  </r>
  <r>
    <x v="308"/>
    <x v="0"/>
    <n v="209914.62"/>
  </r>
  <r>
    <x v="308"/>
    <x v="1"/>
    <n v="-209914.61999999997"/>
  </r>
  <r>
    <x v="308"/>
    <x v="2"/>
    <n v="272298.06999999995"/>
  </r>
  <r>
    <x v="308"/>
    <x v="3"/>
    <n v="1199358.47"/>
  </r>
  <r>
    <x v="308"/>
    <x v="4"/>
    <n v="1366054.6399999994"/>
  </r>
  <r>
    <x v="308"/>
    <x v="5"/>
    <n v="484383.83"/>
  </r>
  <r>
    <x v="308"/>
    <x v="6"/>
    <n v="19594888.600000001"/>
  </r>
  <r>
    <x v="308"/>
    <x v="58"/>
    <n v="115832.29"/>
  </r>
  <r>
    <x v="308"/>
    <x v="59"/>
    <n v="478706.08999999997"/>
  </r>
  <r>
    <x v="308"/>
    <x v="7"/>
    <n v="567361.53"/>
  </r>
  <r>
    <x v="308"/>
    <x v="8"/>
    <n v="173614.91999999998"/>
  </r>
  <r>
    <x v="308"/>
    <x v="9"/>
    <n v="8918056.9600000009"/>
  </r>
  <r>
    <x v="308"/>
    <x v="67"/>
    <n v="2074.0499999999993"/>
  </r>
  <r>
    <x v="308"/>
    <x v="60"/>
    <n v="311.17"/>
  </r>
  <r>
    <x v="308"/>
    <x v="10"/>
    <n v="2878652.0499999993"/>
  </r>
  <r>
    <x v="308"/>
    <x v="11"/>
    <n v="3309975.13"/>
  </r>
  <r>
    <x v="308"/>
    <x v="12"/>
    <n v="117097.73000000003"/>
  </r>
  <r>
    <x v="308"/>
    <x v="13"/>
    <n v="125451.69"/>
  </r>
  <r>
    <x v="308"/>
    <x v="14"/>
    <n v="17722.580000000038"/>
  </r>
  <r>
    <x v="308"/>
    <x v="15"/>
    <n v="58127.439999999973"/>
  </r>
  <r>
    <x v="308"/>
    <x v="16"/>
    <n v="1091725.8900000004"/>
  </r>
  <r>
    <x v="308"/>
    <x v="17"/>
    <n v="3185497.74"/>
  </r>
  <r>
    <x v="308"/>
    <x v="18"/>
    <n v="758444.67"/>
  </r>
  <r>
    <x v="308"/>
    <x v="19"/>
    <n v="1723778.95"/>
  </r>
  <r>
    <x v="308"/>
    <x v="21"/>
    <n v="1036039.4099999999"/>
  </r>
  <r>
    <x v="308"/>
    <x v="22"/>
    <n v="129906.44"/>
  </r>
  <r>
    <x v="308"/>
    <x v="23"/>
    <n v="1451085.1400000001"/>
  </r>
  <r>
    <x v="308"/>
    <x v="24"/>
    <n v="175116.08999999997"/>
  </r>
  <r>
    <x v="308"/>
    <x v="25"/>
    <n v="2031743.6200000003"/>
  </r>
  <r>
    <x v="308"/>
    <x v="72"/>
    <n v="3360.02"/>
  </r>
  <r>
    <x v="308"/>
    <x v="73"/>
    <n v="105719.98"/>
  </r>
  <r>
    <x v="308"/>
    <x v="26"/>
    <n v="93447.239999999991"/>
  </r>
  <r>
    <x v="308"/>
    <x v="27"/>
    <n v="540069.81999999995"/>
  </r>
  <r>
    <x v="308"/>
    <x v="61"/>
    <n v="157125.20000000001"/>
  </r>
  <r>
    <x v="308"/>
    <x v="29"/>
    <n v="7704.93"/>
  </r>
  <r>
    <x v="308"/>
    <x v="30"/>
    <n v="721703.40999999992"/>
  </r>
  <r>
    <x v="308"/>
    <x v="31"/>
    <n v="353657.83999999997"/>
  </r>
  <r>
    <x v="308"/>
    <x v="34"/>
    <n v="221523.69"/>
  </r>
  <r>
    <x v="308"/>
    <x v="35"/>
    <n v="467588.11000000004"/>
  </r>
  <r>
    <x v="308"/>
    <x v="36"/>
    <n v="116964"/>
  </r>
  <r>
    <x v="308"/>
    <x v="37"/>
    <n v="2451.77"/>
  </r>
  <r>
    <x v="308"/>
    <x v="54"/>
    <n v="68194.37"/>
  </r>
  <r>
    <x v="308"/>
    <x v="39"/>
    <n v="66634.55"/>
  </r>
  <r>
    <x v="308"/>
    <x v="40"/>
    <n v="99901.7"/>
  </r>
  <r>
    <x v="308"/>
    <x v="41"/>
    <n v="36718.04"/>
  </r>
  <r>
    <x v="308"/>
    <x v="42"/>
    <n v="242635.91"/>
  </r>
  <r>
    <x v="308"/>
    <x v="43"/>
    <n v="261523.11"/>
  </r>
  <r>
    <x v="308"/>
    <x v="55"/>
    <n v="77211.61"/>
  </r>
  <r>
    <x v="308"/>
    <x v="44"/>
    <n v="14357.28"/>
  </r>
  <r>
    <x v="308"/>
    <x v="46"/>
    <n v="1064767.2999999998"/>
  </r>
  <r>
    <x v="308"/>
    <x v="47"/>
    <n v="362418.36"/>
  </r>
  <r>
    <x v="308"/>
    <x v="63"/>
    <n v="912859.91"/>
  </r>
  <r>
    <x v="308"/>
    <x v="56"/>
    <n v="775"/>
  </r>
  <r>
    <x v="308"/>
    <x v="48"/>
    <n v="249802.64"/>
  </r>
  <r>
    <x v="308"/>
    <x v="49"/>
    <n v="10198.02"/>
  </r>
  <r>
    <x v="308"/>
    <x v="51"/>
    <n v="239601.92999999996"/>
  </r>
  <r>
    <x v="308"/>
    <x v="52"/>
    <n v="378132.36"/>
  </r>
  <r>
    <x v="308"/>
    <x v="70"/>
    <n v="35607.599999999999"/>
  </r>
  <r>
    <x v="308"/>
    <x v="64"/>
    <n v="39791.599999999999"/>
  </r>
  <r>
    <x v="308"/>
    <x v="66"/>
    <n v="40955.199999999997"/>
  </r>
  <r>
    <x v="308"/>
    <x v="74"/>
    <n v="223333.84000000003"/>
  </r>
  <r>
    <x v="309"/>
    <x v="0"/>
    <n v="173804.07"/>
  </r>
  <r>
    <x v="309"/>
    <x v="1"/>
    <n v="-173804.07"/>
  </r>
  <r>
    <x v="309"/>
    <x v="57"/>
    <n v="494571"/>
  </r>
  <r>
    <x v="309"/>
    <x v="2"/>
    <n v="1147426.1199999999"/>
  </r>
  <r>
    <x v="309"/>
    <x v="3"/>
    <n v="436923.36000000004"/>
  </r>
  <r>
    <x v="309"/>
    <x v="4"/>
    <n v="4242496"/>
  </r>
  <r>
    <x v="309"/>
    <x v="5"/>
    <n v="1055415.6400000001"/>
  </r>
  <r>
    <x v="309"/>
    <x v="6"/>
    <n v="36046733.549999997"/>
  </r>
  <r>
    <x v="309"/>
    <x v="58"/>
    <n v="142065.62"/>
  </r>
  <r>
    <x v="309"/>
    <x v="59"/>
    <n v="441879.94"/>
  </r>
  <r>
    <x v="309"/>
    <x v="7"/>
    <n v="1027926.66"/>
  </r>
  <r>
    <x v="309"/>
    <x v="8"/>
    <n v="543390.41"/>
  </r>
  <r>
    <x v="309"/>
    <x v="9"/>
    <n v="17509336.550000001"/>
  </r>
  <r>
    <x v="309"/>
    <x v="67"/>
    <n v="48450"/>
  </r>
  <r>
    <x v="309"/>
    <x v="60"/>
    <n v="182175.53000000003"/>
  </r>
  <r>
    <x v="309"/>
    <x v="10"/>
    <n v="5377940.6899999995"/>
  </r>
  <r>
    <x v="309"/>
    <x v="11"/>
    <n v="5459787.3099999996"/>
  </r>
  <r>
    <x v="309"/>
    <x v="12"/>
    <n v="202662.89999999997"/>
  </r>
  <r>
    <x v="309"/>
    <x v="13"/>
    <n v="224390.63999999998"/>
  </r>
  <r>
    <x v="309"/>
    <x v="14"/>
    <n v="40273.020000000004"/>
  </r>
  <r>
    <x v="309"/>
    <x v="15"/>
    <n v="72122.3"/>
  </r>
  <r>
    <x v="309"/>
    <x v="16"/>
    <n v="2188887.7200000002"/>
  </r>
  <r>
    <x v="309"/>
    <x v="17"/>
    <n v="5964103.7799999993"/>
  </r>
  <r>
    <x v="309"/>
    <x v="18"/>
    <n v="1462412.33"/>
  </r>
  <r>
    <x v="309"/>
    <x v="19"/>
    <n v="3188528.0099999993"/>
  </r>
  <r>
    <x v="309"/>
    <x v="21"/>
    <n v="3484736.04"/>
  </r>
  <r>
    <x v="309"/>
    <x v="22"/>
    <n v="502017.07999999996"/>
  </r>
  <r>
    <x v="309"/>
    <x v="23"/>
    <n v="2304725.2400000002"/>
  </r>
  <r>
    <x v="309"/>
    <x v="24"/>
    <n v="347143.87"/>
  </r>
  <r>
    <x v="309"/>
    <x v="25"/>
    <n v="4402847.05"/>
  </r>
  <r>
    <x v="309"/>
    <x v="26"/>
    <n v="155872.62"/>
  </r>
  <r>
    <x v="309"/>
    <x v="79"/>
    <n v="43867.55"/>
  </r>
  <r>
    <x v="309"/>
    <x v="78"/>
    <n v="8436.94"/>
  </r>
  <r>
    <x v="309"/>
    <x v="27"/>
    <n v="919752.98"/>
  </r>
  <r>
    <x v="309"/>
    <x v="61"/>
    <n v="310622.77999999997"/>
  </r>
  <r>
    <x v="309"/>
    <x v="28"/>
    <n v="644611.42999999993"/>
  </r>
  <r>
    <x v="309"/>
    <x v="29"/>
    <n v="247192.52"/>
  </r>
  <r>
    <x v="309"/>
    <x v="30"/>
    <n v="326223.82999999996"/>
  </r>
  <r>
    <x v="309"/>
    <x v="31"/>
    <n v="829078.63"/>
  </r>
  <r>
    <x v="309"/>
    <x v="32"/>
    <n v="10948.82"/>
  </r>
  <r>
    <x v="309"/>
    <x v="33"/>
    <n v="5609.4"/>
  </r>
  <r>
    <x v="309"/>
    <x v="34"/>
    <n v="2744466.72"/>
  </r>
  <r>
    <x v="309"/>
    <x v="35"/>
    <n v="1049450.23"/>
  </r>
  <r>
    <x v="309"/>
    <x v="36"/>
    <n v="301396.11"/>
  </r>
  <r>
    <x v="309"/>
    <x v="75"/>
    <n v="170290.08"/>
  </r>
  <r>
    <x v="309"/>
    <x v="37"/>
    <n v="9450.49"/>
  </r>
  <r>
    <x v="309"/>
    <x v="62"/>
    <n v="142835.29999999999"/>
  </r>
  <r>
    <x v="309"/>
    <x v="54"/>
    <n v="19152.57"/>
  </r>
  <r>
    <x v="309"/>
    <x v="38"/>
    <n v="25395.409999999996"/>
  </r>
  <r>
    <x v="309"/>
    <x v="39"/>
    <n v="58019.69"/>
  </r>
  <r>
    <x v="309"/>
    <x v="40"/>
    <n v="361467.26"/>
  </r>
  <r>
    <x v="309"/>
    <x v="41"/>
    <n v="2989.6800000000003"/>
  </r>
  <r>
    <x v="309"/>
    <x v="42"/>
    <n v="26460"/>
  </r>
  <r>
    <x v="309"/>
    <x v="43"/>
    <n v="1133539.7299999997"/>
  </r>
  <r>
    <x v="309"/>
    <x v="44"/>
    <n v="27007.55"/>
  </r>
  <r>
    <x v="309"/>
    <x v="46"/>
    <n v="2216979.91"/>
  </r>
  <r>
    <x v="309"/>
    <x v="47"/>
    <n v="276434.52999999997"/>
  </r>
  <r>
    <x v="309"/>
    <x v="48"/>
    <n v="36774.949999999997"/>
  </r>
  <r>
    <x v="309"/>
    <x v="50"/>
    <n v="14685.93"/>
  </r>
  <r>
    <x v="309"/>
    <x v="51"/>
    <n v="408345.66000000003"/>
  </r>
  <r>
    <x v="309"/>
    <x v="52"/>
    <n v="63308.57"/>
  </r>
  <r>
    <x v="309"/>
    <x v="64"/>
    <n v="72846.459999999992"/>
  </r>
  <r>
    <x v="309"/>
    <x v="66"/>
    <n v="61196.44"/>
  </r>
  <r>
    <x v="309"/>
    <x v="74"/>
    <n v="269826.5"/>
  </r>
  <r>
    <x v="310"/>
    <x v="0"/>
    <n v="291199.87"/>
  </r>
  <r>
    <x v="310"/>
    <x v="1"/>
    <n v="-291199.87"/>
  </r>
  <r>
    <x v="310"/>
    <x v="2"/>
    <n v="156512.80000000002"/>
  </r>
  <r>
    <x v="310"/>
    <x v="3"/>
    <n v="3283505.3200000003"/>
  </r>
  <r>
    <x v="310"/>
    <x v="4"/>
    <n v="1159480.6599999999"/>
  </r>
  <r>
    <x v="310"/>
    <x v="5"/>
    <n v="506264.42"/>
  </r>
  <r>
    <x v="310"/>
    <x v="6"/>
    <n v="20118436.389999997"/>
  </r>
  <r>
    <x v="310"/>
    <x v="58"/>
    <n v="39498.429999999993"/>
  </r>
  <r>
    <x v="310"/>
    <x v="59"/>
    <n v="268246.32"/>
  </r>
  <r>
    <x v="310"/>
    <x v="7"/>
    <n v="597094.05000000005"/>
  </r>
  <r>
    <x v="310"/>
    <x v="8"/>
    <n v="746868.65000000014"/>
  </r>
  <r>
    <x v="310"/>
    <x v="9"/>
    <n v="10631891.890000002"/>
  </r>
  <r>
    <x v="310"/>
    <x v="10"/>
    <n v="3616382.8000000003"/>
  </r>
  <r>
    <x v="310"/>
    <x v="11"/>
    <n v="3357254.1999999993"/>
  </r>
  <r>
    <x v="310"/>
    <x v="12"/>
    <n v="159332.54000000007"/>
  </r>
  <r>
    <x v="310"/>
    <x v="13"/>
    <n v="153729.18"/>
  </r>
  <r>
    <x v="310"/>
    <x v="14"/>
    <n v="58563.000000000007"/>
  </r>
  <r>
    <x v="310"/>
    <x v="15"/>
    <n v="17906.810000000005"/>
  </r>
  <r>
    <x v="310"/>
    <x v="16"/>
    <n v="1337924.2599999995"/>
  </r>
  <r>
    <x v="310"/>
    <x v="17"/>
    <n v="3528497.26"/>
  </r>
  <r>
    <x v="310"/>
    <x v="18"/>
    <n v="903524.24000000011"/>
  </r>
  <r>
    <x v="310"/>
    <x v="19"/>
    <n v="1844551.57"/>
  </r>
  <r>
    <x v="310"/>
    <x v="21"/>
    <n v="1934693.22"/>
  </r>
  <r>
    <x v="310"/>
    <x v="22"/>
    <n v="250267.58000000002"/>
  </r>
  <r>
    <x v="310"/>
    <x v="23"/>
    <n v="1011298.22"/>
  </r>
  <r>
    <x v="310"/>
    <x v="24"/>
    <n v="174731.28"/>
  </r>
  <r>
    <x v="310"/>
    <x v="25"/>
    <n v="2676841.0699999998"/>
  </r>
  <r>
    <x v="310"/>
    <x v="26"/>
    <n v="117703.77"/>
  </r>
  <r>
    <x v="310"/>
    <x v="27"/>
    <n v="597445.64"/>
  </r>
  <r>
    <x v="310"/>
    <x v="61"/>
    <n v="211253.18"/>
  </r>
  <r>
    <x v="310"/>
    <x v="29"/>
    <n v="13247.36"/>
  </r>
  <r>
    <x v="310"/>
    <x v="31"/>
    <n v="593753.25"/>
  </r>
  <r>
    <x v="310"/>
    <x v="32"/>
    <n v="11100.24"/>
  </r>
  <r>
    <x v="310"/>
    <x v="33"/>
    <n v="2342.0099999999998"/>
  </r>
  <r>
    <x v="310"/>
    <x v="34"/>
    <n v="2170260.39"/>
  </r>
  <r>
    <x v="310"/>
    <x v="35"/>
    <n v="1318069.18"/>
  </r>
  <r>
    <x v="310"/>
    <x v="85"/>
    <n v="3830.64"/>
  </r>
  <r>
    <x v="310"/>
    <x v="36"/>
    <n v="1381786.09"/>
  </r>
  <r>
    <x v="310"/>
    <x v="75"/>
    <n v="1057.42"/>
  </r>
  <r>
    <x v="310"/>
    <x v="37"/>
    <n v="35431.710000000006"/>
  </r>
  <r>
    <x v="310"/>
    <x v="62"/>
    <n v="200"/>
  </r>
  <r>
    <x v="310"/>
    <x v="54"/>
    <n v="293852.61"/>
  </r>
  <r>
    <x v="310"/>
    <x v="38"/>
    <n v="913258.45"/>
  </r>
  <r>
    <x v="310"/>
    <x v="39"/>
    <n v="58778.890000000007"/>
  </r>
  <r>
    <x v="310"/>
    <x v="40"/>
    <n v="185827.07"/>
  </r>
  <r>
    <x v="310"/>
    <x v="41"/>
    <n v="304.64999999999998"/>
  </r>
  <r>
    <x v="310"/>
    <x v="43"/>
    <n v="10812.09"/>
  </r>
  <r>
    <x v="310"/>
    <x v="55"/>
    <n v="144902.01999999999"/>
  </r>
  <r>
    <x v="310"/>
    <x v="44"/>
    <n v="1830.6"/>
  </r>
  <r>
    <x v="310"/>
    <x v="46"/>
    <n v="771948.8899999999"/>
  </r>
  <r>
    <x v="310"/>
    <x v="47"/>
    <n v="738912.12"/>
  </r>
  <r>
    <x v="310"/>
    <x v="48"/>
    <n v="4462895.33"/>
  </r>
  <r>
    <x v="310"/>
    <x v="49"/>
    <n v="19508.82"/>
  </r>
  <r>
    <x v="310"/>
    <x v="50"/>
    <n v="212138.75"/>
  </r>
  <r>
    <x v="310"/>
    <x v="51"/>
    <n v="647298.28"/>
  </r>
  <r>
    <x v="310"/>
    <x v="65"/>
    <n v="137758.78"/>
  </r>
  <r>
    <x v="310"/>
    <x v="66"/>
    <n v="189192.31"/>
  </r>
  <r>
    <x v="310"/>
    <x v="74"/>
    <n v="514529.69"/>
  </r>
  <r>
    <x v="311"/>
    <x v="0"/>
    <n v="83294.39"/>
  </r>
  <r>
    <x v="311"/>
    <x v="1"/>
    <n v="-83294.39"/>
  </r>
  <r>
    <x v="311"/>
    <x v="57"/>
    <n v="117755"/>
  </r>
  <r>
    <x v="311"/>
    <x v="2"/>
    <n v="69738.78"/>
  </r>
  <r>
    <x v="311"/>
    <x v="3"/>
    <n v="246094.75"/>
  </r>
  <r>
    <x v="311"/>
    <x v="4"/>
    <n v="301838.17000000004"/>
  </r>
  <r>
    <x v="311"/>
    <x v="5"/>
    <n v="191863.18"/>
  </r>
  <r>
    <x v="311"/>
    <x v="6"/>
    <n v="6300281.6799999997"/>
  </r>
  <r>
    <x v="311"/>
    <x v="58"/>
    <n v="39013.919999999998"/>
  </r>
  <r>
    <x v="311"/>
    <x v="59"/>
    <n v="109206.72"/>
  </r>
  <r>
    <x v="311"/>
    <x v="7"/>
    <n v="100806.52"/>
  </r>
  <r>
    <x v="311"/>
    <x v="8"/>
    <n v="143361.35999999999"/>
  </r>
  <r>
    <x v="311"/>
    <x v="9"/>
    <n v="2564212.2300000004"/>
  </r>
  <r>
    <x v="311"/>
    <x v="67"/>
    <n v="9944.1200000000008"/>
  </r>
  <r>
    <x v="311"/>
    <x v="60"/>
    <n v="32797.550000000003"/>
  </r>
  <r>
    <x v="311"/>
    <x v="10"/>
    <n v="876064.00000000012"/>
  </r>
  <r>
    <x v="311"/>
    <x v="11"/>
    <n v="966168.6"/>
  </r>
  <r>
    <x v="311"/>
    <x v="12"/>
    <n v="30966.189999999995"/>
  </r>
  <r>
    <x v="311"/>
    <x v="13"/>
    <n v="35539.75"/>
  </r>
  <r>
    <x v="311"/>
    <x v="14"/>
    <n v="3344.5000000000009"/>
  </r>
  <r>
    <x v="311"/>
    <x v="15"/>
    <n v="9749.09"/>
  </r>
  <r>
    <x v="311"/>
    <x v="16"/>
    <n v="314045.38000000012"/>
  </r>
  <r>
    <x v="311"/>
    <x v="17"/>
    <n v="1002239.4999999999"/>
  </r>
  <r>
    <x v="311"/>
    <x v="18"/>
    <n v="219014.51"/>
  </r>
  <r>
    <x v="311"/>
    <x v="19"/>
    <n v="538472.02"/>
  </r>
  <r>
    <x v="311"/>
    <x v="21"/>
    <n v="504265.59"/>
  </r>
  <r>
    <x v="311"/>
    <x v="22"/>
    <n v="30831.970000000005"/>
  </r>
  <r>
    <x v="311"/>
    <x v="23"/>
    <n v="276730.08"/>
  </r>
  <r>
    <x v="311"/>
    <x v="24"/>
    <n v="128537.63"/>
  </r>
  <r>
    <x v="311"/>
    <x v="25"/>
    <n v="465853.0199999999"/>
  </r>
  <r>
    <x v="311"/>
    <x v="26"/>
    <n v="18948.46"/>
  </r>
  <r>
    <x v="311"/>
    <x v="78"/>
    <n v="92316"/>
  </r>
  <r>
    <x v="311"/>
    <x v="27"/>
    <n v="201790.55"/>
  </r>
  <r>
    <x v="311"/>
    <x v="28"/>
    <n v="253865.94"/>
  </r>
  <r>
    <x v="311"/>
    <x v="29"/>
    <n v="21218.2"/>
  </r>
  <r>
    <x v="311"/>
    <x v="31"/>
    <n v="138255.29999999999"/>
  </r>
  <r>
    <x v="311"/>
    <x v="32"/>
    <n v="10832.560000000001"/>
  </r>
  <r>
    <x v="311"/>
    <x v="33"/>
    <n v="5913.04"/>
  </r>
  <r>
    <x v="311"/>
    <x v="34"/>
    <n v="79867.070000000007"/>
  </r>
  <r>
    <x v="311"/>
    <x v="35"/>
    <n v="231650.74"/>
  </r>
  <r>
    <x v="311"/>
    <x v="68"/>
    <n v="6728.75"/>
  </r>
  <r>
    <x v="311"/>
    <x v="37"/>
    <n v="55296.03"/>
  </r>
  <r>
    <x v="311"/>
    <x v="54"/>
    <n v="356.98"/>
  </r>
  <r>
    <x v="311"/>
    <x v="38"/>
    <n v="108396.95999999999"/>
  </r>
  <r>
    <x v="311"/>
    <x v="39"/>
    <n v="30146.29"/>
  </r>
  <r>
    <x v="311"/>
    <x v="40"/>
    <n v="34024.25"/>
  </r>
  <r>
    <x v="311"/>
    <x v="41"/>
    <n v="3975.77"/>
  </r>
  <r>
    <x v="311"/>
    <x v="42"/>
    <n v="2452.91"/>
  </r>
  <r>
    <x v="311"/>
    <x v="43"/>
    <n v="87007.32"/>
  </r>
  <r>
    <x v="311"/>
    <x v="44"/>
    <n v="21537.37"/>
  </r>
  <r>
    <x v="311"/>
    <x v="45"/>
    <n v="4157.6000000000004"/>
  </r>
  <r>
    <x v="311"/>
    <x v="46"/>
    <n v="215605.97"/>
  </r>
  <r>
    <x v="311"/>
    <x v="47"/>
    <n v="39907.06"/>
  </r>
  <r>
    <x v="311"/>
    <x v="49"/>
    <n v="3348.69"/>
  </r>
  <r>
    <x v="311"/>
    <x v="50"/>
    <n v="36"/>
  </r>
  <r>
    <x v="311"/>
    <x v="51"/>
    <n v="46262.969999999994"/>
  </r>
  <r>
    <x v="311"/>
    <x v="65"/>
    <n v="132782.34"/>
  </r>
  <r>
    <x v="312"/>
    <x v="0"/>
    <n v="58276.85"/>
  </r>
  <r>
    <x v="312"/>
    <x v="1"/>
    <n v="-58276.85"/>
  </r>
  <r>
    <x v="312"/>
    <x v="2"/>
    <n v="3406.94"/>
  </r>
  <r>
    <x v="312"/>
    <x v="3"/>
    <n v="48634.22"/>
  </r>
  <r>
    <x v="312"/>
    <x v="4"/>
    <n v="500168.06999999995"/>
  </r>
  <r>
    <x v="312"/>
    <x v="5"/>
    <n v="71254.11"/>
  </r>
  <r>
    <x v="312"/>
    <x v="6"/>
    <n v="9571514.8900000006"/>
  </r>
  <r>
    <x v="312"/>
    <x v="58"/>
    <n v="1304.05"/>
  </r>
  <r>
    <x v="312"/>
    <x v="59"/>
    <n v="165299.96"/>
  </r>
  <r>
    <x v="312"/>
    <x v="7"/>
    <n v="87435.180000000008"/>
  </r>
  <r>
    <x v="312"/>
    <x v="8"/>
    <n v="160543.38"/>
  </r>
  <r>
    <x v="312"/>
    <x v="9"/>
    <n v="3895725.6199999996"/>
  </r>
  <r>
    <x v="312"/>
    <x v="67"/>
    <n v="22083.64"/>
  </r>
  <r>
    <x v="312"/>
    <x v="60"/>
    <n v="376.9"/>
  </r>
  <r>
    <x v="312"/>
    <x v="10"/>
    <n v="1196712.5800000003"/>
  </r>
  <r>
    <x v="312"/>
    <x v="11"/>
    <n v="1336751.42"/>
  </r>
  <r>
    <x v="312"/>
    <x v="12"/>
    <n v="50554.140000000007"/>
  </r>
  <r>
    <x v="312"/>
    <x v="13"/>
    <n v="50192.490000000005"/>
  </r>
  <r>
    <x v="312"/>
    <x v="14"/>
    <n v="232.3"/>
  </r>
  <r>
    <x v="312"/>
    <x v="15"/>
    <n v="10121.950000000001"/>
  </r>
  <r>
    <x v="312"/>
    <x v="16"/>
    <n v="449920.41000000003"/>
  </r>
  <r>
    <x v="312"/>
    <x v="17"/>
    <n v="1416477.02"/>
  </r>
  <r>
    <x v="312"/>
    <x v="18"/>
    <n v="323304.87"/>
  </r>
  <r>
    <x v="312"/>
    <x v="19"/>
    <n v="761764.19"/>
  </r>
  <r>
    <x v="312"/>
    <x v="21"/>
    <n v="600758.70000000007"/>
  </r>
  <r>
    <x v="312"/>
    <x v="22"/>
    <n v="36844.11"/>
  </r>
  <r>
    <x v="312"/>
    <x v="23"/>
    <n v="537006.76"/>
  </r>
  <r>
    <x v="312"/>
    <x v="24"/>
    <n v="82256.91"/>
  </r>
  <r>
    <x v="312"/>
    <x v="25"/>
    <n v="2655192.75"/>
  </r>
  <r>
    <x v="312"/>
    <x v="83"/>
    <n v="1344.19"/>
  </r>
  <r>
    <x v="312"/>
    <x v="73"/>
    <n v="39493.97"/>
  </r>
  <r>
    <x v="312"/>
    <x v="26"/>
    <n v="56180.03"/>
  </r>
  <r>
    <x v="312"/>
    <x v="27"/>
    <n v="238904"/>
  </r>
  <r>
    <x v="312"/>
    <x v="61"/>
    <n v="96255.12"/>
  </r>
  <r>
    <x v="312"/>
    <x v="28"/>
    <n v="369523.67000000004"/>
  </r>
  <r>
    <x v="312"/>
    <x v="29"/>
    <n v="100599.70999999999"/>
  </r>
  <r>
    <x v="312"/>
    <x v="31"/>
    <n v="176327.03999999998"/>
  </r>
  <r>
    <x v="312"/>
    <x v="32"/>
    <n v="4445.42"/>
  </r>
  <r>
    <x v="312"/>
    <x v="33"/>
    <n v="3949.52"/>
  </r>
  <r>
    <x v="312"/>
    <x v="34"/>
    <n v="529449.22000000009"/>
  </r>
  <r>
    <x v="312"/>
    <x v="35"/>
    <n v="248611.65"/>
  </r>
  <r>
    <x v="312"/>
    <x v="36"/>
    <n v="807.5"/>
  </r>
  <r>
    <x v="312"/>
    <x v="37"/>
    <n v="2752.6800000000003"/>
  </r>
  <r>
    <x v="312"/>
    <x v="54"/>
    <n v="7307.48"/>
  </r>
  <r>
    <x v="312"/>
    <x v="38"/>
    <n v="2635092.7400000002"/>
  </r>
  <r>
    <x v="312"/>
    <x v="39"/>
    <n v="16071.77"/>
  </r>
  <r>
    <x v="312"/>
    <x v="40"/>
    <n v="81715.78"/>
  </r>
  <r>
    <x v="312"/>
    <x v="41"/>
    <n v="26890.93"/>
  </r>
  <r>
    <x v="312"/>
    <x v="43"/>
    <n v="8210.25"/>
  </r>
  <r>
    <x v="312"/>
    <x v="44"/>
    <n v="18834.009999999998"/>
  </r>
  <r>
    <x v="312"/>
    <x v="45"/>
    <n v="47513.36"/>
  </r>
  <r>
    <x v="312"/>
    <x v="46"/>
    <n v="97378.66"/>
  </r>
  <r>
    <x v="312"/>
    <x v="47"/>
    <n v="284590.08000000002"/>
  </r>
  <r>
    <x v="312"/>
    <x v="48"/>
    <n v="180180"/>
  </r>
  <r>
    <x v="312"/>
    <x v="49"/>
    <n v="9091.17"/>
  </r>
  <r>
    <x v="312"/>
    <x v="50"/>
    <n v="74738.759999999995"/>
  </r>
  <r>
    <x v="312"/>
    <x v="51"/>
    <n v="112978.69"/>
  </r>
  <r>
    <x v="312"/>
    <x v="52"/>
    <n v="101171.39"/>
  </r>
  <r>
    <x v="312"/>
    <x v="64"/>
    <n v="61804.62"/>
  </r>
  <r>
    <x v="312"/>
    <x v="80"/>
    <n v="1066350.81"/>
  </r>
  <r>
    <x v="313"/>
    <x v="0"/>
    <n v="75384.340000000011"/>
  </r>
  <r>
    <x v="313"/>
    <x v="1"/>
    <n v="-75384.34"/>
  </r>
  <r>
    <x v="313"/>
    <x v="57"/>
    <n v="35538"/>
  </r>
  <r>
    <x v="313"/>
    <x v="2"/>
    <n v="109283.22"/>
  </r>
  <r>
    <x v="313"/>
    <x v="3"/>
    <n v="384502.62"/>
  </r>
  <r>
    <x v="313"/>
    <x v="4"/>
    <n v="466115.4"/>
  </r>
  <r>
    <x v="313"/>
    <x v="5"/>
    <n v="236083.9"/>
  </r>
  <r>
    <x v="313"/>
    <x v="6"/>
    <n v="6716247.7299999995"/>
  </r>
  <r>
    <x v="313"/>
    <x v="58"/>
    <n v="18450.21"/>
  </r>
  <r>
    <x v="313"/>
    <x v="59"/>
    <n v="70534.989999999991"/>
  </r>
  <r>
    <x v="313"/>
    <x v="7"/>
    <n v="106742.40000000002"/>
  </r>
  <r>
    <x v="313"/>
    <x v="8"/>
    <n v="61587.85"/>
  </r>
  <r>
    <x v="313"/>
    <x v="9"/>
    <n v="2476695.0199999996"/>
  </r>
  <r>
    <x v="313"/>
    <x v="67"/>
    <n v="16216.409999999998"/>
  </r>
  <r>
    <x v="313"/>
    <x v="60"/>
    <n v="54666.839999999989"/>
  </r>
  <r>
    <x v="313"/>
    <x v="10"/>
    <n v="811596"/>
  </r>
  <r>
    <x v="313"/>
    <x v="11"/>
    <n v="1069013.0000000002"/>
  </r>
  <r>
    <x v="313"/>
    <x v="12"/>
    <n v="30241.430000000004"/>
  </r>
  <r>
    <x v="313"/>
    <x v="13"/>
    <n v="43379.890000000007"/>
  </r>
  <r>
    <x v="313"/>
    <x v="14"/>
    <n v="4857.4100000000008"/>
  </r>
  <r>
    <x v="313"/>
    <x v="15"/>
    <n v="14042.910000000003"/>
  </r>
  <r>
    <x v="313"/>
    <x v="16"/>
    <n v="303979.27999999997"/>
  </r>
  <r>
    <x v="313"/>
    <x v="17"/>
    <n v="1113127.7400000005"/>
  </r>
  <r>
    <x v="313"/>
    <x v="18"/>
    <n v="203203.96"/>
  </r>
  <r>
    <x v="313"/>
    <x v="19"/>
    <n v="588758.89999999967"/>
  </r>
  <r>
    <x v="313"/>
    <x v="21"/>
    <n v="189427.1"/>
  </r>
  <r>
    <x v="313"/>
    <x v="22"/>
    <n v="25245.200000000004"/>
  </r>
  <r>
    <x v="313"/>
    <x v="23"/>
    <n v="361244.87"/>
  </r>
  <r>
    <x v="313"/>
    <x v="24"/>
    <n v="60968.54"/>
  </r>
  <r>
    <x v="313"/>
    <x v="25"/>
    <n v="854785.90000000014"/>
  </r>
  <r>
    <x v="313"/>
    <x v="26"/>
    <n v="22132.539999999997"/>
  </r>
  <r>
    <x v="313"/>
    <x v="27"/>
    <n v="227363.43000000002"/>
  </r>
  <r>
    <x v="313"/>
    <x v="61"/>
    <n v="83679.97"/>
  </r>
  <r>
    <x v="313"/>
    <x v="28"/>
    <n v="105133.36"/>
  </r>
  <r>
    <x v="313"/>
    <x v="29"/>
    <n v="815"/>
  </r>
  <r>
    <x v="313"/>
    <x v="31"/>
    <n v="182686.95"/>
  </r>
  <r>
    <x v="313"/>
    <x v="33"/>
    <n v="1882.02"/>
  </r>
  <r>
    <x v="313"/>
    <x v="34"/>
    <n v="77042.039999999994"/>
  </r>
  <r>
    <x v="313"/>
    <x v="35"/>
    <n v="220561.34"/>
  </r>
  <r>
    <x v="313"/>
    <x v="36"/>
    <n v="32115.97"/>
  </r>
  <r>
    <x v="313"/>
    <x v="37"/>
    <n v="14645.3"/>
  </r>
  <r>
    <x v="313"/>
    <x v="62"/>
    <n v="108"/>
  </r>
  <r>
    <x v="313"/>
    <x v="38"/>
    <n v="241601.37999999998"/>
  </r>
  <r>
    <x v="313"/>
    <x v="39"/>
    <n v="46339.51"/>
  </r>
  <r>
    <x v="313"/>
    <x v="40"/>
    <n v="35079.58"/>
  </r>
  <r>
    <x v="313"/>
    <x v="41"/>
    <n v="78959.63"/>
  </r>
  <r>
    <x v="313"/>
    <x v="42"/>
    <n v="60591.68"/>
  </r>
  <r>
    <x v="313"/>
    <x v="43"/>
    <n v="9035.64"/>
  </r>
  <r>
    <x v="313"/>
    <x v="55"/>
    <n v="14666"/>
  </r>
  <r>
    <x v="313"/>
    <x v="44"/>
    <n v="14688.62"/>
  </r>
  <r>
    <x v="313"/>
    <x v="46"/>
    <n v="271538.56"/>
  </r>
  <r>
    <x v="313"/>
    <x v="47"/>
    <n v="60947.759999999995"/>
  </r>
  <r>
    <x v="313"/>
    <x v="48"/>
    <n v="459"/>
  </r>
  <r>
    <x v="313"/>
    <x v="49"/>
    <n v="3685.98"/>
  </r>
  <r>
    <x v="313"/>
    <x v="50"/>
    <n v="1996.3799999999999"/>
  </r>
  <r>
    <x v="313"/>
    <x v="51"/>
    <n v="40568.319999999992"/>
  </r>
  <r>
    <x v="313"/>
    <x v="52"/>
    <n v="96807.71"/>
  </r>
  <r>
    <x v="313"/>
    <x v="71"/>
    <n v="30535.469999999998"/>
  </r>
  <r>
    <x v="313"/>
    <x v="65"/>
    <n v="35580.050000000003"/>
  </r>
  <r>
    <x v="314"/>
    <x v="0"/>
    <n v="140488.56"/>
  </r>
  <r>
    <x v="314"/>
    <x v="1"/>
    <n v="-140488.56"/>
  </r>
  <r>
    <x v="314"/>
    <x v="57"/>
    <n v="113473"/>
  </r>
  <r>
    <x v="314"/>
    <x v="2"/>
    <n v="143550.03"/>
  </r>
  <r>
    <x v="314"/>
    <x v="3"/>
    <n v="683403.62"/>
  </r>
  <r>
    <x v="314"/>
    <x v="4"/>
    <n v="1447664.8800000001"/>
  </r>
  <r>
    <x v="314"/>
    <x v="5"/>
    <n v="809666.07"/>
  </r>
  <r>
    <x v="314"/>
    <x v="6"/>
    <n v="19969864.100000001"/>
  </r>
  <r>
    <x v="314"/>
    <x v="58"/>
    <n v="271620.65999999997"/>
  </r>
  <r>
    <x v="314"/>
    <x v="59"/>
    <n v="383796.63"/>
  </r>
  <r>
    <x v="314"/>
    <x v="7"/>
    <n v="462872.46000000008"/>
  </r>
  <r>
    <x v="314"/>
    <x v="8"/>
    <n v="222972.99"/>
  </r>
  <r>
    <x v="314"/>
    <x v="9"/>
    <n v="8229564.0099999998"/>
  </r>
  <r>
    <x v="314"/>
    <x v="10"/>
    <n v="2629065.11"/>
  </r>
  <r>
    <x v="314"/>
    <x v="11"/>
    <n v="3580200.9299999997"/>
  </r>
  <r>
    <x v="314"/>
    <x v="12"/>
    <n v="97165.679999999964"/>
  </r>
  <r>
    <x v="314"/>
    <x v="13"/>
    <n v="102278.17"/>
  </r>
  <r>
    <x v="314"/>
    <x v="14"/>
    <n v="16534.319999999996"/>
  </r>
  <r>
    <x v="314"/>
    <x v="15"/>
    <n v="40270.729999999989"/>
  </r>
  <r>
    <x v="314"/>
    <x v="16"/>
    <n v="1054410.1100000001"/>
  </r>
  <r>
    <x v="314"/>
    <x v="17"/>
    <n v="3239287.5999999996"/>
  </r>
  <r>
    <x v="314"/>
    <x v="18"/>
    <n v="710808.29999999981"/>
  </r>
  <r>
    <x v="314"/>
    <x v="19"/>
    <n v="1703968.33"/>
  </r>
  <r>
    <x v="314"/>
    <x v="82"/>
    <n v="201.74"/>
  </r>
  <r>
    <x v="314"/>
    <x v="20"/>
    <n v="3179.7"/>
  </r>
  <r>
    <x v="314"/>
    <x v="21"/>
    <n v="3235375.59"/>
  </r>
  <r>
    <x v="314"/>
    <x v="22"/>
    <n v="829171.33000000007"/>
  </r>
  <r>
    <x v="314"/>
    <x v="23"/>
    <n v="1005152.4"/>
  </r>
  <r>
    <x v="314"/>
    <x v="24"/>
    <n v="272796.75"/>
  </r>
  <r>
    <x v="314"/>
    <x v="25"/>
    <n v="1432960.2699999998"/>
  </r>
  <r>
    <x v="314"/>
    <x v="86"/>
    <n v="450.28"/>
  </r>
  <r>
    <x v="314"/>
    <x v="77"/>
    <n v="17162.55"/>
  </r>
  <r>
    <x v="314"/>
    <x v="27"/>
    <n v="556212.38"/>
  </r>
  <r>
    <x v="314"/>
    <x v="61"/>
    <n v="208622.69999999998"/>
  </r>
  <r>
    <x v="314"/>
    <x v="29"/>
    <n v="374"/>
  </r>
  <r>
    <x v="314"/>
    <x v="31"/>
    <n v="183504.1"/>
  </r>
  <r>
    <x v="314"/>
    <x v="33"/>
    <n v="4091.21"/>
  </r>
  <r>
    <x v="314"/>
    <x v="34"/>
    <n v="268628.59999999998"/>
  </r>
  <r>
    <x v="314"/>
    <x v="35"/>
    <n v="590127.06999999995"/>
  </r>
  <r>
    <x v="314"/>
    <x v="68"/>
    <n v="46884.2"/>
  </r>
  <r>
    <x v="314"/>
    <x v="75"/>
    <n v="936"/>
  </r>
  <r>
    <x v="314"/>
    <x v="37"/>
    <n v="62961.53"/>
  </r>
  <r>
    <x v="314"/>
    <x v="62"/>
    <n v="13634.09"/>
  </r>
  <r>
    <x v="314"/>
    <x v="54"/>
    <n v="3615.75"/>
  </r>
  <r>
    <x v="314"/>
    <x v="38"/>
    <n v="199660.97000000003"/>
  </r>
  <r>
    <x v="314"/>
    <x v="39"/>
    <n v="440"/>
  </r>
  <r>
    <x v="314"/>
    <x v="40"/>
    <n v="153792.24"/>
  </r>
  <r>
    <x v="314"/>
    <x v="41"/>
    <n v="346576.41000000003"/>
  </r>
  <r>
    <x v="314"/>
    <x v="42"/>
    <n v="138075.54"/>
  </r>
  <r>
    <x v="314"/>
    <x v="43"/>
    <n v="330502.46000000002"/>
  </r>
  <r>
    <x v="314"/>
    <x v="55"/>
    <n v="367932.66"/>
  </r>
  <r>
    <x v="314"/>
    <x v="44"/>
    <n v="19313.7"/>
  </r>
  <r>
    <x v="314"/>
    <x v="46"/>
    <n v="636980.75"/>
  </r>
  <r>
    <x v="314"/>
    <x v="47"/>
    <n v="340015.73"/>
  </r>
  <r>
    <x v="314"/>
    <x v="48"/>
    <n v="1158823.1099999999"/>
  </r>
  <r>
    <x v="314"/>
    <x v="49"/>
    <n v="8277.0499999999993"/>
  </r>
  <r>
    <x v="314"/>
    <x v="51"/>
    <n v="378598.89"/>
  </r>
  <r>
    <x v="314"/>
    <x v="52"/>
    <n v="104603.94"/>
  </r>
  <r>
    <x v="314"/>
    <x v="65"/>
    <n v="136059.13999999998"/>
  </r>
  <r>
    <x v="314"/>
    <x v="66"/>
    <n v="14486.57"/>
  </r>
  <r>
    <x v="315"/>
    <x v="0"/>
    <n v="170646.39999999999"/>
  </r>
  <r>
    <x v="315"/>
    <x v="1"/>
    <n v="-170646.40000000002"/>
  </r>
  <r>
    <x v="315"/>
    <x v="57"/>
    <n v="251020"/>
  </r>
  <r>
    <x v="315"/>
    <x v="2"/>
    <n v="674891.68"/>
  </r>
  <r>
    <x v="315"/>
    <x v="3"/>
    <n v="2022082.7399999998"/>
  </r>
  <r>
    <x v="315"/>
    <x v="4"/>
    <n v="1908105.8900000001"/>
  </r>
  <r>
    <x v="315"/>
    <x v="5"/>
    <n v="842637.10000000009"/>
  </r>
  <r>
    <x v="315"/>
    <x v="6"/>
    <n v="28358196.129999999"/>
  </r>
  <r>
    <x v="315"/>
    <x v="58"/>
    <n v="171414.33999999997"/>
  </r>
  <r>
    <x v="315"/>
    <x v="59"/>
    <n v="463218.42999999993"/>
  </r>
  <r>
    <x v="315"/>
    <x v="7"/>
    <n v="872574.79"/>
  </r>
  <r>
    <x v="315"/>
    <x v="8"/>
    <n v="594521.42999999993"/>
  </r>
  <r>
    <x v="315"/>
    <x v="9"/>
    <n v="11776113.57"/>
  </r>
  <r>
    <x v="315"/>
    <x v="67"/>
    <n v="41854.280000000006"/>
  </r>
  <r>
    <x v="315"/>
    <x v="60"/>
    <n v="217628.54"/>
  </r>
  <r>
    <x v="315"/>
    <x v="10"/>
    <n v="3468443.3599999985"/>
  </r>
  <r>
    <x v="315"/>
    <x v="11"/>
    <n v="3970245.2300000004"/>
  </r>
  <r>
    <x v="315"/>
    <x v="12"/>
    <n v="156355.62"/>
  </r>
  <r>
    <x v="315"/>
    <x v="13"/>
    <n v="175355.94999999995"/>
  </r>
  <r>
    <x v="315"/>
    <x v="14"/>
    <n v="15163.420000000002"/>
  </r>
  <r>
    <x v="315"/>
    <x v="15"/>
    <n v="23710.819999999996"/>
  </r>
  <r>
    <x v="315"/>
    <x v="16"/>
    <n v="1472800.75"/>
  </r>
  <r>
    <x v="315"/>
    <x v="17"/>
    <n v="4698859.8100000005"/>
  </r>
  <r>
    <x v="315"/>
    <x v="18"/>
    <n v="1028793.4900000003"/>
  </r>
  <r>
    <x v="315"/>
    <x v="19"/>
    <n v="2526077.5500000003"/>
  </r>
  <r>
    <x v="315"/>
    <x v="82"/>
    <n v="-106.16000000000001"/>
  </r>
  <r>
    <x v="315"/>
    <x v="20"/>
    <n v="22529.68"/>
  </r>
  <r>
    <x v="315"/>
    <x v="21"/>
    <n v="879200.95000000007"/>
  </r>
  <r>
    <x v="315"/>
    <x v="22"/>
    <n v="280369.52"/>
  </r>
  <r>
    <x v="315"/>
    <x v="23"/>
    <n v="979656.68"/>
  </r>
  <r>
    <x v="315"/>
    <x v="24"/>
    <n v="347929.01"/>
  </r>
  <r>
    <x v="315"/>
    <x v="25"/>
    <n v="1856304.61"/>
  </r>
  <r>
    <x v="315"/>
    <x v="72"/>
    <n v="1154.4000000000001"/>
  </r>
  <r>
    <x v="315"/>
    <x v="73"/>
    <n v="18570.25"/>
  </r>
  <r>
    <x v="315"/>
    <x v="26"/>
    <n v="129346.75"/>
  </r>
  <r>
    <x v="315"/>
    <x v="27"/>
    <n v="671718.96"/>
  </r>
  <r>
    <x v="315"/>
    <x v="61"/>
    <n v="281839.84000000003"/>
  </r>
  <r>
    <x v="315"/>
    <x v="28"/>
    <n v="295980.67"/>
  </r>
  <r>
    <x v="315"/>
    <x v="29"/>
    <n v="11221.220000000001"/>
  </r>
  <r>
    <x v="315"/>
    <x v="30"/>
    <n v="969141.48"/>
  </r>
  <r>
    <x v="315"/>
    <x v="31"/>
    <n v="835946.85"/>
  </r>
  <r>
    <x v="315"/>
    <x v="32"/>
    <n v="23754.379999999997"/>
  </r>
  <r>
    <x v="315"/>
    <x v="33"/>
    <n v="5100.67"/>
  </r>
  <r>
    <x v="315"/>
    <x v="34"/>
    <n v="990886.37999999989"/>
  </r>
  <r>
    <x v="315"/>
    <x v="35"/>
    <n v="712928.15"/>
  </r>
  <r>
    <x v="315"/>
    <x v="69"/>
    <n v="2298.58"/>
  </r>
  <r>
    <x v="315"/>
    <x v="85"/>
    <n v="1610.5"/>
  </r>
  <r>
    <x v="315"/>
    <x v="36"/>
    <n v="283081.7"/>
  </r>
  <r>
    <x v="315"/>
    <x v="75"/>
    <n v="1637.24"/>
  </r>
  <r>
    <x v="315"/>
    <x v="37"/>
    <n v="9052.119999999999"/>
  </r>
  <r>
    <x v="315"/>
    <x v="54"/>
    <n v="49612.539999999994"/>
  </r>
  <r>
    <x v="315"/>
    <x v="38"/>
    <n v="140301.51999999999"/>
  </r>
  <r>
    <x v="315"/>
    <x v="39"/>
    <n v="124268.03"/>
  </r>
  <r>
    <x v="315"/>
    <x v="40"/>
    <n v="146170.21"/>
  </r>
  <r>
    <x v="315"/>
    <x v="41"/>
    <n v="63451.38"/>
  </r>
  <r>
    <x v="315"/>
    <x v="43"/>
    <n v="334107.84999999998"/>
  </r>
  <r>
    <x v="315"/>
    <x v="55"/>
    <n v="57093.21"/>
  </r>
  <r>
    <x v="315"/>
    <x v="44"/>
    <n v="25627"/>
  </r>
  <r>
    <x v="315"/>
    <x v="45"/>
    <n v="24282.22"/>
  </r>
  <r>
    <x v="315"/>
    <x v="46"/>
    <n v="976450.37"/>
  </r>
  <r>
    <x v="315"/>
    <x v="47"/>
    <n v="215863.17999999996"/>
  </r>
  <r>
    <x v="315"/>
    <x v="63"/>
    <n v="853502.39"/>
  </r>
  <r>
    <x v="315"/>
    <x v="48"/>
    <n v="180617.5"/>
  </r>
  <r>
    <x v="315"/>
    <x v="49"/>
    <n v="38109.590000000004"/>
  </r>
  <r>
    <x v="315"/>
    <x v="50"/>
    <n v="243.08"/>
  </r>
  <r>
    <x v="315"/>
    <x v="51"/>
    <n v="88498.69"/>
  </r>
  <r>
    <x v="315"/>
    <x v="52"/>
    <n v="132021.72"/>
  </r>
  <r>
    <x v="315"/>
    <x v="71"/>
    <n v="52191.71"/>
  </r>
  <r>
    <x v="315"/>
    <x v="64"/>
    <n v="189577.36"/>
  </r>
  <r>
    <x v="315"/>
    <x v="65"/>
    <n v="29780.86"/>
  </r>
  <r>
    <x v="315"/>
    <x v="66"/>
    <n v="26140.35"/>
  </r>
  <r>
    <x v="316"/>
    <x v="0"/>
    <n v="82967.850000000006"/>
  </r>
  <r>
    <x v="316"/>
    <x v="1"/>
    <n v="-82967.850000000006"/>
  </r>
  <r>
    <x v="316"/>
    <x v="2"/>
    <n v="56910.31"/>
  </r>
  <r>
    <x v="316"/>
    <x v="3"/>
    <n v="260744.64"/>
  </r>
  <r>
    <x v="316"/>
    <x v="4"/>
    <n v="215997.51"/>
  </r>
  <r>
    <x v="316"/>
    <x v="5"/>
    <n v="238738.5"/>
  </r>
  <r>
    <x v="316"/>
    <x v="6"/>
    <n v="5399535.0700000003"/>
  </r>
  <r>
    <x v="316"/>
    <x v="58"/>
    <n v="59837.250000000007"/>
  </r>
  <r>
    <x v="316"/>
    <x v="59"/>
    <n v="162020.91"/>
  </r>
  <r>
    <x v="316"/>
    <x v="7"/>
    <n v="139347.02000000002"/>
  </r>
  <r>
    <x v="316"/>
    <x v="8"/>
    <n v="10514.380000000001"/>
  </r>
  <r>
    <x v="316"/>
    <x v="9"/>
    <n v="2491848.8199999998"/>
  </r>
  <r>
    <x v="316"/>
    <x v="67"/>
    <n v="38778.479999999996"/>
  </r>
  <r>
    <x v="316"/>
    <x v="10"/>
    <n v="755671.82000000007"/>
  </r>
  <r>
    <x v="316"/>
    <x v="11"/>
    <n v="861716.52"/>
  </r>
  <r>
    <x v="316"/>
    <x v="12"/>
    <n v="32857.99"/>
  </r>
  <r>
    <x v="316"/>
    <x v="13"/>
    <n v="38173.490000000005"/>
  </r>
  <r>
    <x v="316"/>
    <x v="16"/>
    <n v="313299.18"/>
  </r>
  <r>
    <x v="316"/>
    <x v="17"/>
    <n v="838050.65000000014"/>
  </r>
  <r>
    <x v="316"/>
    <x v="18"/>
    <n v="240906.90999999997"/>
  </r>
  <r>
    <x v="316"/>
    <x v="19"/>
    <n v="471145.73000000004"/>
  </r>
  <r>
    <x v="316"/>
    <x v="21"/>
    <n v="521127.11"/>
  </r>
  <r>
    <x v="316"/>
    <x v="22"/>
    <n v="138048.81"/>
  </r>
  <r>
    <x v="316"/>
    <x v="23"/>
    <n v="264910.51"/>
  </r>
  <r>
    <x v="316"/>
    <x v="24"/>
    <n v="118287.8"/>
  </r>
  <r>
    <x v="316"/>
    <x v="25"/>
    <n v="715776.5"/>
  </r>
  <r>
    <x v="316"/>
    <x v="26"/>
    <n v="40958.270000000004"/>
  </r>
  <r>
    <x v="316"/>
    <x v="79"/>
    <n v="10621"/>
  </r>
  <r>
    <x v="316"/>
    <x v="78"/>
    <n v="130946.86000000002"/>
  </r>
  <r>
    <x v="316"/>
    <x v="27"/>
    <n v="198912.61"/>
  </r>
  <r>
    <x v="316"/>
    <x v="28"/>
    <n v="187315.97"/>
  </r>
  <r>
    <x v="316"/>
    <x v="29"/>
    <n v="98228.89"/>
  </r>
  <r>
    <x v="316"/>
    <x v="53"/>
    <n v="150"/>
  </r>
  <r>
    <x v="316"/>
    <x v="30"/>
    <n v="21371.15"/>
  </r>
  <r>
    <x v="316"/>
    <x v="31"/>
    <n v="29648.63"/>
  </r>
  <r>
    <x v="316"/>
    <x v="32"/>
    <n v="24772.76"/>
  </r>
  <r>
    <x v="316"/>
    <x v="33"/>
    <n v="10097.459999999999"/>
  </r>
  <r>
    <x v="316"/>
    <x v="34"/>
    <n v="338262.7"/>
  </r>
  <r>
    <x v="316"/>
    <x v="35"/>
    <n v="359637.88"/>
  </r>
  <r>
    <x v="316"/>
    <x v="68"/>
    <n v="1395.28"/>
  </r>
  <r>
    <x v="316"/>
    <x v="75"/>
    <n v="14380.08"/>
  </r>
  <r>
    <x v="316"/>
    <x v="37"/>
    <n v="1282.92"/>
  </r>
  <r>
    <x v="316"/>
    <x v="54"/>
    <n v="2937.73"/>
  </r>
  <r>
    <x v="316"/>
    <x v="38"/>
    <n v="95729.38"/>
  </r>
  <r>
    <x v="316"/>
    <x v="39"/>
    <n v="41654.720000000001"/>
  </r>
  <r>
    <x v="316"/>
    <x v="40"/>
    <n v="79526.48000000001"/>
  </r>
  <r>
    <x v="316"/>
    <x v="41"/>
    <n v="35464.68"/>
  </r>
  <r>
    <x v="316"/>
    <x v="43"/>
    <n v="56988.83"/>
  </r>
  <r>
    <x v="316"/>
    <x v="55"/>
    <n v="560"/>
  </r>
  <r>
    <x v="316"/>
    <x v="45"/>
    <n v="28365.79"/>
  </r>
  <r>
    <x v="316"/>
    <x v="46"/>
    <n v="303959.82"/>
  </r>
  <r>
    <x v="316"/>
    <x v="47"/>
    <n v="36547.949999999997"/>
  </r>
  <r>
    <x v="316"/>
    <x v="48"/>
    <n v="548307.22"/>
  </r>
  <r>
    <x v="316"/>
    <x v="49"/>
    <n v="2004.92"/>
  </r>
  <r>
    <x v="316"/>
    <x v="50"/>
    <n v="34708.869999999995"/>
  </r>
  <r>
    <x v="316"/>
    <x v="51"/>
    <n v="166031.65"/>
  </r>
  <r>
    <x v="316"/>
    <x v="52"/>
    <n v="205339.34000000003"/>
  </r>
  <r>
    <x v="316"/>
    <x v="71"/>
    <n v="317856.52"/>
  </r>
  <r>
    <x v="316"/>
    <x v="64"/>
    <n v="12096"/>
  </r>
  <r>
    <x v="316"/>
    <x v="65"/>
    <n v="48803.25"/>
  </r>
  <r>
    <x v="316"/>
    <x v="66"/>
    <n v="119729.12999999999"/>
  </r>
  <r>
    <x v="317"/>
    <x v="5"/>
    <n v="9319.1200000000008"/>
  </r>
  <r>
    <x v="317"/>
    <x v="6"/>
    <n v="873827.64"/>
  </r>
  <r>
    <x v="317"/>
    <x v="60"/>
    <n v="165753.24"/>
  </r>
  <r>
    <x v="317"/>
    <x v="25"/>
    <n v="26982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E98F09-BE9F-4066-81E0-D8609552FEFB}" name="PivotTable1" cacheId="0" applyNumberFormats="0" applyBorderFormats="0" applyFontFormats="0" applyPatternFormats="0" applyAlignmentFormats="0" applyWidthHeightFormats="1" dataCaption="Values" grandTotalCaption="99999" updatedVersion="8" minRefreshableVersion="3" useAutoFormatting="1" itemPrintTitles="1" createdVersion="8" indent="0" outline="1" outlineData="1" multipleFieldFilters="0">
  <location ref="F4:DA324" firstHeaderRow="1" firstDataRow="2" firstDataCol="1"/>
  <pivotFields count="3">
    <pivotField axis="axisRow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axis="axisCol" showAll="0">
      <items count="99">
        <item x="0"/>
        <item x="1"/>
        <item x="6"/>
        <item x="5"/>
        <item x="4"/>
        <item x="96"/>
        <item x="3"/>
        <item x="2"/>
        <item x="57"/>
        <item x="9"/>
        <item x="8"/>
        <item x="7"/>
        <item x="88"/>
        <item x="59"/>
        <item x="58"/>
        <item x="20"/>
        <item x="82"/>
        <item x="19"/>
        <item x="18"/>
        <item x="17"/>
        <item x="16"/>
        <item x="87"/>
        <item x="90"/>
        <item x="76"/>
        <item x="94"/>
        <item x="15"/>
        <item x="14"/>
        <item x="13"/>
        <item x="12"/>
        <item x="11"/>
        <item x="10"/>
        <item x="60"/>
        <item x="67"/>
        <item x="25"/>
        <item x="24"/>
        <item x="23"/>
        <item x="22"/>
        <item x="21"/>
        <item x="50"/>
        <item x="49"/>
        <item x="48"/>
        <item x="56"/>
        <item x="63"/>
        <item x="47"/>
        <item x="46"/>
        <item x="45"/>
        <item x="44"/>
        <item x="55"/>
        <item x="43"/>
        <item x="42"/>
        <item x="41"/>
        <item x="40"/>
        <item x="39"/>
        <item x="38"/>
        <item x="54"/>
        <item x="62"/>
        <item x="37"/>
        <item x="75"/>
        <item x="36"/>
        <item x="85"/>
        <item x="69"/>
        <item x="95"/>
        <item x="68"/>
        <item x="35"/>
        <item x="34"/>
        <item x="33"/>
        <item x="32"/>
        <item x="31"/>
        <item x="30"/>
        <item x="53"/>
        <item x="29"/>
        <item x="28"/>
        <item x="84"/>
        <item x="61"/>
        <item x="27"/>
        <item x="78"/>
        <item x="79"/>
        <item x="92"/>
        <item x="81"/>
        <item x="26"/>
        <item x="77"/>
        <item x="73"/>
        <item x="72"/>
        <item x="86"/>
        <item x="83"/>
        <item x="91"/>
        <item x="93"/>
        <item x="51"/>
        <item x="80"/>
        <item x="74"/>
        <item x="66"/>
        <item x="65"/>
        <item x="64"/>
        <item x="71"/>
        <item x="70"/>
        <item x="52"/>
        <item x="89"/>
        <item x="97"/>
        <item t="default"/>
      </items>
    </pivotField>
    <pivotField dataField="1" showAll="0"/>
  </pivotFields>
  <rowFields count="1">
    <field x="0"/>
  </rowFields>
  <rowItems count="3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 t="grand">
      <x/>
    </i>
  </rowItems>
  <colFields count="1">
    <field x="1"/>
  </colFields>
  <colItems count="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colItems>
  <dataFields count="1">
    <dataField name="Sum of Amount (SUM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0080-935F-4145-A0FF-63252FAC5CA5}">
  <sheetPr>
    <tabColor theme="9" tint="0.79998168889431442"/>
  </sheetPr>
  <dimension ref="A1:O121"/>
  <sheetViews>
    <sheetView tabSelected="1" topLeftCell="B1" workbookViewId="0">
      <selection activeCell="E2" sqref="E2:G2"/>
    </sheetView>
  </sheetViews>
  <sheetFormatPr defaultColWidth="8.88671875" defaultRowHeight="13.8" x14ac:dyDescent="0.3"/>
  <cols>
    <col min="1" max="1" width="8.88671875" style="2"/>
    <col min="2" max="2" width="9.44140625" style="2" customWidth="1"/>
    <col min="3" max="3" width="59" style="2" bestFit="1" customWidth="1"/>
    <col min="4" max="4" width="8.88671875" style="2"/>
    <col min="5" max="5" width="19.44140625" style="85" customWidth="1"/>
    <col min="6" max="6" width="14" style="65" customWidth="1"/>
    <col min="7" max="7" width="14" style="70" customWidth="1"/>
    <col min="8" max="8" width="8.88671875" style="1"/>
    <col min="9" max="9" width="19.44140625" style="85" customWidth="1"/>
    <col min="10" max="10" width="14" style="65" customWidth="1"/>
    <col min="11" max="11" width="14" style="70" customWidth="1"/>
    <col min="12" max="12" width="8.88671875" style="1"/>
    <col min="13" max="13" width="19.44140625" style="85" customWidth="1"/>
    <col min="14" max="14" width="14" style="65" customWidth="1"/>
    <col min="15" max="15" width="14" style="70" customWidth="1"/>
    <col min="16" max="16384" width="8.88671875" style="1"/>
  </cols>
  <sheetData>
    <row r="1" spans="2:15" customFormat="1" ht="14.4" x14ac:dyDescent="0.3">
      <c r="B1" s="3"/>
      <c r="E1" s="77"/>
      <c r="F1" s="60"/>
      <c r="G1" s="56"/>
      <c r="I1" s="77"/>
      <c r="J1" s="60"/>
      <c r="K1" s="56"/>
      <c r="M1" s="77"/>
      <c r="N1" s="60"/>
      <c r="O1" s="56"/>
    </row>
    <row r="2" spans="2:15" s="48" customFormat="1" ht="21" x14ac:dyDescent="0.4">
      <c r="B2" s="49" t="s">
        <v>850</v>
      </c>
      <c r="C2" s="50"/>
      <c r="E2" s="100" t="s">
        <v>846</v>
      </c>
      <c r="F2" s="101"/>
      <c r="G2" s="102"/>
      <c r="I2" s="103" t="s">
        <v>677</v>
      </c>
      <c r="J2" s="104"/>
      <c r="K2" s="105"/>
      <c r="M2" s="106" t="s">
        <v>711</v>
      </c>
      <c r="N2" s="107"/>
      <c r="O2" s="108"/>
    </row>
    <row r="3" spans="2:15" customFormat="1" ht="14.4" x14ac:dyDescent="0.3">
      <c r="B3" s="51"/>
      <c r="C3" s="52" t="s">
        <v>847</v>
      </c>
      <c r="E3" s="78" t="s">
        <v>848</v>
      </c>
      <c r="F3" s="61"/>
      <c r="G3" s="66"/>
      <c r="I3" s="86" t="s">
        <v>848</v>
      </c>
      <c r="J3" s="61"/>
      <c r="K3" s="66"/>
      <c r="M3" s="93" t="s">
        <v>848</v>
      </c>
      <c r="N3" s="61"/>
      <c r="O3" s="66"/>
    </row>
    <row r="4" spans="2:15" customFormat="1" ht="14.4" x14ac:dyDescent="0.3">
      <c r="B4" s="3"/>
      <c r="E4" s="77"/>
      <c r="F4" s="53" t="s">
        <v>204</v>
      </c>
      <c r="G4" s="67" t="str">
        <f>VLOOKUP(E2,Enrollment!$C$8:$G$326,5,0)</f>
        <v>99999</v>
      </c>
      <c r="I4" s="77"/>
      <c r="J4" s="53" t="s">
        <v>204</v>
      </c>
      <c r="K4" s="67" t="str">
        <f>VLOOKUP(I2,Enrollment!$C$8:$G$326,5,0)</f>
        <v>17001</v>
      </c>
      <c r="M4" s="77"/>
      <c r="N4" s="53" t="s">
        <v>204</v>
      </c>
      <c r="O4" s="67" t="str">
        <f>VLOOKUP(M2,Enrollment!$C$8:$G$326,5,0)</f>
        <v>32081</v>
      </c>
    </row>
    <row r="5" spans="2:15" customFormat="1" ht="14.4" x14ac:dyDescent="0.3">
      <c r="B5" s="17"/>
      <c r="C5" s="17" t="s">
        <v>849</v>
      </c>
      <c r="E5" s="79">
        <f>VLOOKUP(G4,Enrollment!$B$8:$D$326,3,0)</f>
        <v>1072894.7699999996</v>
      </c>
      <c r="F5" s="62"/>
      <c r="G5" s="54"/>
      <c r="I5" s="79">
        <f>VLOOKUP(K4,Enrollment!$B$8:$D$326,3,0)</f>
        <v>51026.729999999996</v>
      </c>
      <c r="J5" s="62"/>
      <c r="K5" s="54"/>
      <c r="M5" s="79">
        <f>VLOOKUP(O4,Enrollment!$B$8:$D$326,3,0)</f>
        <v>28654.680000000004</v>
      </c>
      <c r="N5" s="62"/>
      <c r="O5" s="54"/>
    </row>
    <row r="6" spans="2:15" customFormat="1" ht="14.4" x14ac:dyDescent="0.3">
      <c r="B6" s="3"/>
      <c r="E6" s="77"/>
      <c r="F6" s="60"/>
      <c r="G6" s="56"/>
      <c r="I6" s="77"/>
      <c r="J6" s="60"/>
      <c r="K6" s="56"/>
      <c r="M6" s="77"/>
      <c r="N6" s="60"/>
      <c r="O6" s="56"/>
    </row>
    <row r="7" spans="2:15" s="22" customFormat="1" ht="18" x14ac:dyDescent="0.35">
      <c r="B7" s="24" t="s">
        <v>199</v>
      </c>
      <c r="C7" s="23"/>
      <c r="E7" s="80" t="str">
        <f>E2</f>
        <v>Statewide</v>
      </c>
      <c r="F7" s="63"/>
      <c r="G7" s="68"/>
      <c r="I7" s="87" t="str">
        <f>I2</f>
        <v>Seattle</v>
      </c>
      <c r="J7" s="88"/>
      <c r="K7" s="89"/>
      <c r="M7" s="94" t="str">
        <f>M2</f>
        <v>Spokane</v>
      </c>
      <c r="N7" s="95"/>
      <c r="O7" s="96"/>
    </row>
    <row r="8" spans="2:15" customFormat="1" ht="14.4" x14ac:dyDescent="0.3">
      <c r="B8" s="21"/>
      <c r="C8" s="20"/>
      <c r="D8" s="10"/>
      <c r="E8" s="81" t="s">
        <v>198</v>
      </c>
      <c r="F8" s="19" t="s">
        <v>197</v>
      </c>
      <c r="G8" s="57" t="s">
        <v>196</v>
      </c>
      <c r="H8" s="10"/>
      <c r="I8" s="90" t="s">
        <v>198</v>
      </c>
      <c r="J8" s="91" t="s">
        <v>197</v>
      </c>
      <c r="K8" s="92" t="s">
        <v>196</v>
      </c>
      <c r="M8" s="97" t="s">
        <v>198</v>
      </c>
      <c r="N8" s="98" t="s">
        <v>197</v>
      </c>
      <c r="O8" s="99" t="s">
        <v>196</v>
      </c>
    </row>
    <row r="9" spans="2:15" customFormat="1" ht="14.4" x14ac:dyDescent="0.3">
      <c r="B9" s="18"/>
      <c r="D9" s="10"/>
      <c r="E9" s="77"/>
      <c r="F9" s="60"/>
      <c r="G9" s="56"/>
      <c r="H9" s="10"/>
      <c r="I9" s="77"/>
      <c r="J9" s="60"/>
      <c r="K9" s="56"/>
      <c r="M9" s="77"/>
      <c r="N9" s="60"/>
      <c r="O9" s="56"/>
    </row>
    <row r="10" spans="2:15" customFormat="1" ht="14.4" x14ac:dyDescent="0.3">
      <c r="B10" s="17"/>
      <c r="C10" s="17" t="s">
        <v>195</v>
      </c>
      <c r="D10" s="10"/>
      <c r="E10" s="82">
        <f>IFERROR(VLOOKUP(G$4,Data!$F$6:$DA$324,100,0),0)</f>
        <v>18468601374.119991</v>
      </c>
      <c r="F10" s="59">
        <f>E10/E$10</f>
        <v>1</v>
      </c>
      <c r="G10" s="69">
        <f>E10/E$5</f>
        <v>17213.805016609411</v>
      </c>
      <c r="H10" s="10"/>
      <c r="I10" s="82">
        <f>IFERROR(VLOOKUP(K$4,Data!$F$6:$DA$324,100,0),0)</f>
        <v>1054331381.5900005</v>
      </c>
      <c r="J10" s="59">
        <f>I10/I$10</f>
        <v>1</v>
      </c>
      <c r="K10" s="69">
        <f>I10/I$5</f>
        <v>20662.334850577347</v>
      </c>
      <c r="M10" s="82">
        <f>IFERROR(VLOOKUP(O$4,Data!$F$6:$DA$324,100,0),0)</f>
        <v>501904093.81999981</v>
      </c>
      <c r="N10" s="59">
        <f>M10/M$10</f>
        <v>1</v>
      </c>
      <c r="O10" s="69">
        <f>M10/M$5</f>
        <v>17515.606310033814</v>
      </c>
    </row>
    <row r="11" spans="2:15" customFormat="1" ht="14.4" x14ac:dyDescent="0.3">
      <c r="B11" s="16"/>
      <c r="D11" s="10"/>
      <c r="E11" s="77"/>
      <c r="F11" s="60"/>
      <c r="G11" s="56"/>
      <c r="H11" s="10"/>
      <c r="I11" s="77"/>
      <c r="J11" s="60"/>
      <c r="K11" s="56"/>
      <c r="M11" s="77"/>
      <c r="N11" s="60"/>
      <c r="O11" s="56"/>
    </row>
    <row r="12" spans="2:15" customFormat="1" ht="14.4" x14ac:dyDescent="0.3">
      <c r="B12" s="5" t="s">
        <v>192</v>
      </c>
      <c r="C12" s="8" t="s">
        <v>181</v>
      </c>
      <c r="D12" s="10"/>
      <c r="E12" s="83">
        <f>IFERROR(VLOOKUP(G$4,Data!$F$6:$DA$324,4,0),0)</f>
        <v>6908049829.2800035</v>
      </c>
      <c r="F12" s="60"/>
      <c r="G12" s="56"/>
      <c r="H12" s="10"/>
      <c r="I12" s="83">
        <f>IFERROR(VLOOKUP(K$4,Data!$F$6:$DA$324,4,0),0)</f>
        <v>360783787.17999983</v>
      </c>
      <c r="J12" s="60"/>
      <c r="K12" s="56"/>
      <c r="M12" s="83">
        <f>IFERROR(VLOOKUP(O$4,Data!$F$6:$DA$324,4,0),0)</f>
        <v>206746340.50999999</v>
      </c>
      <c r="N12" s="60"/>
      <c r="O12" s="56"/>
    </row>
    <row r="13" spans="2:15" customFormat="1" ht="14.4" x14ac:dyDescent="0.3">
      <c r="B13" s="5" t="s">
        <v>191</v>
      </c>
      <c r="C13" s="8" t="s">
        <v>179</v>
      </c>
      <c r="D13" s="10"/>
      <c r="E13" s="83">
        <f>IFERROR(VLOOKUP(G$4,Data!$F$6:$DA$324,5,0),0)</f>
        <v>211927851.12999985</v>
      </c>
      <c r="F13" s="60"/>
      <c r="G13" s="56"/>
      <c r="H13" s="10"/>
      <c r="I13" s="83">
        <f>IFERROR(VLOOKUP(K$4,Data!$F$6:$DA$324,5,0),0)</f>
        <v>13162809.639999997</v>
      </c>
      <c r="J13" s="60"/>
      <c r="K13" s="56"/>
      <c r="M13" s="83">
        <f>IFERROR(VLOOKUP(O$4,Data!$F$6:$DA$324,5,0),0)</f>
        <v>10350425.650000002</v>
      </c>
      <c r="N13" s="60"/>
      <c r="O13" s="56"/>
    </row>
    <row r="14" spans="2:15" customFormat="1" ht="14.4" x14ac:dyDescent="0.3">
      <c r="B14" s="5" t="s">
        <v>190</v>
      </c>
      <c r="C14" s="8" t="s">
        <v>189</v>
      </c>
      <c r="D14" s="15"/>
      <c r="E14" s="83">
        <f>IFERROR(VLOOKUP(G$4,Data!$F$6:$DA$324,6,0),0)</f>
        <v>214162719.94999984</v>
      </c>
      <c r="F14" s="60"/>
      <c r="G14" s="56"/>
      <c r="H14" s="15"/>
      <c r="I14" s="83">
        <f>IFERROR(VLOOKUP(K$4,Data!$F$6:$DA$324,6,0),0)</f>
        <v>6075229.8099999987</v>
      </c>
      <c r="J14" s="60"/>
      <c r="K14" s="56"/>
      <c r="M14" s="83">
        <f>IFERROR(VLOOKUP(O$4,Data!$F$6:$DA$324,6,0),0)</f>
        <v>11769710.669999996</v>
      </c>
      <c r="N14" s="60"/>
      <c r="O14" s="56"/>
    </row>
    <row r="15" spans="2:15" customFormat="1" ht="14.4" x14ac:dyDescent="0.3">
      <c r="B15" s="5" t="s">
        <v>188</v>
      </c>
      <c r="C15" s="8" t="s">
        <v>175</v>
      </c>
      <c r="D15" s="9"/>
      <c r="E15" s="83">
        <f>IFERROR(VLOOKUP(G$4,Data!$F$6:$DA$324,7,0),0)</f>
        <v>258076.21</v>
      </c>
      <c r="F15" s="60"/>
      <c r="G15" s="56"/>
      <c r="H15" s="9"/>
      <c r="I15" s="83">
        <f>IFERROR(VLOOKUP(K$4,Data!$F$6:$DA$324,7,0),0)</f>
        <v>0</v>
      </c>
      <c r="J15" s="60"/>
      <c r="K15" s="56"/>
      <c r="M15" s="83">
        <f>IFERROR(VLOOKUP(O$4,Data!$F$6:$DA$324,7,0),0)</f>
        <v>0</v>
      </c>
      <c r="N15" s="60"/>
      <c r="O15" s="56"/>
    </row>
    <row r="16" spans="2:15" customFormat="1" ht="14.4" x14ac:dyDescent="0.3">
      <c r="B16" s="5" t="s">
        <v>187</v>
      </c>
      <c r="C16" s="8" t="s">
        <v>173</v>
      </c>
      <c r="D16" s="10"/>
      <c r="E16" s="83">
        <f>IFERROR(VLOOKUP(G$4,Data!$F$6:$DA$324,8,0),0)</f>
        <v>652170863.16000056</v>
      </c>
      <c r="F16" s="60"/>
      <c r="G16" s="56"/>
      <c r="H16" s="10"/>
      <c r="I16" s="83">
        <f>IFERROR(VLOOKUP(K$4,Data!$F$6:$DA$324,8,0),0)</f>
        <v>79829600.879999965</v>
      </c>
      <c r="J16" s="60"/>
      <c r="K16" s="56"/>
      <c r="M16" s="83">
        <f>IFERROR(VLOOKUP(O$4,Data!$F$6:$DA$324,8,0),0)</f>
        <v>4892501.2299999995</v>
      </c>
      <c r="N16" s="60"/>
      <c r="O16" s="56"/>
    </row>
    <row r="17" spans="2:15" customFormat="1" ht="14.4" x14ac:dyDescent="0.3">
      <c r="B17" s="5" t="s">
        <v>186</v>
      </c>
      <c r="C17" s="8" t="s">
        <v>171</v>
      </c>
      <c r="D17" s="10"/>
      <c r="E17" s="83">
        <f>IFERROR(VLOOKUP(G$4,Data!$F$6:$DA$324,9,0),0)</f>
        <v>103680793.08000003</v>
      </c>
      <c r="F17" s="60"/>
      <c r="G17" s="56"/>
      <c r="H17" s="10"/>
      <c r="I17" s="83">
        <f>IFERROR(VLOOKUP(K$4,Data!$F$6:$DA$324,9,0),0)</f>
        <v>5416659</v>
      </c>
      <c r="J17" s="60"/>
      <c r="K17" s="56"/>
      <c r="M17" s="83">
        <f>IFERROR(VLOOKUP(O$4,Data!$F$6:$DA$324,9,0),0)</f>
        <v>7776887.9900000039</v>
      </c>
      <c r="N17" s="60"/>
      <c r="O17" s="56"/>
    </row>
    <row r="18" spans="2:15" customFormat="1" ht="14.4" x14ac:dyDescent="0.3">
      <c r="B18" s="5" t="s">
        <v>185</v>
      </c>
      <c r="C18" s="8" t="s">
        <v>184</v>
      </c>
      <c r="D18" s="10"/>
      <c r="E18" s="83">
        <f>IFERROR(VLOOKUP(G$4,Data!$F$6:$DA$324,10,0),0)</f>
        <v>38055449.750000007</v>
      </c>
      <c r="F18" s="60"/>
      <c r="G18" s="56"/>
      <c r="H18" s="10"/>
      <c r="I18" s="83">
        <f>IFERROR(VLOOKUP(K$4,Data!$F$6:$DA$324,10,0),0)</f>
        <v>0</v>
      </c>
      <c r="J18" s="60"/>
      <c r="K18" s="56"/>
      <c r="M18" s="83">
        <f>IFERROR(VLOOKUP(O$4,Data!$F$6:$DA$324,10,0),0)</f>
        <v>3203447.5399999996</v>
      </c>
      <c r="N18" s="60"/>
      <c r="O18" s="56"/>
    </row>
    <row r="19" spans="2:15" customFormat="1" ht="14.4" x14ac:dyDescent="0.3">
      <c r="B19" s="7"/>
      <c r="C19" s="14" t="s">
        <v>183</v>
      </c>
      <c r="D19" s="10"/>
      <c r="E19" s="84">
        <f>SUM(E12:E18)</f>
        <v>8128305582.5600042</v>
      </c>
      <c r="F19" s="64">
        <f>E19/E$10</f>
        <v>0.44011484236971948</v>
      </c>
      <c r="G19" s="58">
        <f>E19/E$5</f>
        <v>7576.0510814681365</v>
      </c>
      <c r="H19" s="10"/>
      <c r="I19" s="84">
        <f>SUM(I12:I18)</f>
        <v>465268086.50999975</v>
      </c>
      <c r="J19" s="64">
        <f>I19/I$10</f>
        <v>0.44129207821581212</v>
      </c>
      <c r="K19" s="58">
        <f>I19/I$5</f>
        <v>9118.1246870022787</v>
      </c>
      <c r="M19" s="84">
        <f>SUM(M12:M18)</f>
        <v>244739313.58999997</v>
      </c>
      <c r="N19" s="64">
        <f>M19/M$10</f>
        <v>0.48762167235434417</v>
      </c>
      <c r="O19" s="58">
        <f>M19/M$5</f>
        <v>8540.9892411989931</v>
      </c>
    </row>
    <row r="20" spans="2:15" customFormat="1" ht="14.4" x14ac:dyDescent="0.3">
      <c r="B20" s="5"/>
      <c r="C20" s="13"/>
      <c r="D20" s="10"/>
      <c r="E20" s="77"/>
      <c r="F20" s="60"/>
      <c r="G20" s="56"/>
      <c r="H20" s="10"/>
      <c r="I20" s="77"/>
      <c r="J20" s="60"/>
      <c r="K20" s="56"/>
      <c r="M20" s="77"/>
      <c r="N20" s="60"/>
      <c r="O20" s="56"/>
    </row>
    <row r="21" spans="2:15" customFormat="1" ht="14.4" x14ac:dyDescent="0.3">
      <c r="B21" s="5" t="s">
        <v>182</v>
      </c>
      <c r="C21" s="8" t="s">
        <v>181</v>
      </c>
      <c r="D21" s="10"/>
      <c r="E21" s="77">
        <f>IFERROR(VLOOKUP(G$4,Data!$F$6:$DA$324,11,0),0)</f>
        <v>2601517381.75</v>
      </c>
      <c r="F21" s="60"/>
      <c r="G21" s="56"/>
      <c r="H21" s="10"/>
      <c r="I21" s="77">
        <f>IFERROR(VLOOKUP(K$4,Data!$F$6:$DA$324,11,0),0)</f>
        <v>166709046.09999999</v>
      </c>
      <c r="J21" s="60"/>
      <c r="K21" s="56"/>
      <c r="M21" s="77">
        <f>IFERROR(VLOOKUP(O$4,Data!$F$6:$DA$324,11,0),0)</f>
        <v>57965053.010000043</v>
      </c>
      <c r="N21" s="60"/>
      <c r="O21" s="56"/>
    </row>
    <row r="22" spans="2:15" customFormat="1" ht="14.4" x14ac:dyDescent="0.3">
      <c r="B22" s="5" t="s">
        <v>180</v>
      </c>
      <c r="C22" s="8" t="s">
        <v>179</v>
      </c>
      <c r="D22" s="9"/>
      <c r="E22" s="77">
        <f>IFERROR(VLOOKUP(G$4,Data!$F$6:$DA$324,12,0),0)</f>
        <v>104935181.74000004</v>
      </c>
      <c r="F22" s="60"/>
      <c r="G22" s="56"/>
      <c r="H22" s="9"/>
      <c r="I22" s="77">
        <f>IFERROR(VLOOKUP(K$4,Data!$F$6:$DA$324,12,0),0)</f>
        <v>11829843.85</v>
      </c>
      <c r="J22" s="60"/>
      <c r="K22" s="56"/>
      <c r="M22" s="77">
        <f>IFERROR(VLOOKUP(O$4,Data!$F$6:$DA$324,12,0),0)</f>
        <v>1871356.5100000005</v>
      </c>
      <c r="N22" s="60"/>
      <c r="O22" s="56"/>
    </row>
    <row r="23" spans="2:15" customFormat="1" ht="14.4" x14ac:dyDescent="0.3">
      <c r="B23" s="5" t="s">
        <v>178</v>
      </c>
      <c r="C23" s="8" t="s">
        <v>177</v>
      </c>
      <c r="D23" s="9"/>
      <c r="E23" s="77">
        <f>IFERROR(VLOOKUP(G$4,Data!$F$6:$DA$324,13,0),0)</f>
        <v>130119593.48000003</v>
      </c>
      <c r="F23" s="60"/>
      <c r="G23" s="56"/>
      <c r="H23" s="9"/>
      <c r="I23" s="77">
        <f>IFERROR(VLOOKUP(K$4,Data!$F$6:$DA$324,13,0),0)</f>
        <v>12014841.769999998</v>
      </c>
      <c r="J23" s="60"/>
      <c r="K23" s="56"/>
      <c r="M23" s="77">
        <f>IFERROR(VLOOKUP(O$4,Data!$F$6:$DA$324,13,0),0)</f>
        <v>2151238.23</v>
      </c>
      <c r="N23" s="60"/>
      <c r="O23" s="56"/>
    </row>
    <row r="24" spans="2:15" customFormat="1" ht="14.4" x14ac:dyDescent="0.3">
      <c r="B24" s="5" t="s">
        <v>176</v>
      </c>
      <c r="C24" s="8" t="s">
        <v>175</v>
      </c>
      <c r="D24" s="10"/>
      <c r="E24" s="77">
        <f>IFERROR(VLOOKUP(G$4,Data!$F$6:$DA$324,14,0),0)</f>
        <v>92732.540000000008</v>
      </c>
      <c r="F24" s="60"/>
      <c r="G24" s="56"/>
      <c r="H24" s="10"/>
      <c r="I24" s="77">
        <f>IFERROR(VLOOKUP(K$4,Data!$F$6:$DA$324,14,0),0)</f>
        <v>0</v>
      </c>
      <c r="J24" s="60"/>
      <c r="K24" s="56"/>
      <c r="M24" s="77">
        <f>IFERROR(VLOOKUP(O$4,Data!$F$6:$DA$324,14,0),0)</f>
        <v>0</v>
      </c>
      <c r="N24" s="60"/>
      <c r="O24" s="56"/>
    </row>
    <row r="25" spans="2:15" customFormat="1" ht="14.4" x14ac:dyDescent="0.3">
      <c r="B25" s="5" t="s">
        <v>174</v>
      </c>
      <c r="C25" s="8" t="s">
        <v>173</v>
      </c>
      <c r="D25" s="10"/>
      <c r="E25" s="77">
        <f>IFERROR(VLOOKUP(G$4,Data!$F$6:$DA$324,15,0),0)</f>
        <v>99044840.280000061</v>
      </c>
      <c r="F25" s="60"/>
      <c r="G25" s="56"/>
      <c r="H25" s="10"/>
      <c r="I25" s="77">
        <f>IFERROR(VLOOKUP(K$4,Data!$F$6:$DA$324,15,0),0)</f>
        <v>506002.44000000006</v>
      </c>
      <c r="J25" s="60"/>
      <c r="K25" s="56"/>
      <c r="M25" s="77">
        <f>IFERROR(VLOOKUP(O$4,Data!$F$6:$DA$324,15,0),0)</f>
        <v>1937175.27</v>
      </c>
      <c r="N25" s="60"/>
      <c r="O25" s="56"/>
    </row>
    <row r="26" spans="2:15" customFormat="1" ht="14.4" x14ac:dyDescent="0.3">
      <c r="B26" s="5" t="s">
        <v>172</v>
      </c>
      <c r="C26" s="8" t="s">
        <v>171</v>
      </c>
      <c r="D26" s="10"/>
      <c r="E26" s="77">
        <f>IFERROR(VLOOKUP(G$4,Data!$F$6:$DA$324,16,0),0)</f>
        <v>57074169.050000019</v>
      </c>
      <c r="F26" s="60"/>
      <c r="G26" s="56"/>
      <c r="H26" s="10"/>
      <c r="I26" s="77">
        <f>IFERROR(VLOOKUP(K$4,Data!$F$6:$DA$324,16,0),0)</f>
        <v>0</v>
      </c>
      <c r="J26" s="60"/>
      <c r="K26" s="56"/>
      <c r="M26" s="77">
        <f>IFERROR(VLOOKUP(O$4,Data!$F$6:$DA$324,16,0),0)</f>
        <v>3799288.2100000004</v>
      </c>
      <c r="N26" s="60"/>
      <c r="O26" s="56"/>
    </row>
    <row r="27" spans="2:15" customFormat="1" ht="14.4" x14ac:dyDescent="0.3">
      <c r="B27" s="7"/>
      <c r="C27" s="14" t="s">
        <v>170</v>
      </c>
      <c r="D27" s="10"/>
      <c r="E27" s="84">
        <f>SUM(E21:E26)</f>
        <v>2992783898.8400006</v>
      </c>
      <c r="F27" s="64">
        <f>E27/E$10</f>
        <v>0.16204713276414001</v>
      </c>
      <c r="G27" s="58">
        <f>E27/E$5</f>
        <v>2789.4477469025242</v>
      </c>
      <c r="H27" s="10"/>
      <c r="I27" s="84">
        <f>SUM(I21:I26)</f>
        <v>191059734.16</v>
      </c>
      <c r="J27" s="64">
        <f>I27/I$10</f>
        <v>0.18121412062293873</v>
      </c>
      <c r="K27" s="58">
        <f>I27/I$5</f>
        <v>3744.3068399640738</v>
      </c>
      <c r="M27" s="84">
        <f>SUM(M21:M26)</f>
        <v>67724111.230000034</v>
      </c>
      <c r="N27" s="64">
        <f>M27/M$10</f>
        <v>0.1349343670711087</v>
      </c>
      <c r="O27" s="58">
        <f>M27/M$5</f>
        <v>2363.4572513111307</v>
      </c>
    </row>
    <row r="28" spans="2:15" customFormat="1" ht="14.4" x14ac:dyDescent="0.3">
      <c r="B28" s="5"/>
      <c r="C28" s="13"/>
      <c r="D28" s="10"/>
      <c r="E28" s="77"/>
      <c r="F28" s="60"/>
      <c r="G28" s="56"/>
      <c r="H28" s="10"/>
      <c r="I28" s="77"/>
      <c r="J28" s="60"/>
      <c r="K28" s="56"/>
      <c r="M28" s="77"/>
      <c r="N28" s="60"/>
      <c r="O28" s="56"/>
    </row>
    <row r="29" spans="2:15" customFormat="1" ht="14.4" x14ac:dyDescent="0.3">
      <c r="B29" s="5" t="s">
        <v>169</v>
      </c>
      <c r="C29" s="8" t="s">
        <v>168</v>
      </c>
      <c r="D29" s="10"/>
      <c r="E29" s="77">
        <f>IFERROR(VLOOKUP(G$4,Data!$F$6:$DA$324,17,0),0)</f>
        <v>12039757.1</v>
      </c>
      <c r="F29" s="60"/>
      <c r="G29" s="56"/>
      <c r="H29" s="10"/>
      <c r="I29" s="77">
        <f>IFERROR(VLOOKUP(K$4,Data!$F$6:$DA$324,17,0),0)</f>
        <v>-36656.570000000014</v>
      </c>
      <c r="J29" s="60"/>
      <c r="K29" s="56"/>
      <c r="M29" s="77">
        <f>IFERROR(VLOOKUP(O$4,Data!$F$6:$DA$324,17,0),0)</f>
        <v>0</v>
      </c>
      <c r="N29" s="60"/>
      <c r="O29" s="56"/>
    </row>
    <row r="30" spans="2:15" customFormat="1" ht="14.4" x14ac:dyDescent="0.3">
      <c r="B30" s="5" t="s">
        <v>167</v>
      </c>
      <c r="C30" s="8" t="s">
        <v>166</v>
      </c>
      <c r="D30" s="10"/>
      <c r="E30" s="77">
        <f>IFERROR(VLOOKUP(G$4,Data!$F$6:$DA$324,18,0),0)</f>
        <v>9317122.6500000004</v>
      </c>
      <c r="F30" s="60"/>
      <c r="G30" s="56"/>
      <c r="H30" s="10"/>
      <c r="I30" s="77">
        <f>IFERROR(VLOOKUP(K$4,Data!$F$6:$DA$324,18,0),0)</f>
        <v>-1247.17</v>
      </c>
      <c r="J30" s="60"/>
      <c r="K30" s="56"/>
      <c r="M30" s="77">
        <f>IFERROR(VLOOKUP(O$4,Data!$F$6:$DA$324,18,0),0)</f>
        <v>0</v>
      </c>
      <c r="N30" s="60"/>
      <c r="O30" s="56"/>
    </row>
    <row r="31" spans="2:15" customFormat="1" ht="14.4" x14ac:dyDescent="0.3">
      <c r="B31" s="5" t="s">
        <v>165</v>
      </c>
      <c r="C31" s="8" t="s">
        <v>164</v>
      </c>
      <c r="D31" s="10"/>
      <c r="E31" s="77">
        <f>IFERROR(VLOOKUP(G$4,Data!$F$6:$DA$324,19,0),0)</f>
        <v>616052475.4600004</v>
      </c>
      <c r="F31" s="60"/>
      <c r="G31" s="56"/>
      <c r="H31" s="10"/>
      <c r="I31" s="77">
        <f>IFERROR(VLOOKUP(K$4,Data!$F$6:$DA$324,19,0),0)</f>
        <v>34423956.499999993</v>
      </c>
      <c r="J31" s="60"/>
      <c r="K31" s="56"/>
      <c r="M31" s="77">
        <f>IFERROR(VLOOKUP(O$4,Data!$F$6:$DA$324,19,0),0)</f>
        <v>18276994.34</v>
      </c>
      <c r="N31" s="60"/>
      <c r="O31" s="56"/>
    </row>
    <row r="32" spans="2:15" customFormat="1" ht="14.4" x14ac:dyDescent="0.3">
      <c r="B32" s="5" t="s">
        <v>163</v>
      </c>
      <c r="C32" s="8" t="s">
        <v>162</v>
      </c>
      <c r="D32" s="10"/>
      <c r="E32" s="77">
        <f>IFERROR(VLOOKUP(G$4,Data!$F$6:$DA$324,20,0),0)</f>
        <v>219975847.6500001</v>
      </c>
      <c r="F32" s="60"/>
      <c r="G32" s="56"/>
      <c r="H32" s="10"/>
      <c r="I32" s="77">
        <f>IFERROR(VLOOKUP(K$4,Data!$F$6:$DA$324,20,0),0)</f>
        <v>14162394.130000001</v>
      </c>
      <c r="J32" s="60"/>
      <c r="K32" s="56"/>
      <c r="M32" s="77">
        <f>IFERROR(VLOOKUP(O$4,Data!$F$6:$DA$324,20,0),0)</f>
        <v>5022217.4099999983</v>
      </c>
      <c r="N32" s="60"/>
      <c r="O32" s="56"/>
    </row>
    <row r="33" spans="2:15" customFormat="1" ht="14.4" x14ac:dyDescent="0.3">
      <c r="B33" s="5" t="s">
        <v>161</v>
      </c>
      <c r="C33" s="8" t="s">
        <v>160</v>
      </c>
      <c r="D33" s="10"/>
      <c r="E33" s="77">
        <f>IFERROR(VLOOKUP(G$4,Data!$F$6:$DA$324,21,0),0)</f>
        <v>1127384108.9899993</v>
      </c>
      <c r="F33" s="60"/>
      <c r="G33" s="56"/>
      <c r="H33" s="10"/>
      <c r="I33" s="77">
        <f>IFERROR(VLOOKUP(K$4,Data!$F$6:$DA$324,21,0),0)</f>
        <v>63954789.140000001</v>
      </c>
      <c r="J33" s="60"/>
      <c r="K33" s="56"/>
      <c r="M33" s="77">
        <f>IFERROR(VLOOKUP(O$4,Data!$F$6:$DA$324,21,0),0)</f>
        <v>33984498.880000003</v>
      </c>
      <c r="N33" s="60"/>
      <c r="O33" s="56"/>
    </row>
    <row r="34" spans="2:15" customFormat="1" ht="14.4" x14ac:dyDescent="0.3">
      <c r="B34" s="5" t="s">
        <v>159</v>
      </c>
      <c r="C34" s="8" t="s">
        <v>158</v>
      </c>
      <c r="D34" s="10"/>
      <c r="E34" s="77">
        <f>IFERROR(VLOOKUP(G$4,Data!$F$6:$DA$324,22,0),0)</f>
        <v>318557537.35000026</v>
      </c>
      <c r="F34" s="60"/>
      <c r="G34" s="56"/>
      <c r="H34" s="10"/>
      <c r="I34" s="77">
        <f>IFERROR(VLOOKUP(K$4,Data!$F$6:$DA$324,22,0),0)</f>
        <v>20542888.430000011</v>
      </c>
      <c r="J34" s="60"/>
      <c r="K34" s="56"/>
      <c r="M34" s="77">
        <f>IFERROR(VLOOKUP(O$4,Data!$F$6:$DA$324,22,0),0)</f>
        <v>7351954.5900000026</v>
      </c>
      <c r="N34" s="60"/>
      <c r="O34" s="56"/>
    </row>
    <row r="35" spans="2:15" customFormat="1" ht="14.4" x14ac:dyDescent="0.3">
      <c r="B35" s="5" t="s">
        <v>157</v>
      </c>
      <c r="C35" s="8" t="s">
        <v>156</v>
      </c>
      <c r="D35" s="10"/>
      <c r="E35" s="77">
        <f>IFERROR(VLOOKUP(G$4,Data!$F$6:$DA$324,23,0),0)</f>
        <v>174048.82</v>
      </c>
      <c r="F35" s="60"/>
      <c r="G35" s="56"/>
      <c r="H35" s="10"/>
      <c r="I35" s="77">
        <f>IFERROR(VLOOKUP(K$4,Data!$F$6:$DA$324,23,0),0)</f>
        <v>0</v>
      </c>
      <c r="J35" s="60"/>
      <c r="K35" s="56"/>
      <c r="M35" s="77">
        <f>IFERROR(VLOOKUP(O$4,Data!$F$6:$DA$324,23,0),0)</f>
        <v>0</v>
      </c>
      <c r="N35" s="60"/>
      <c r="O35" s="56"/>
    </row>
    <row r="36" spans="2:15" customFormat="1" ht="14.4" x14ac:dyDescent="0.3">
      <c r="B36" s="5" t="s">
        <v>155</v>
      </c>
      <c r="C36" s="8" t="s">
        <v>154</v>
      </c>
      <c r="D36" s="10"/>
      <c r="E36" s="77">
        <f>IFERROR(VLOOKUP(G$4,Data!$F$6:$DA$324,24,0),0)</f>
        <v>107662.66999999998</v>
      </c>
      <c r="F36" s="60"/>
      <c r="G36" s="56"/>
      <c r="H36" s="10"/>
      <c r="I36" s="77">
        <f>IFERROR(VLOOKUP(K$4,Data!$F$6:$DA$324,24,0),0)</f>
        <v>51261.88</v>
      </c>
      <c r="J36" s="60"/>
      <c r="K36" s="56"/>
      <c r="M36" s="77">
        <f>IFERROR(VLOOKUP(O$4,Data!$F$6:$DA$324,24,0),0)</f>
        <v>0</v>
      </c>
      <c r="N36" s="60"/>
      <c r="O36" s="56"/>
    </row>
    <row r="37" spans="2:15" customFormat="1" ht="14.4" x14ac:dyDescent="0.3">
      <c r="B37" s="5" t="s">
        <v>153</v>
      </c>
      <c r="C37" s="8" t="s">
        <v>152</v>
      </c>
      <c r="D37" s="10"/>
      <c r="E37" s="77">
        <f>IFERROR(VLOOKUP(G$4,Data!$F$6:$DA$324,25,0),0)</f>
        <v>235149.36</v>
      </c>
      <c r="F37" s="60"/>
      <c r="G37" s="56"/>
      <c r="H37" s="10"/>
      <c r="I37" s="77">
        <f>IFERROR(VLOOKUP(K$4,Data!$F$6:$DA$324,25,0),0)</f>
        <v>0</v>
      </c>
      <c r="J37" s="60"/>
      <c r="K37" s="56"/>
      <c r="M37" s="77">
        <f>IFERROR(VLOOKUP(O$4,Data!$F$6:$DA$324,25,0),0)</f>
        <v>0</v>
      </c>
      <c r="N37" s="60"/>
      <c r="O37" s="56"/>
    </row>
    <row r="38" spans="2:15" customFormat="1" ht="14.4" x14ac:dyDescent="0.3">
      <c r="B38" s="5" t="s">
        <v>151</v>
      </c>
      <c r="C38" s="8" t="s">
        <v>150</v>
      </c>
      <c r="D38" s="10"/>
      <c r="E38" s="77">
        <f>IFERROR(VLOOKUP(G$4,Data!$F$6:$DA$324,26,0),0)</f>
        <v>61198.92</v>
      </c>
      <c r="F38" s="60"/>
      <c r="G38" s="56"/>
      <c r="H38" s="10"/>
      <c r="I38" s="77">
        <f>IFERROR(VLOOKUP(K$4,Data!$F$6:$DA$324,26,0),0)</f>
        <v>0</v>
      </c>
      <c r="J38" s="60"/>
      <c r="K38" s="56"/>
      <c r="M38" s="77">
        <f>IFERROR(VLOOKUP(O$4,Data!$F$6:$DA$324,26,0),0)</f>
        <v>0</v>
      </c>
      <c r="N38" s="60"/>
      <c r="O38" s="56"/>
    </row>
    <row r="39" spans="2:15" customFormat="1" ht="14.4" x14ac:dyDescent="0.3">
      <c r="B39" s="5" t="s">
        <v>149</v>
      </c>
      <c r="C39" s="8" t="s">
        <v>148</v>
      </c>
      <c r="D39" s="10"/>
      <c r="E39" s="77">
        <f>IFERROR(VLOOKUP(G$4,Data!$F$6:$DA$324,27,0),0)</f>
        <v>20522181.749999993</v>
      </c>
      <c r="F39" s="60"/>
      <c r="G39" s="56"/>
      <c r="H39" s="10"/>
      <c r="I39" s="77">
        <f>IFERROR(VLOOKUP(K$4,Data!$F$6:$DA$324,27,0),0)</f>
        <v>1470749.9899999991</v>
      </c>
      <c r="J39" s="60"/>
      <c r="K39" s="56"/>
      <c r="M39" s="77">
        <f>IFERROR(VLOOKUP(O$4,Data!$F$6:$DA$324,27,0),0)</f>
        <v>445356.67000000022</v>
      </c>
      <c r="N39" s="60"/>
      <c r="O39" s="56"/>
    </row>
    <row r="40" spans="2:15" customFormat="1" ht="14.4" x14ac:dyDescent="0.3">
      <c r="B40" s="5" t="s">
        <v>147</v>
      </c>
      <c r="C40" s="8" t="s">
        <v>146</v>
      </c>
      <c r="D40" s="10"/>
      <c r="E40" s="77">
        <f>IFERROR(VLOOKUP(G$4,Data!$F$6:$DA$324,28,0),0)</f>
        <v>9124318.6300000045</v>
      </c>
      <c r="F40" s="60"/>
      <c r="G40" s="56"/>
      <c r="H40" s="10"/>
      <c r="I40" s="77">
        <f>IFERROR(VLOOKUP(K$4,Data!$F$6:$DA$324,28,0),0)</f>
        <v>639289.45000000007</v>
      </c>
      <c r="J40" s="60"/>
      <c r="K40" s="56"/>
      <c r="M40" s="77">
        <f>IFERROR(VLOOKUP(O$4,Data!$F$6:$DA$324,28,0),0)</f>
        <v>139491.53000000014</v>
      </c>
      <c r="N40" s="60"/>
      <c r="O40" s="56"/>
    </row>
    <row r="41" spans="2:15" customFormat="1" ht="14.4" x14ac:dyDescent="0.3">
      <c r="B41" s="5" t="s">
        <v>145</v>
      </c>
      <c r="C41" s="8" t="s">
        <v>144</v>
      </c>
      <c r="D41" s="10"/>
      <c r="E41" s="77">
        <f>IFERROR(VLOOKUP(G$4,Data!$F$6:$DA$324,29,0),0)</f>
        <v>40078282.660000026</v>
      </c>
      <c r="F41" s="60"/>
      <c r="G41" s="56"/>
      <c r="H41" s="10"/>
      <c r="I41" s="77">
        <f>IFERROR(VLOOKUP(K$4,Data!$F$6:$DA$324,29,0),0)</f>
        <v>3739256.1199999992</v>
      </c>
      <c r="J41" s="60"/>
      <c r="K41" s="56"/>
      <c r="M41" s="77">
        <f>IFERROR(VLOOKUP(O$4,Data!$F$6:$DA$324,29,0),0)</f>
        <v>1732509.86</v>
      </c>
      <c r="N41" s="60"/>
      <c r="O41" s="56"/>
    </row>
    <row r="42" spans="2:15" customFormat="1" ht="14.4" x14ac:dyDescent="0.3">
      <c r="B42" s="5" t="s">
        <v>143</v>
      </c>
      <c r="C42" s="8" t="s">
        <v>142</v>
      </c>
      <c r="D42" s="9"/>
      <c r="E42" s="77">
        <f>IFERROR(VLOOKUP(G$4,Data!$F$6:$DA$324,30,0),0)</f>
        <v>59294237.459999956</v>
      </c>
      <c r="F42" s="60"/>
      <c r="G42" s="56"/>
      <c r="H42" s="9"/>
      <c r="I42" s="77">
        <f>IFERROR(VLOOKUP(K$4,Data!$F$6:$DA$324,30,0),0)</f>
        <v>1687395.7300000004</v>
      </c>
      <c r="J42" s="60"/>
      <c r="K42" s="56"/>
      <c r="M42" s="77">
        <f>IFERROR(VLOOKUP(O$4,Data!$F$6:$DA$324,30,0),0)</f>
        <v>1247633.6799999992</v>
      </c>
      <c r="N42" s="60"/>
      <c r="O42" s="56"/>
    </row>
    <row r="43" spans="2:15" customFormat="1" ht="14.4" x14ac:dyDescent="0.3">
      <c r="B43" s="5" t="s">
        <v>141</v>
      </c>
      <c r="C43" s="8" t="s">
        <v>140</v>
      </c>
      <c r="D43" s="9"/>
      <c r="E43" s="77">
        <f>IFERROR(VLOOKUP(G$4,Data!$F$6:$DA$324,31,0),0)</f>
        <v>944980288.64000046</v>
      </c>
      <c r="F43" s="60"/>
      <c r="G43" s="56"/>
      <c r="H43" s="9"/>
      <c r="I43" s="77">
        <f>IFERROR(VLOOKUP(K$4,Data!$F$6:$DA$324,31,0),0)</f>
        <v>52321948.869999997</v>
      </c>
      <c r="J43" s="60"/>
      <c r="K43" s="56"/>
      <c r="M43" s="77">
        <f>IFERROR(VLOOKUP(O$4,Data!$F$6:$DA$324,31,0),0)</f>
        <v>30818726.550000016</v>
      </c>
      <c r="N43" s="60"/>
      <c r="O43" s="56"/>
    </row>
    <row r="44" spans="2:15" customFormat="1" ht="14.4" x14ac:dyDescent="0.3">
      <c r="B44" s="5" t="s">
        <v>139</v>
      </c>
      <c r="C44" s="8" t="s">
        <v>138</v>
      </c>
      <c r="D44" s="12"/>
      <c r="E44" s="77">
        <f>IFERROR(VLOOKUP(G$4,Data!$F$6:$DA$324,32,0),0)</f>
        <v>738795696.90000021</v>
      </c>
      <c r="F44" s="60"/>
      <c r="G44" s="56"/>
      <c r="H44" s="12"/>
      <c r="I44" s="77">
        <f>IFERROR(VLOOKUP(K$4,Data!$F$6:$DA$324,32,0),0)</f>
        <v>34571244.949999996</v>
      </c>
      <c r="J44" s="60"/>
      <c r="K44" s="56"/>
      <c r="M44" s="77">
        <f>IFERROR(VLOOKUP(O$4,Data!$F$6:$DA$324,32,0),0)</f>
        <v>16443256.249999996</v>
      </c>
      <c r="N44" s="60"/>
      <c r="O44" s="56"/>
    </row>
    <row r="45" spans="2:15" customFormat="1" ht="14.4" x14ac:dyDescent="0.3">
      <c r="B45" s="5" t="s">
        <v>137</v>
      </c>
      <c r="C45" s="8" t="s">
        <v>136</v>
      </c>
      <c r="D45" s="10"/>
      <c r="E45" s="77">
        <f>IFERROR(VLOOKUP(G$4,Data!$F$6:$DA$324,33,0),0)</f>
        <v>16417131.829999996</v>
      </c>
      <c r="F45" s="60"/>
      <c r="G45" s="56"/>
      <c r="H45" s="10"/>
      <c r="I45" s="77">
        <f>IFERROR(VLOOKUP(K$4,Data!$F$6:$DA$324,33,0),0)</f>
        <v>-3822557.3099999931</v>
      </c>
      <c r="J45" s="60"/>
      <c r="K45" s="56"/>
      <c r="M45" s="77">
        <f>IFERROR(VLOOKUP(O$4,Data!$F$6:$DA$324,33,0),0)</f>
        <v>102247.77999999718</v>
      </c>
      <c r="N45" s="60"/>
      <c r="O45" s="56"/>
    </row>
    <row r="46" spans="2:15" customFormat="1" ht="14.4" x14ac:dyDescent="0.3">
      <c r="B46" s="5" t="s">
        <v>135</v>
      </c>
      <c r="C46" s="8" t="s">
        <v>134</v>
      </c>
      <c r="D46" s="10"/>
      <c r="E46" s="77">
        <f>IFERROR(VLOOKUP(G$4,Data!$F$6:$DA$324,34,0),0)</f>
        <v>9989040.22000001</v>
      </c>
      <c r="F46" s="60"/>
      <c r="G46" s="56"/>
      <c r="H46" s="10"/>
      <c r="I46" s="77">
        <f>IFERROR(VLOOKUP(K$4,Data!$F$6:$DA$324,34,0),0)</f>
        <v>3416648.6100000022</v>
      </c>
      <c r="J46" s="60"/>
      <c r="K46" s="56"/>
      <c r="M46" s="77">
        <f>IFERROR(VLOOKUP(O$4,Data!$F$6:$DA$324,34,0),0)</f>
        <v>-18524.740000000278</v>
      </c>
      <c r="N46" s="60"/>
      <c r="O46" s="56"/>
    </row>
    <row r="47" spans="2:15" customFormat="1" ht="14.4" x14ac:dyDescent="0.3">
      <c r="B47" s="7"/>
      <c r="C47" s="14" t="s">
        <v>133</v>
      </c>
      <c r="D47" s="10"/>
      <c r="E47" s="84">
        <f>SUM(E29:E46)</f>
        <v>4143106087.0600009</v>
      </c>
      <c r="F47" s="64">
        <f>E47/E$10</f>
        <v>0.22433242253339908</v>
      </c>
      <c r="G47" s="58">
        <f>E47/E$5</f>
        <v>3861.6145803935669</v>
      </c>
      <c r="H47" s="10"/>
      <c r="I47" s="84">
        <f>SUM(I29:I46)</f>
        <v>227121362.75</v>
      </c>
      <c r="J47" s="64">
        <f>I47/I$10</f>
        <v>0.2154174358421222</v>
      </c>
      <c r="K47" s="58">
        <f>I47/I$5</f>
        <v>4451.0271920226915</v>
      </c>
      <c r="M47" s="84">
        <f>SUM(M29:M46)</f>
        <v>115546362.80000003</v>
      </c>
      <c r="N47" s="64">
        <f>M47/M$10</f>
        <v>0.23021601979887207</v>
      </c>
      <c r="O47" s="58">
        <f>M47/M$5</f>
        <v>4032.3731690599934</v>
      </c>
    </row>
    <row r="48" spans="2:15" customFormat="1" ht="14.4" x14ac:dyDescent="0.3">
      <c r="B48" s="5"/>
      <c r="C48" s="13"/>
      <c r="D48" s="10"/>
      <c r="E48" s="77"/>
      <c r="F48" s="60"/>
      <c r="G48" s="56"/>
      <c r="H48" s="10"/>
      <c r="I48" s="77"/>
      <c r="J48" s="60"/>
      <c r="K48" s="56"/>
      <c r="M48" s="77"/>
      <c r="N48" s="60"/>
      <c r="O48" s="56"/>
    </row>
    <row r="49" spans="2:15" customFormat="1" ht="14.4" x14ac:dyDescent="0.3">
      <c r="B49" s="5" t="s">
        <v>132</v>
      </c>
      <c r="C49" s="8" t="s">
        <v>131</v>
      </c>
      <c r="D49" s="9"/>
      <c r="E49" s="77">
        <f>IFERROR(VLOOKUP(G$4,Data!$F$6:$DA$324,35,0),0)</f>
        <v>488293108.86999959</v>
      </c>
      <c r="F49" s="60"/>
      <c r="G49" s="56"/>
      <c r="H49" s="9"/>
      <c r="I49" s="77">
        <f>IFERROR(VLOOKUP(K$4,Data!$F$6:$DA$324,35,0),0)</f>
        <v>15625735.369999994</v>
      </c>
      <c r="J49" s="60"/>
      <c r="K49" s="56"/>
      <c r="M49" s="77">
        <f>IFERROR(VLOOKUP(O$4,Data!$F$6:$DA$324,35,0),0)</f>
        <v>10687646.800000003</v>
      </c>
      <c r="N49" s="60"/>
      <c r="O49" s="56"/>
    </row>
    <row r="50" spans="2:15" customFormat="1" ht="14.4" x14ac:dyDescent="0.3">
      <c r="B50" s="5" t="s">
        <v>130</v>
      </c>
      <c r="C50" s="8" t="s">
        <v>129</v>
      </c>
      <c r="D50" s="9"/>
      <c r="E50" s="77">
        <f>IFERROR(VLOOKUP(G$4,Data!$F$6:$DA$324,36,0),0)</f>
        <v>60124603.29999999</v>
      </c>
      <c r="F50" s="60"/>
      <c r="G50" s="56"/>
      <c r="H50" s="9"/>
      <c r="I50" s="77">
        <f>IFERROR(VLOOKUP(K$4,Data!$F$6:$DA$324,36,0),0)</f>
        <v>1239215.8699999999</v>
      </c>
      <c r="J50" s="60"/>
      <c r="K50" s="56"/>
      <c r="M50" s="77">
        <f>IFERROR(VLOOKUP(O$4,Data!$F$6:$DA$324,36,0),0)</f>
        <v>130669.71</v>
      </c>
      <c r="N50" s="60"/>
      <c r="O50" s="56"/>
    </row>
    <row r="51" spans="2:15" customFormat="1" ht="14.4" x14ac:dyDescent="0.3">
      <c r="B51" s="5" t="s">
        <v>128</v>
      </c>
      <c r="C51" s="8" t="s">
        <v>127</v>
      </c>
      <c r="D51" s="12"/>
      <c r="E51" s="77">
        <f>IFERROR(VLOOKUP(G$4,Data!$F$6:$DA$324,37,0),0)</f>
        <v>171243302.57000002</v>
      </c>
      <c r="F51" s="60"/>
      <c r="G51" s="56"/>
      <c r="H51" s="12"/>
      <c r="I51" s="77">
        <f>IFERROR(VLOOKUP(K$4,Data!$F$6:$DA$324,37,0),0)</f>
        <v>9150871.0600000005</v>
      </c>
      <c r="J51" s="60"/>
      <c r="K51" s="56"/>
      <c r="M51" s="77">
        <f>IFERROR(VLOOKUP(O$4,Data!$F$6:$DA$324,37,0),0)</f>
        <v>7355729.4099999992</v>
      </c>
      <c r="N51" s="60"/>
      <c r="O51" s="56"/>
    </row>
    <row r="52" spans="2:15" customFormat="1" ht="14.4" x14ac:dyDescent="0.3">
      <c r="B52" s="5" t="s">
        <v>126</v>
      </c>
      <c r="C52" s="8" t="s">
        <v>125</v>
      </c>
      <c r="D52" s="10"/>
      <c r="E52" s="77">
        <f>IFERROR(VLOOKUP(G$4,Data!$F$6:$DA$324,38,0),0)</f>
        <v>87499376.000000075</v>
      </c>
      <c r="F52" s="60"/>
      <c r="G52" s="56"/>
      <c r="H52" s="10"/>
      <c r="I52" s="77">
        <f>IFERROR(VLOOKUP(K$4,Data!$F$6:$DA$324,38,0),0)</f>
        <v>8369499.9100000001</v>
      </c>
      <c r="J52" s="60"/>
      <c r="K52" s="56"/>
      <c r="M52" s="77">
        <f>IFERROR(VLOOKUP(O$4,Data!$F$6:$DA$324,38,0),0)</f>
        <v>1443833.35</v>
      </c>
      <c r="N52" s="60"/>
      <c r="O52" s="56"/>
    </row>
    <row r="53" spans="2:15" customFormat="1" ht="14.4" x14ac:dyDescent="0.3">
      <c r="B53" s="5" t="s">
        <v>124</v>
      </c>
      <c r="C53" s="8" t="s">
        <v>123</v>
      </c>
      <c r="D53" s="10"/>
      <c r="E53" s="77">
        <f>IFERROR(VLOOKUP(G$4,Data!$F$6:$DA$324,39,0),0)</f>
        <v>190514613.39000022</v>
      </c>
      <c r="F53" s="60"/>
      <c r="G53" s="56"/>
      <c r="H53" s="10"/>
      <c r="I53" s="77">
        <f>IFERROR(VLOOKUP(K$4,Data!$F$6:$DA$324,39,0),0)</f>
        <v>7895062.1199999992</v>
      </c>
      <c r="J53" s="60"/>
      <c r="K53" s="56"/>
      <c r="M53" s="77">
        <f>IFERROR(VLOOKUP(O$4,Data!$F$6:$DA$324,39,0),0)</f>
        <v>15554957.32</v>
      </c>
      <c r="N53" s="60"/>
      <c r="O53" s="56"/>
    </row>
    <row r="54" spans="2:15" customFormat="1" ht="14.4" x14ac:dyDescent="0.3">
      <c r="B54" s="7"/>
      <c r="C54" s="14" t="s">
        <v>122</v>
      </c>
      <c r="D54" s="10"/>
      <c r="E54" s="84">
        <f>SUM(E49:E53)</f>
        <v>997675004.13</v>
      </c>
      <c r="F54" s="64">
        <f>E54/E$10</f>
        <v>5.4020062695599662E-2</v>
      </c>
      <c r="G54" s="58">
        <f>E54/E$5</f>
        <v>929.89082622706826</v>
      </c>
      <c r="H54" s="10"/>
      <c r="I54" s="84">
        <f>SUM(I49:I53)</f>
        <v>42280384.329999991</v>
      </c>
      <c r="J54" s="64">
        <f>I54/I$10</f>
        <v>4.0101608534347535E-2</v>
      </c>
      <c r="K54" s="58">
        <f>I54/I$5</f>
        <v>828.59286358345901</v>
      </c>
      <c r="M54" s="84">
        <f>SUM(M49:M53)</f>
        <v>35172836.590000004</v>
      </c>
      <c r="N54" s="64">
        <f>M54/M$10</f>
        <v>7.0078799960165694E-2</v>
      </c>
      <c r="O54" s="58">
        <f>M54/M$5</f>
        <v>1227.4726707818756</v>
      </c>
    </row>
    <row r="55" spans="2:15" customFormat="1" ht="14.4" x14ac:dyDescent="0.3">
      <c r="B55" s="5"/>
      <c r="C55" s="13"/>
      <c r="D55" s="10"/>
      <c r="E55" s="77"/>
      <c r="F55" s="60"/>
      <c r="G55" s="56"/>
      <c r="H55" s="10"/>
      <c r="I55" s="77"/>
      <c r="J55" s="60"/>
      <c r="K55" s="56"/>
      <c r="M55" s="77"/>
      <c r="N55" s="60"/>
      <c r="O55" s="56"/>
    </row>
    <row r="56" spans="2:15" customFormat="1" ht="14.4" x14ac:dyDescent="0.3">
      <c r="B56" s="5" t="s">
        <v>121</v>
      </c>
      <c r="C56" s="8" t="s">
        <v>120</v>
      </c>
      <c r="D56" s="10"/>
      <c r="E56" s="77">
        <f>IFERROR(VLOOKUP(G$4,Data!$F$6:$DA$324,40,0),0)</f>
        <v>27256406.70999999</v>
      </c>
      <c r="F56" s="60"/>
      <c r="G56" s="56"/>
      <c r="H56" s="10"/>
      <c r="I56" s="77">
        <f>IFERROR(VLOOKUP(K$4,Data!$F$6:$DA$324,40,0),0)</f>
        <v>194789.73</v>
      </c>
      <c r="J56" s="60"/>
      <c r="K56" s="56"/>
      <c r="M56" s="77">
        <f>IFERROR(VLOOKUP(O$4,Data!$F$6:$DA$324,40,0),0)</f>
        <v>58918.17</v>
      </c>
      <c r="N56" s="60"/>
      <c r="O56" s="56"/>
    </row>
    <row r="57" spans="2:15" customFormat="1" ht="14.4" x14ac:dyDescent="0.3">
      <c r="B57" s="5" t="s">
        <v>119</v>
      </c>
      <c r="C57" s="8" t="s">
        <v>118</v>
      </c>
      <c r="D57" s="10"/>
      <c r="E57" s="77">
        <f>IFERROR(VLOOKUP(G$4,Data!$F$6:$DA$324,41,0),0)</f>
        <v>10766502.119999999</v>
      </c>
      <c r="F57" s="60"/>
      <c r="G57" s="56"/>
      <c r="H57" s="10"/>
      <c r="I57" s="77">
        <f>IFERROR(VLOOKUP(K$4,Data!$F$6:$DA$324,41,0),0)</f>
        <v>1129368.47</v>
      </c>
      <c r="J57" s="60"/>
      <c r="K57" s="56"/>
      <c r="M57" s="77">
        <f>IFERROR(VLOOKUP(O$4,Data!$F$6:$DA$324,41,0),0)</f>
        <v>119376.94</v>
      </c>
      <c r="N57" s="60"/>
      <c r="O57" s="56"/>
    </row>
    <row r="58" spans="2:15" customFormat="1" ht="14.4" x14ac:dyDescent="0.3">
      <c r="B58" s="5" t="s">
        <v>117</v>
      </c>
      <c r="C58" s="8" t="s">
        <v>116</v>
      </c>
      <c r="D58" s="10"/>
      <c r="E58" s="77">
        <f>IFERROR(VLOOKUP(G$4,Data!$F$6:$DA$324,42,0),0)</f>
        <v>162467862.09</v>
      </c>
      <c r="F58" s="60"/>
      <c r="G58" s="56"/>
      <c r="H58" s="10"/>
      <c r="I58" s="77">
        <f>IFERROR(VLOOKUP(K$4,Data!$F$6:$DA$324,42,0),0)</f>
        <v>2304896.3500000006</v>
      </c>
      <c r="J58" s="60"/>
      <c r="K58" s="56"/>
      <c r="M58" s="77">
        <f>IFERROR(VLOOKUP(O$4,Data!$F$6:$DA$324,42,0),0)</f>
        <v>1772768.53</v>
      </c>
      <c r="N58" s="60"/>
      <c r="O58" s="56"/>
    </row>
    <row r="59" spans="2:15" customFormat="1" ht="14.4" x14ac:dyDescent="0.3">
      <c r="B59" s="5" t="s">
        <v>115</v>
      </c>
      <c r="C59" s="8" t="s">
        <v>114</v>
      </c>
      <c r="D59" s="10"/>
      <c r="E59" s="77">
        <f>IFERROR(VLOOKUP(G$4,Data!$F$6:$DA$324,43,0),0)</f>
        <v>20357966.519999992</v>
      </c>
      <c r="F59" s="60"/>
      <c r="G59" s="56"/>
      <c r="H59" s="10"/>
      <c r="I59" s="77">
        <f>IFERROR(VLOOKUP(K$4,Data!$F$6:$DA$324,43,0),0)</f>
        <v>300080.98</v>
      </c>
      <c r="J59" s="60"/>
      <c r="K59" s="56"/>
      <c r="M59" s="77">
        <f>IFERROR(VLOOKUP(O$4,Data!$F$6:$DA$324,43,0),0)</f>
        <v>0</v>
      </c>
      <c r="N59" s="60"/>
      <c r="O59" s="56"/>
    </row>
    <row r="60" spans="2:15" customFormat="1" ht="14.4" x14ac:dyDescent="0.3">
      <c r="B60" s="5" t="s">
        <v>113</v>
      </c>
      <c r="C60" s="8" t="s">
        <v>112</v>
      </c>
      <c r="D60" s="10"/>
      <c r="E60" s="77">
        <f>IFERROR(VLOOKUP(G$4,Data!$F$6:$DA$324,44,0),0)</f>
        <v>69246522.579999998</v>
      </c>
      <c r="F60" s="60"/>
      <c r="G60" s="56"/>
      <c r="H60" s="10"/>
      <c r="I60" s="77">
        <f>IFERROR(VLOOKUP(K$4,Data!$F$6:$DA$324,44,0),0)</f>
        <v>6506153.9000000004</v>
      </c>
      <c r="J60" s="60"/>
      <c r="K60" s="56"/>
      <c r="M60" s="77">
        <f>IFERROR(VLOOKUP(O$4,Data!$F$6:$DA$324,44,0),0)</f>
        <v>0</v>
      </c>
      <c r="N60" s="60"/>
      <c r="O60" s="56"/>
    </row>
    <row r="61" spans="2:15" customFormat="1" ht="14.4" x14ac:dyDescent="0.3">
      <c r="B61" s="5" t="s">
        <v>111</v>
      </c>
      <c r="C61" s="8" t="s">
        <v>110</v>
      </c>
      <c r="D61" s="10"/>
      <c r="E61" s="77">
        <f>IFERROR(VLOOKUP(G$4,Data!$F$6:$DA$324,45,0),0)</f>
        <v>41701996.119999975</v>
      </c>
      <c r="F61" s="60"/>
      <c r="G61" s="56"/>
      <c r="H61" s="10"/>
      <c r="I61" s="77">
        <f>IFERROR(VLOOKUP(K$4,Data!$F$6:$DA$324,45,0),0)</f>
        <v>1941982.4999999998</v>
      </c>
      <c r="J61" s="60"/>
      <c r="K61" s="56"/>
      <c r="M61" s="77">
        <f>IFERROR(VLOOKUP(O$4,Data!$F$6:$DA$324,45,0),0)</f>
        <v>684381.09000000008</v>
      </c>
      <c r="N61" s="60"/>
      <c r="O61" s="56"/>
    </row>
    <row r="62" spans="2:15" customFormat="1" ht="14.4" x14ac:dyDescent="0.3">
      <c r="B62" s="5" t="s">
        <v>109</v>
      </c>
      <c r="C62" s="8" t="s">
        <v>108</v>
      </c>
      <c r="D62" s="10"/>
      <c r="E62" s="77">
        <f>IFERROR(VLOOKUP(G$4,Data!$F$6:$DA$324,46,0),0)</f>
        <v>360494261.1400001</v>
      </c>
      <c r="F62" s="60"/>
      <c r="G62" s="56"/>
      <c r="H62" s="10"/>
      <c r="I62" s="77">
        <f>IFERROR(VLOOKUP(K$4,Data!$F$6:$DA$324,46,0),0)</f>
        <v>12736594.279999999</v>
      </c>
      <c r="J62" s="60"/>
      <c r="K62" s="56"/>
      <c r="M62" s="77">
        <f>IFERROR(VLOOKUP(O$4,Data!$F$6:$DA$324,46,0),0)</f>
        <v>5600987.9299999988</v>
      </c>
      <c r="N62" s="60"/>
      <c r="O62" s="56"/>
    </row>
    <row r="63" spans="2:15" customFormat="1" ht="14.4" x14ac:dyDescent="0.3">
      <c r="B63" s="5" t="s">
        <v>107</v>
      </c>
      <c r="C63" s="8" t="s">
        <v>106</v>
      </c>
      <c r="D63" s="10"/>
      <c r="E63" s="77">
        <f>IFERROR(VLOOKUP(G$4,Data!$F$6:$DA$324,47,0),0)</f>
        <v>13564110.750000002</v>
      </c>
      <c r="F63" s="60"/>
      <c r="G63" s="56"/>
      <c r="H63" s="10"/>
      <c r="I63" s="77">
        <f>IFERROR(VLOOKUP(K$4,Data!$F$6:$DA$324,47,0),0)</f>
        <v>39600</v>
      </c>
      <c r="J63" s="60"/>
      <c r="K63" s="56"/>
      <c r="M63" s="77">
        <f>IFERROR(VLOOKUP(O$4,Data!$F$6:$DA$324,47,0),0)</f>
        <v>386885.16</v>
      </c>
      <c r="N63" s="60"/>
      <c r="O63" s="56"/>
    </row>
    <row r="64" spans="2:15" customFormat="1" ht="14.4" x14ac:dyDescent="0.3">
      <c r="B64" s="5" t="s">
        <v>105</v>
      </c>
      <c r="C64" s="8" t="s">
        <v>104</v>
      </c>
      <c r="D64" s="10"/>
      <c r="E64" s="77">
        <f>IFERROR(VLOOKUP(G$4,Data!$F$6:$DA$324,48,0),0)</f>
        <v>6136315.4399999995</v>
      </c>
      <c r="F64" s="60"/>
      <c r="G64" s="56"/>
      <c r="H64" s="10"/>
      <c r="I64" s="77">
        <f>IFERROR(VLOOKUP(K$4,Data!$F$6:$DA$324,48,0),0)</f>
        <v>301546.91000000003</v>
      </c>
      <c r="J64" s="60"/>
      <c r="K64" s="56"/>
      <c r="M64" s="77">
        <f>IFERROR(VLOOKUP(O$4,Data!$F$6:$DA$324,48,0),0)</f>
        <v>161417.5</v>
      </c>
      <c r="N64" s="60"/>
      <c r="O64" s="56"/>
    </row>
    <row r="65" spans="2:15" customFormat="1" ht="14.4" x14ac:dyDescent="0.3">
      <c r="B65" s="5" t="s">
        <v>103</v>
      </c>
      <c r="C65" s="8" t="s">
        <v>102</v>
      </c>
      <c r="D65" s="10"/>
      <c r="E65" s="77">
        <f>IFERROR(VLOOKUP(G$4,Data!$F$6:$DA$324,49,0),0)</f>
        <v>8304507.0299999993</v>
      </c>
      <c r="F65" s="60"/>
      <c r="G65" s="56"/>
      <c r="H65" s="10"/>
      <c r="I65" s="77">
        <f>IFERROR(VLOOKUP(K$4,Data!$F$6:$DA$324,49,0),0)</f>
        <v>1827008.49</v>
      </c>
      <c r="J65" s="60"/>
      <c r="K65" s="56"/>
      <c r="M65" s="77">
        <f>IFERROR(VLOOKUP(O$4,Data!$F$6:$DA$324,49,0),0)</f>
        <v>0</v>
      </c>
      <c r="N65" s="60"/>
      <c r="O65" s="56"/>
    </row>
    <row r="66" spans="2:15" customFormat="1" ht="14.4" x14ac:dyDescent="0.3">
      <c r="B66" s="5" t="s">
        <v>101</v>
      </c>
      <c r="C66" s="8" t="s">
        <v>100</v>
      </c>
      <c r="D66" s="10"/>
      <c r="E66" s="77">
        <f>IFERROR(VLOOKUP(G$4,Data!$F$6:$DA$324,50,0),0)</f>
        <v>37119443.95000001</v>
      </c>
      <c r="F66" s="60"/>
      <c r="G66" s="56"/>
      <c r="H66" s="10"/>
      <c r="I66" s="77">
        <f>IFERROR(VLOOKUP(K$4,Data!$F$6:$DA$324,50,0),0)</f>
        <v>448562.11</v>
      </c>
      <c r="J66" s="60"/>
      <c r="K66" s="56"/>
      <c r="M66" s="77">
        <f>IFERROR(VLOOKUP(O$4,Data!$F$6:$DA$324,50,0),0)</f>
        <v>0</v>
      </c>
      <c r="N66" s="60"/>
      <c r="O66" s="56"/>
    </row>
    <row r="67" spans="2:15" customFormat="1" ht="14.4" x14ac:dyDescent="0.3">
      <c r="B67" s="5" t="s">
        <v>99</v>
      </c>
      <c r="C67" s="8" t="s">
        <v>98</v>
      </c>
      <c r="D67" s="10"/>
      <c r="E67" s="77">
        <f>IFERROR(VLOOKUP(G$4,Data!$F$6:$DA$324,51,0),0)</f>
        <v>13134112.510000002</v>
      </c>
      <c r="F67" s="60"/>
      <c r="G67" s="56"/>
      <c r="H67" s="10"/>
      <c r="I67" s="77">
        <f>IFERROR(VLOOKUP(K$4,Data!$F$6:$DA$324,51,0),0)</f>
        <v>6395</v>
      </c>
      <c r="J67" s="60"/>
      <c r="K67" s="56"/>
      <c r="M67" s="77">
        <f>IFERROR(VLOOKUP(O$4,Data!$F$6:$DA$324,51,0),0)</f>
        <v>23455.74</v>
      </c>
      <c r="N67" s="60"/>
      <c r="O67" s="56"/>
    </row>
    <row r="68" spans="2:15" customFormat="1" ht="14.4" x14ac:dyDescent="0.3">
      <c r="B68" s="5" t="s">
        <v>97</v>
      </c>
      <c r="C68" s="8" t="s">
        <v>96</v>
      </c>
      <c r="D68" s="10"/>
      <c r="E68" s="77">
        <f>IFERROR(VLOOKUP(G$4,Data!$F$6:$DA$324,52,0),0)</f>
        <v>9692702.799999997</v>
      </c>
      <c r="F68" s="60"/>
      <c r="G68" s="56"/>
      <c r="H68" s="10"/>
      <c r="I68" s="77">
        <f>IFERROR(VLOOKUP(K$4,Data!$F$6:$DA$324,52,0),0)</f>
        <v>856060.7</v>
      </c>
      <c r="J68" s="60"/>
      <c r="K68" s="56"/>
      <c r="M68" s="77">
        <f>IFERROR(VLOOKUP(O$4,Data!$F$6:$DA$324,52,0),0)</f>
        <v>879913.84000000008</v>
      </c>
      <c r="N68" s="60"/>
      <c r="O68" s="56"/>
    </row>
    <row r="69" spans="2:15" customFormat="1" ht="14.4" x14ac:dyDescent="0.3">
      <c r="B69" s="5" t="s">
        <v>95</v>
      </c>
      <c r="C69" s="8" t="s">
        <v>94</v>
      </c>
      <c r="D69" s="10"/>
      <c r="E69" s="77">
        <f>IFERROR(VLOOKUP(G$4,Data!$F$6:$DA$324,53,0),0)</f>
        <v>56163010.109999985</v>
      </c>
      <c r="F69" s="60"/>
      <c r="G69" s="56"/>
      <c r="H69" s="10"/>
      <c r="I69" s="77">
        <f>IFERROR(VLOOKUP(K$4,Data!$F$6:$DA$324,53,0),0)</f>
        <v>5149278.49</v>
      </c>
      <c r="J69" s="60"/>
      <c r="K69" s="56"/>
      <c r="M69" s="77">
        <f>IFERROR(VLOOKUP(O$4,Data!$F$6:$DA$324,53,0),0)</f>
        <v>857489.00999999989</v>
      </c>
      <c r="N69" s="60"/>
      <c r="O69" s="56"/>
    </row>
    <row r="70" spans="2:15" customFormat="1" ht="14.4" x14ac:dyDescent="0.3">
      <c r="B70" s="5" t="s">
        <v>93</v>
      </c>
      <c r="C70" s="8" t="s">
        <v>92</v>
      </c>
      <c r="D70" s="10"/>
      <c r="E70" s="77">
        <f>IFERROR(VLOOKUP(G$4,Data!$F$6:$DA$324,54,0),0)</f>
        <v>40203799.070000008</v>
      </c>
      <c r="F70" s="60"/>
      <c r="G70" s="56"/>
      <c r="H70" s="10"/>
      <c r="I70" s="77">
        <f>IFERROR(VLOOKUP(K$4,Data!$F$6:$DA$324,54,0),0)</f>
        <v>1353906.08</v>
      </c>
      <c r="J70" s="60"/>
      <c r="K70" s="56"/>
      <c r="M70" s="77">
        <f>IFERROR(VLOOKUP(O$4,Data!$F$6:$DA$324,54,0),0)</f>
        <v>929396.6</v>
      </c>
      <c r="N70" s="60"/>
      <c r="O70" s="56"/>
    </row>
    <row r="71" spans="2:15" customFormat="1" ht="14.4" x14ac:dyDescent="0.3">
      <c r="B71" s="5" t="s">
        <v>91</v>
      </c>
      <c r="C71" s="8" t="s">
        <v>90</v>
      </c>
      <c r="D71" s="10"/>
      <c r="E71" s="77">
        <f>IFERROR(VLOOKUP(G$4,Data!$F$6:$DA$324,55,0),0)</f>
        <v>70924627.549999982</v>
      </c>
      <c r="F71" s="60"/>
      <c r="G71" s="56"/>
      <c r="H71" s="10"/>
      <c r="I71" s="77">
        <f>IFERROR(VLOOKUP(K$4,Data!$F$6:$DA$324,55,0),0)</f>
        <v>857233.05</v>
      </c>
      <c r="J71" s="60"/>
      <c r="K71" s="56"/>
      <c r="M71" s="77">
        <f>IFERROR(VLOOKUP(O$4,Data!$F$6:$DA$324,55,0),0)</f>
        <v>395386.24000000005</v>
      </c>
      <c r="N71" s="60"/>
      <c r="O71" s="56"/>
    </row>
    <row r="72" spans="2:15" customFormat="1" ht="14.4" x14ac:dyDescent="0.3">
      <c r="B72" s="5" t="s">
        <v>89</v>
      </c>
      <c r="C72" s="8" t="s">
        <v>88</v>
      </c>
      <c r="D72" s="10"/>
      <c r="E72" s="77">
        <f>IFERROR(VLOOKUP(G$4,Data!$F$6:$DA$324,56,0),0)</f>
        <v>20152242.389999982</v>
      </c>
      <c r="F72" s="60"/>
      <c r="G72" s="56"/>
      <c r="H72" s="10"/>
      <c r="I72" s="77">
        <f>IFERROR(VLOOKUP(K$4,Data!$F$6:$DA$324,56,0),0)</f>
        <v>392852.58</v>
      </c>
      <c r="J72" s="60"/>
      <c r="K72" s="56"/>
      <c r="M72" s="77">
        <f>IFERROR(VLOOKUP(O$4,Data!$F$6:$DA$324,56,0),0)</f>
        <v>254182.01999999996</v>
      </c>
      <c r="N72" s="60"/>
      <c r="O72" s="56"/>
    </row>
    <row r="73" spans="2:15" customFormat="1" ht="14.4" x14ac:dyDescent="0.3">
      <c r="B73" s="5" t="s">
        <v>87</v>
      </c>
      <c r="C73" s="8" t="s">
        <v>86</v>
      </c>
      <c r="D73" s="10"/>
      <c r="E73" s="77">
        <f>IFERROR(VLOOKUP(G$4,Data!$F$6:$DA$324,57,0),0)</f>
        <v>9942323.0699999928</v>
      </c>
      <c r="F73" s="60"/>
      <c r="G73" s="56"/>
      <c r="H73" s="10"/>
      <c r="I73" s="77">
        <f>IFERROR(VLOOKUP(K$4,Data!$F$6:$DA$324,57,0),0)</f>
        <v>223499.27000000002</v>
      </c>
      <c r="J73" s="60"/>
      <c r="K73" s="56"/>
      <c r="M73" s="77">
        <f>IFERROR(VLOOKUP(O$4,Data!$F$6:$DA$324,57,0),0)</f>
        <v>315221.90000000002</v>
      </c>
      <c r="N73" s="60"/>
      <c r="O73" s="56"/>
    </row>
    <row r="74" spans="2:15" customFormat="1" ht="14.4" x14ac:dyDescent="0.3">
      <c r="B74" s="5" t="s">
        <v>85</v>
      </c>
      <c r="C74" s="8" t="s">
        <v>84</v>
      </c>
      <c r="D74" s="10"/>
      <c r="E74" s="77">
        <f>IFERROR(VLOOKUP(G$4,Data!$F$6:$DA$324,58,0),0)</f>
        <v>10862168.979999991</v>
      </c>
      <c r="F74" s="60"/>
      <c r="G74" s="56"/>
      <c r="H74" s="10"/>
      <c r="I74" s="77">
        <f>IFERROR(VLOOKUP(K$4,Data!$F$6:$DA$324,58,0),0)</f>
        <v>957967.55999999994</v>
      </c>
      <c r="J74" s="60"/>
      <c r="K74" s="56"/>
      <c r="M74" s="77">
        <f>IFERROR(VLOOKUP(O$4,Data!$F$6:$DA$324,58,0),0)</f>
        <v>56440.85</v>
      </c>
      <c r="N74" s="60"/>
      <c r="O74" s="56"/>
    </row>
    <row r="75" spans="2:15" customFormat="1" ht="14.4" x14ac:dyDescent="0.3">
      <c r="B75" s="5" t="s">
        <v>83</v>
      </c>
      <c r="C75" s="8" t="s">
        <v>82</v>
      </c>
      <c r="D75" s="10"/>
      <c r="E75" s="77">
        <f>IFERROR(VLOOKUP(G$4,Data!$F$6:$DA$324,59,0),0)</f>
        <v>2505634.8599999994</v>
      </c>
      <c r="F75" s="60"/>
      <c r="G75" s="56"/>
      <c r="H75" s="10"/>
      <c r="I75" s="77">
        <f>IFERROR(VLOOKUP(K$4,Data!$F$6:$DA$324,59,0),0)</f>
        <v>0</v>
      </c>
      <c r="J75" s="60"/>
      <c r="K75" s="56"/>
      <c r="M75" s="77">
        <f>IFERROR(VLOOKUP(O$4,Data!$F$6:$DA$324,59,0),0)</f>
        <v>0</v>
      </c>
      <c r="N75" s="60"/>
      <c r="O75" s="56"/>
    </row>
    <row r="76" spans="2:15" customFormat="1" ht="14.4" x14ac:dyDescent="0.3">
      <c r="B76" s="5" t="s">
        <v>81</v>
      </c>
      <c r="C76" s="8" t="s">
        <v>80</v>
      </c>
      <c r="D76" s="10"/>
      <c r="E76" s="77">
        <f>IFERROR(VLOOKUP(G$4,Data!$F$6:$DA$324,60,0),0)</f>
        <v>32306613.050000001</v>
      </c>
      <c r="F76" s="60"/>
      <c r="G76" s="56"/>
      <c r="H76" s="10"/>
      <c r="I76" s="77">
        <f>IFERROR(VLOOKUP(K$4,Data!$F$6:$DA$324,60,0),0)</f>
        <v>4875717.45</v>
      </c>
      <c r="J76" s="60"/>
      <c r="K76" s="56"/>
      <c r="M76" s="77">
        <f>IFERROR(VLOOKUP(O$4,Data!$F$6:$DA$324,60,0),0)</f>
        <v>148524.15000000002</v>
      </c>
      <c r="N76" s="60"/>
      <c r="O76" s="56"/>
    </row>
    <row r="77" spans="2:15" customFormat="1" ht="14.4" x14ac:dyDescent="0.3">
      <c r="B77" s="5" t="s">
        <v>79</v>
      </c>
      <c r="C77" s="8" t="s">
        <v>78</v>
      </c>
      <c r="D77" s="10"/>
      <c r="E77" s="77">
        <f>IFERROR(VLOOKUP(G$4,Data!$F$6:$DA$324,61,0),0)</f>
        <v>671597.39</v>
      </c>
      <c r="F77" s="60"/>
      <c r="G77" s="56"/>
      <c r="H77" s="10"/>
      <c r="I77" s="77">
        <f>IFERROR(VLOOKUP(K$4,Data!$F$6:$DA$324,61,0),0)</f>
        <v>0</v>
      </c>
      <c r="J77" s="60"/>
      <c r="K77" s="56"/>
      <c r="M77" s="77">
        <f>IFERROR(VLOOKUP(O$4,Data!$F$6:$DA$324,61,0),0)</f>
        <v>0</v>
      </c>
      <c r="N77" s="60"/>
      <c r="O77" s="56"/>
    </row>
    <row r="78" spans="2:15" customFormat="1" ht="14.4" x14ac:dyDescent="0.3">
      <c r="B78" s="5" t="s">
        <v>77</v>
      </c>
      <c r="C78" s="8" t="s">
        <v>76</v>
      </c>
      <c r="D78" s="10"/>
      <c r="E78" s="77">
        <f>IFERROR(VLOOKUP(G$4,Data!$F$6:$DA$324,62,0),0)</f>
        <v>10652449.130000001</v>
      </c>
      <c r="F78" s="60"/>
      <c r="G78" s="56"/>
      <c r="H78" s="10"/>
      <c r="I78" s="77">
        <f>IFERROR(VLOOKUP(K$4,Data!$F$6:$DA$324,62,0),0)</f>
        <v>0</v>
      </c>
      <c r="J78" s="60"/>
      <c r="K78" s="56"/>
      <c r="M78" s="77">
        <f>IFERROR(VLOOKUP(O$4,Data!$F$6:$DA$324,62,0),0)</f>
        <v>77399.5</v>
      </c>
      <c r="N78" s="60"/>
      <c r="O78" s="56"/>
    </row>
    <row r="79" spans="2:15" customFormat="1" ht="14.4" x14ac:dyDescent="0.3">
      <c r="B79" s="5" t="s">
        <v>75</v>
      </c>
      <c r="C79" s="8" t="s">
        <v>74</v>
      </c>
      <c r="D79" s="10"/>
      <c r="E79" s="77">
        <f>IFERROR(VLOOKUP(G$4,Data!$F$6:$DA$324,63,0),0)</f>
        <v>2076.48</v>
      </c>
      <c r="F79" s="60"/>
      <c r="G79" s="56"/>
      <c r="H79" s="10"/>
      <c r="I79" s="77">
        <f>IFERROR(VLOOKUP(K$4,Data!$F$6:$DA$324,63,0),0)</f>
        <v>0</v>
      </c>
      <c r="J79" s="60"/>
      <c r="K79" s="56"/>
      <c r="M79" s="77">
        <f>IFERROR(VLOOKUP(O$4,Data!$F$6:$DA$324,63,0),0)</f>
        <v>0</v>
      </c>
      <c r="N79" s="60"/>
      <c r="O79" s="56"/>
    </row>
    <row r="80" spans="2:15" customFormat="1" ht="14.4" x14ac:dyDescent="0.3">
      <c r="B80" s="5" t="s">
        <v>73</v>
      </c>
      <c r="C80" s="8" t="s">
        <v>72</v>
      </c>
      <c r="D80" s="10"/>
      <c r="E80" s="77">
        <f>IFERROR(VLOOKUP(G$4,Data!$F$6:$DA$324,64,0),0)</f>
        <v>121269030.66999999</v>
      </c>
      <c r="F80" s="60"/>
      <c r="G80" s="56"/>
      <c r="H80" s="10"/>
      <c r="I80" s="77">
        <f>IFERROR(VLOOKUP(K$4,Data!$F$6:$DA$324,64,0),0)</f>
        <v>45157750.82</v>
      </c>
      <c r="J80" s="60"/>
      <c r="K80" s="56"/>
      <c r="M80" s="77">
        <f>IFERROR(VLOOKUP(O$4,Data!$F$6:$DA$324,64,0),0)</f>
        <v>9937603.8300000001</v>
      </c>
      <c r="N80" s="60"/>
      <c r="O80" s="56"/>
    </row>
    <row r="81" spans="2:15" customFormat="1" ht="14.4" x14ac:dyDescent="0.3">
      <c r="B81" s="5" t="s">
        <v>71</v>
      </c>
      <c r="C81" s="8" t="s">
        <v>70</v>
      </c>
      <c r="D81" s="10"/>
      <c r="E81" s="77">
        <f>IFERROR(VLOOKUP(G$4,Data!$F$6:$DA$324,65,0),0)</f>
        <v>166349246.85000014</v>
      </c>
      <c r="F81" s="60"/>
      <c r="G81" s="56"/>
      <c r="H81" s="10"/>
      <c r="I81" s="77">
        <f>IFERROR(VLOOKUP(K$4,Data!$F$6:$DA$324,65,0),0)</f>
        <v>4608603.5</v>
      </c>
      <c r="J81" s="60"/>
      <c r="K81" s="56"/>
      <c r="M81" s="77">
        <f>IFERROR(VLOOKUP(O$4,Data!$F$6:$DA$324,65,0),0)</f>
        <v>2042836.94</v>
      </c>
      <c r="N81" s="60"/>
      <c r="O81" s="56"/>
    </row>
    <row r="82" spans="2:15" customFormat="1" ht="14.4" x14ac:dyDescent="0.3">
      <c r="B82" s="5" t="s">
        <v>69</v>
      </c>
      <c r="C82" s="8" t="s">
        <v>68</v>
      </c>
      <c r="D82" s="10"/>
      <c r="E82" s="77">
        <f>IFERROR(VLOOKUP(G$4,Data!$F$6:$DA$324,66,0),0)</f>
        <v>117005634.45000002</v>
      </c>
      <c r="F82" s="60"/>
      <c r="G82" s="56"/>
      <c r="H82" s="10"/>
      <c r="I82" s="77">
        <f>IFERROR(VLOOKUP(K$4,Data!$F$6:$DA$324,66,0),0)</f>
        <v>937866.89</v>
      </c>
      <c r="J82" s="60"/>
      <c r="K82" s="56"/>
      <c r="M82" s="77">
        <f>IFERROR(VLOOKUP(O$4,Data!$F$6:$DA$324,66,0),0)</f>
        <v>719614</v>
      </c>
      <c r="N82" s="60"/>
      <c r="O82" s="56"/>
    </row>
    <row r="83" spans="2:15" customFormat="1" ht="14.4" x14ac:dyDescent="0.3">
      <c r="B83" s="5" t="s">
        <v>67</v>
      </c>
      <c r="C83" s="8" t="s">
        <v>66</v>
      </c>
      <c r="D83" s="10"/>
      <c r="E83" s="77">
        <f>IFERROR(VLOOKUP(G$4,Data!$F$6:$DA$324,67,0),0)</f>
        <v>1811430.9599999993</v>
      </c>
      <c r="F83" s="60"/>
      <c r="G83" s="56"/>
      <c r="H83" s="10"/>
      <c r="I83" s="77">
        <f>IFERROR(VLOOKUP(K$4,Data!$F$6:$DA$324,67,0),0)</f>
        <v>19952.189999999999</v>
      </c>
      <c r="J83" s="60"/>
      <c r="K83" s="56"/>
      <c r="M83" s="77">
        <f>IFERROR(VLOOKUP(O$4,Data!$F$6:$DA$324,67,0),0)</f>
        <v>17416.050000000003</v>
      </c>
      <c r="N83" s="60"/>
      <c r="O83" s="56"/>
    </row>
    <row r="84" spans="2:15" customFormat="1" ht="14.4" x14ac:dyDescent="0.3">
      <c r="B84" s="5" t="s">
        <v>65</v>
      </c>
      <c r="C84" s="8" t="s">
        <v>64</v>
      </c>
      <c r="D84" s="10"/>
      <c r="E84" s="77">
        <f>IFERROR(VLOOKUP(G$4,Data!$F$6:$DA$324,68,0),0)</f>
        <v>6338592.9799999967</v>
      </c>
      <c r="F84" s="60"/>
      <c r="G84" s="56"/>
      <c r="H84" s="10"/>
      <c r="I84" s="77">
        <f>IFERROR(VLOOKUP(K$4,Data!$F$6:$DA$324,68,0),0)</f>
        <v>30065.579999999998</v>
      </c>
      <c r="J84" s="60"/>
      <c r="K84" s="56"/>
      <c r="M84" s="77">
        <f>IFERROR(VLOOKUP(O$4,Data!$F$6:$DA$324,68,0),0)</f>
        <v>157989.69</v>
      </c>
      <c r="N84" s="60"/>
      <c r="O84" s="56"/>
    </row>
    <row r="85" spans="2:15" customFormat="1" ht="14.4" x14ac:dyDescent="0.3">
      <c r="B85" s="5" t="s">
        <v>63</v>
      </c>
      <c r="C85" s="8" t="s">
        <v>62</v>
      </c>
      <c r="D85" s="10"/>
      <c r="E85" s="77">
        <f>IFERROR(VLOOKUP(G$4,Data!$F$6:$DA$324,69,0),0)</f>
        <v>135616995.76000005</v>
      </c>
      <c r="F85" s="60"/>
      <c r="G85" s="56"/>
      <c r="H85" s="10"/>
      <c r="I85" s="77">
        <f>IFERROR(VLOOKUP(K$4,Data!$F$6:$DA$324,69,0),0)</f>
        <v>65131.07</v>
      </c>
      <c r="J85" s="60"/>
      <c r="K85" s="56"/>
      <c r="M85" s="77">
        <f>IFERROR(VLOOKUP(O$4,Data!$F$6:$DA$324,69,0),0)</f>
        <v>4016740.8899999997</v>
      </c>
      <c r="N85" s="60"/>
      <c r="O85" s="56"/>
    </row>
    <row r="86" spans="2:15" customFormat="1" ht="14.4" x14ac:dyDescent="0.3">
      <c r="B86" s="5" t="s">
        <v>61</v>
      </c>
      <c r="C86" s="8" t="s">
        <v>60</v>
      </c>
      <c r="D86" s="10"/>
      <c r="E86" s="77">
        <f>IFERROR(VLOOKUP(G$4,Data!$F$6:$DA$324,70,0),0)</f>
        <v>64665533.25999999</v>
      </c>
      <c r="F86" s="60"/>
      <c r="G86" s="56"/>
      <c r="H86" s="10"/>
      <c r="I86" s="77">
        <f>IFERROR(VLOOKUP(K$4,Data!$F$6:$DA$324,70,0),0)</f>
        <v>19678430.839999996</v>
      </c>
      <c r="J86" s="60"/>
      <c r="K86" s="56"/>
      <c r="M86" s="77">
        <f>IFERROR(VLOOKUP(O$4,Data!$F$6:$DA$324,70,0),0)</f>
        <v>3093.32</v>
      </c>
      <c r="N86" s="60"/>
      <c r="O86" s="56"/>
    </row>
    <row r="87" spans="2:15" customFormat="1" ht="14.4" x14ac:dyDescent="0.3">
      <c r="B87" s="5" t="s">
        <v>59</v>
      </c>
      <c r="C87" s="8" t="s">
        <v>58</v>
      </c>
      <c r="D87" s="10"/>
      <c r="E87" s="77">
        <f>IFERROR(VLOOKUP(G$4,Data!$F$6:$DA$324,71,0),0)</f>
        <v>58371316.019999996</v>
      </c>
      <c r="F87" s="60"/>
      <c r="G87" s="56"/>
      <c r="H87" s="10"/>
      <c r="I87" s="77">
        <f>IFERROR(VLOOKUP(K$4,Data!$F$6:$DA$324,71,0),0)</f>
        <v>0</v>
      </c>
      <c r="J87" s="60"/>
      <c r="K87" s="56"/>
      <c r="M87" s="77">
        <f>IFERROR(VLOOKUP(O$4,Data!$F$6:$DA$324,71,0),0)</f>
        <v>0</v>
      </c>
      <c r="N87" s="60"/>
      <c r="O87" s="56"/>
    </row>
    <row r="88" spans="2:15" customFormat="1" ht="14.4" x14ac:dyDescent="0.3">
      <c r="B88" s="5" t="s">
        <v>57</v>
      </c>
      <c r="C88" s="8" t="s">
        <v>56</v>
      </c>
      <c r="D88" s="10"/>
      <c r="E88" s="77">
        <f>IFERROR(VLOOKUP(G$4,Data!$F$6:$DA$324,72,0),0)</f>
        <v>17408352.919999998</v>
      </c>
      <c r="F88" s="60"/>
      <c r="G88" s="56"/>
      <c r="H88" s="10"/>
      <c r="I88" s="77">
        <f>IFERROR(VLOOKUP(K$4,Data!$F$6:$DA$324,72,0),0)</f>
        <v>1264930.5699999998</v>
      </c>
      <c r="J88" s="60"/>
      <c r="K88" s="56"/>
      <c r="M88" s="77">
        <f>IFERROR(VLOOKUP(O$4,Data!$F$6:$DA$324,72,0),0)</f>
        <v>85908.69</v>
      </c>
      <c r="N88" s="60"/>
      <c r="O88" s="56"/>
    </row>
    <row r="89" spans="2:15" customFormat="1" ht="14.4" x14ac:dyDescent="0.3">
      <c r="B89" s="5" t="s">
        <v>55</v>
      </c>
      <c r="C89" s="8" t="s">
        <v>54</v>
      </c>
      <c r="D89" s="10"/>
      <c r="E89" s="77">
        <f>IFERROR(VLOOKUP(G$4,Data!$F$6:$DA$324,73,0),0)</f>
        <v>56970418.239999987</v>
      </c>
      <c r="F89" s="60"/>
      <c r="G89" s="56"/>
      <c r="H89" s="10"/>
      <c r="I89" s="77">
        <f>IFERROR(VLOOKUP(K$4,Data!$F$6:$DA$324,73,0),0)</f>
        <v>0</v>
      </c>
      <c r="J89" s="60"/>
      <c r="K89" s="56"/>
      <c r="M89" s="77">
        <f>IFERROR(VLOOKUP(O$4,Data!$F$6:$DA$324,73,0),0)</f>
        <v>0</v>
      </c>
      <c r="N89" s="60"/>
      <c r="O89" s="56"/>
    </row>
    <row r="90" spans="2:15" customFormat="1" ht="14.4" x14ac:dyDescent="0.3">
      <c r="B90" s="5" t="s">
        <v>53</v>
      </c>
      <c r="C90" s="8" t="s">
        <v>52</v>
      </c>
      <c r="D90" s="10"/>
      <c r="E90" s="77">
        <f>IFERROR(VLOOKUP(G$4,Data!$F$6:$DA$324,74,0),0)</f>
        <v>689990.89999999991</v>
      </c>
      <c r="F90" s="60"/>
      <c r="G90" s="56"/>
      <c r="H90" s="10"/>
      <c r="I90" s="77">
        <f>IFERROR(VLOOKUP(K$4,Data!$F$6:$DA$324,74,0),0)</f>
        <v>0</v>
      </c>
      <c r="J90" s="60"/>
      <c r="K90" s="56"/>
      <c r="M90" s="77">
        <f>IFERROR(VLOOKUP(O$4,Data!$F$6:$DA$324,74,0),0)</f>
        <v>0</v>
      </c>
      <c r="N90" s="60"/>
      <c r="O90" s="56"/>
    </row>
    <row r="91" spans="2:15" customFormat="1" ht="14.4" x14ac:dyDescent="0.3">
      <c r="B91" s="5" t="s">
        <v>51</v>
      </c>
      <c r="C91" s="8" t="s">
        <v>50</v>
      </c>
      <c r="D91" s="10"/>
      <c r="E91" s="77">
        <f>IFERROR(VLOOKUP(G$4,Data!$F$6:$DA$324,75,0),0)</f>
        <v>43637316.780000016</v>
      </c>
      <c r="F91" s="60"/>
      <c r="G91" s="56"/>
      <c r="H91" s="10"/>
      <c r="I91" s="77">
        <f>IFERROR(VLOOKUP(K$4,Data!$F$6:$DA$324,75,0),0)</f>
        <v>2481338.91</v>
      </c>
      <c r="J91" s="60"/>
      <c r="K91" s="56"/>
      <c r="M91" s="77">
        <f>IFERROR(VLOOKUP(O$4,Data!$F$6:$DA$324,75,0),0)</f>
        <v>1222419.9899999998</v>
      </c>
      <c r="N91" s="60"/>
      <c r="O91" s="56"/>
    </row>
    <row r="92" spans="2:15" customFormat="1" ht="14.4" x14ac:dyDescent="0.3">
      <c r="B92" s="5" t="s">
        <v>49</v>
      </c>
      <c r="C92" s="8" t="s">
        <v>48</v>
      </c>
      <c r="D92" s="10"/>
      <c r="E92" s="77">
        <f>IFERROR(VLOOKUP(G$4,Data!$F$6:$DA$324,76,0),0)</f>
        <v>151426346.43999997</v>
      </c>
      <c r="F92" s="60"/>
      <c r="G92" s="56"/>
      <c r="H92" s="10"/>
      <c r="I92" s="77">
        <f>IFERROR(VLOOKUP(K$4,Data!$F$6:$DA$324,76,0),0)</f>
        <v>6123557.2400000002</v>
      </c>
      <c r="J92" s="60"/>
      <c r="K92" s="56"/>
      <c r="M92" s="77">
        <f>IFERROR(VLOOKUP(O$4,Data!$F$6:$DA$324,76,0),0)</f>
        <v>4030607.3400000003</v>
      </c>
      <c r="N92" s="60"/>
      <c r="O92" s="56"/>
    </row>
    <row r="93" spans="2:15" customFormat="1" ht="14.4" x14ac:dyDescent="0.3">
      <c r="B93" s="5" t="s">
        <v>47</v>
      </c>
      <c r="C93" s="8" t="s">
        <v>46</v>
      </c>
      <c r="D93" s="10"/>
      <c r="E93" s="77">
        <f>IFERROR(VLOOKUP(G$4,Data!$F$6:$DA$324,77,0),0)</f>
        <v>2136240.3999999985</v>
      </c>
      <c r="F93" s="60"/>
      <c r="G93" s="56"/>
      <c r="H93" s="10"/>
      <c r="I93" s="77">
        <f>IFERROR(VLOOKUP(K$4,Data!$F$6:$DA$324,77,0),0)</f>
        <v>0</v>
      </c>
      <c r="J93" s="60"/>
      <c r="K93" s="56"/>
      <c r="M93" s="77">
        <f>IFERROR(VLOOKUP(O$4,Data!$F$6:$DA$324,77,0),0)</f>
        <v>0</v>
      </c>
      <c r="N93" s="60"/>
      <c r="O93" s="56"/>
    </row>
    <row r="94" spans="2:15" customFormat="1" ht="14.4" x14ac:dyDescent="0.3">
      <c r="B94" s="5" t="s">
        <v>45</v>
      </c>
      <c r="C94" s="8" t="s">
        <v>44</v>
      </c>
      <c r="D94" s="10"/>
      <c r="E94" s="77">
        <f>IFERROR(VLOOKUP(G$4,Data!$F$6:$DA$324,78,0),0)</f>
        <v>1620100.3400000005</v>
      </c>
      <c r="F94" s="60"/>
      <c r="G94" s="56"/>
      <c r="H94" s="10"/>
      <c r="I94" s="77">
        <f>IFERROR(VLOOKUP(K$4,Data!$F$6:$DA$324,78,0),0)</f>
        <v>4909.1000000000004</v>
      </c>
      <c r="J94" s="60"/>
      <c r="K94" s="56"/>
      <c r="M94" s="77">
        <f>IFERROR(VLOOKUP(O$4,Data!$F$6:$DA$324,78,0),0)</f>
        <v>0</v>
      </c>
      <c r="N94" s="60"/>
      <c r="O94" s="56"/>
    </row>
    <row r="95" spans="2:15" customFormat="1" ht="14.4" x14ac:dyDescent="0.3">
      <c r="B95" s="5" t="s">
        <v>43</v>
      </c>
      <c r="C95" s="8" t="s">
        <v>42</v>
      </c>
      <c r="D95" s="10"/>
      <c r="E95" s="77">
        <f>IFERROR(VLOOKUP(G$4,Data!$F$6:$DA$324,79,0),0)</f>
        <v>1824</v>
      </c>
      <c r="F95" s="60"/>
      <c r="G95" s="56"/>
      <c r="H95" s="10"/>
      <c r="I95" s="77">
        <f>IFERROR(VLOOKUP(K$4,Data!$F$6:$DA$324,79,0),0)</f>
        <v>0</v>
      </c>
      <c r="J95" s="60"/>
      <c r="K95" s="56"/>
      <c r="M95" s="77">
        <f>IFERROR(VLOOKUP(O$4,Data!$F$6:$DA$324,79,0),0)</f>
        <v>0</v>
      </c>
      <c r="N95" s="60"/>
      <c r="O95" s="56"/>
    </row>
    <row r="96" spans="2:15" customFormat="1" ht="14.4" x14ac:dyDescent="0.3">
      <c r="B96" s="5" t="s">
        <v>41</v>
      </c>
      <c r="C96" s="8" t="s">
        <v>40</v>
      </c>
      <c r="D96" s="10"/>
      <c r="E96" s="77">
        <f>IFERROR(VLOOKUP(G$4,Data!$F$6:$DA$324,80,0),0)</f>
        <v>1507851.4999999998</v>
      </c>
      <c r="F96" s="60"/>
      <c r="G96" s="56"/>
      <c r="H96" s="10"/>
      <c r="I96" s="77">
        <f>IFERROR(VLOOKUP(K$4,Data!$F$6:$DA$324,80,0),0)</f>
        <v>0</v>
      </c>
      <c r="J96" s="60"/>
      <c r="K96" s="56"/>
      <c r="M96" s="77">
        <f>IFERROR(VLOOKUP(O$4,Data!$F$6:$DA$324,80,0),0)</f>
        <v>0</v>
      </c>
      <c r="N96" s="60"/>
      <c r="O96" s="56"/>
    </row>
    <row r="97" spans="2:15" customFormat="1" ht="14.4" x14ac:dyDescent="0.3">
      <c r="B97" s="5" t="s">
        <v>39</v>
      </c>
      <c r="C97" s="8" t="s">
        <v>38</v>
      </c>
      <c r="D97" s="10"/>
      <c r="E97" s="77">
        <f>IFERROR(VLOOKUP(G$4,Data!$F$6:$DA$324,81,0),0)</f>
        <v>34827573.030000009</v>
      </c>
      <c r="F97" s="60"/>
      <c r="G97" s="56"/>
      <c r="H97" s="10"/>
      <c r="I97" s="77">
        <f>IFERROR(VLOOKUP(K$4,Data!$F$6:$DA$324,81,0),0)</f>
        <v>210227</v>
      </c>
      <c r="J97" s="60"/>
      <c r="K97" s="56"/>
      <c r="M97" s="77">
        <f>IFERROR(VLOOKUP(O$4,Data!$F$6:$DA$324,81,0),0)</f>
        <v>531798.11</v>
      </c>
      <c r="N97" s="60"/>
      <c r="O97" s="56"/>
    </row>
    <row r="98" spans="2:15" customFormat="1" ht="14.4" x14ac:dyDescent="0.3">
      <c r="B98" s="5" t="s">
        <v>37</v>
      </c>
      <c r="C98" s="8" t="s">
        <v>36</v>
      </c>
      <c r="D98" s="10"/>
      <c r="E98" s="77">
        <f>IFERROR(VLOOKUP(G$4,Data!$F$6:$DA$324,82,0),0)</f>
        <v>4465670.5999999996</v>
      </c>
      <c r="F98" s="60"/>
      <c r="G98" s="56"/>
      <c r="H98" s="10"/>
      <c r="I98" s="77">
        <f>IFERROR(VLOOKUP(K$4,Data!$F$6:$DA$324,82,0),0)</f>
        <v>2282292.7999999998</v>
      </c>
      <c r="J98" s="60"/>
      <c r="K98" s="56"/>
      <c r="M98" s="77">
        <f>IFERROR(VLOOKUP(O$4,Data!$F$6:$DA$324,82,0),0)</f>
        <v>647790</v>
      </c>
      <c r="N98" s="60"/>
      <c r="O98" s="56"/>
    </row>
    <row r="99" spans="2:15" customFormat="1" ht="14.4" x14ac:dyDescent="0.3">
      <c r="B99" s="5" t="s">
        <v>35</v>
      </c>
      <c r="C99" s="8" t="s">
        <v>34</v>
      </c>
      <c r="D99" s="10"/>
      <c r="E99" s="77">
        <f>IFERROR(VLOOKUP(G$4,Data!$F$6:$DA$324,83,0),0)</f>
        <v>19797758.409999989</v>
      </c>
      <c r="F99" s="60"/>
      <c r="G99" s="56"/>
      <c r="H99" s="10"/>
      <c r="I99" s="77">
        <f>IFERROR(VLOOKUP(K$4,Data!$F$6:$DA$324,83,0),0)</f>
        <v>738974.87</v>
      </c>
      <c r="J99" s="60"/>
      <c r="K99" s="56"/>
      <c r="M99" s="77">
        <f>IFERROR(VLOOKUP(O$4,Data!$F$6:$DA$324,83,0),0)</f>
        <v>248618.75</v>
      </c>
      <c r="N99" s="60"/>
      <c r="O99" s="56"/>
    </row>
    <row r="100" spans="2:15" customFormat="1" ht="14.4" x14ac:dyDescent="0.3">
      <c r="B100" s="5" t="s">
        <v>33</v>
      </c>
      <c r="C100" s="8" t="s">
        <v>32</v>
      </c>
      <c r="D100" s="9"/>
      <c r="E100" s="77">
        <f>IFERROR(VLOOKUP(G$4,Data!$F$6:$DA$324,84,0),0)</f>
        <v>1797005.57</v>
      </c>
      <c r="F100" s="60"/>
      <c r="G100" s="56"/>
      <c r="H100" s="9"/>
      <c r="I100" s="77">
        <f>IFERROR(VLOOKUP(K$4,Data!$F$6:$DA$324,84,0),0)</f>
        <v>2243.25</v>
      </c>
      <c r="J100" s="60"/>
      <c r="K100" s="56"/>
      <c r="M100" s="77">
        <f>IFERROR(VLOOKUP(O$4,Data!$F$6:$DA$324,84,0),0)</f>
        <v>0</v>
      </c>
      <c r="N100" s="60"/>
      <c r="O100" s="56"/>
    </row>
    <row r="101" spans="2:15" customFormat="1" ht="14.4" x14ac:dyDescent="0.3">
      <c r="B101" s="5" t="s">
        <v>31</v>
      </c>
      <c r="C101" s="8" t="s">
        <v>30</v>
      </c>
      <c r="D101" s="10"/>
      <c r="E101" s="77">
        <f>IFERROR(VLOOKUP(G$4,Data!$F$6:$DA$324,85,0),0)</f>
        <v>102528.98000000001</v>
      </c>
      <c r="F101" s="60"/>
      <c r="G101" s="56"/>
      <c r="H101" s="10"/>
      <c r="I101" s="77">
        <f>IFERROR(VLOOKUP(K$4,Data!$F$6:$DA$324,85,0),0)</f>
        <v>0</v>
      </c>
      <c r="J101" s="60"/>
      <c r="K101" s="56"/>
      <c r="M101" s="77">
        <f>IFERROR(VLOOKUP(O$4,Data!$F$6:$DA$324,85,0),0)</f>
        <v>0</v>
      </c>
      <c r="N101" s="60"/>
      <c r="O101" s="56"/>
    </row>
    <row r="102" spans="2:15" customFormat="1" ht="14.4" x14ac:dyDescent="0.3">
      <c r="B102" s="5" t="s">
        <v>29</v>
      </c>
      <c r="C102" s="8" t="s">
        <v>28</v>
      </c>
      <c r="D102" s="12"/>
      <c r="E102" s="77">
        <f>IFERROR(VLOOKUP(G$4,Data!$F$6:$DA$324,86,0),0)</f>
        <v>1165443.8699999996</v>
      </c>
      <c r="F102" s="60"/>
      <c r="G102" s="56"/>
      <c r="H102" s="12"/>
      <c r="I102" s="77">
        <f>IFERROR(VLOOKUP(K$4,Data!$F$6:$DA$324,86,0),0)</f>
        <v>0</v>
      </c>
      <c r="J102" s="60"/>
      <c r="K102" s="56"/>
      <c r="M102" s="77">
        <f>IFERROR(VLOOKUP(O$4,Data!$F$6:$DA$324,86,0),0)</f>
        <v>8315.84</v>
      </c>
      <c r="N102" s="60"/>
      <c r="O102" s="56"/>
    </row>
    <row r="103" spans="2:15" customFormat="1" ht="14.4" x14ac:dyDescent="0.3">
      <c r="B103" s="5" t="s">
        <v>27</v>
      </c>
      <c r="C103" s="8" t="s">
        <v>26</v>
      </c>
      <c r="D103" s="9"/>
      <c r="E103" s="77">
        <f>IFERROR(VLOOKUP(G$4,Data!$F$6:$DA$324,87,0),0)</f>
        <v>197036.92</v>
      </c>
      <c r="F103" s="60"/>
      <c r="G103" s="56"/>
      <c r="H103" s="9"/>
      <c r="I103" s="77">
        <f>IFERROR(VLOOKUP(K$4,Data!$F$6:$DA$324,87,0),0)</f>
        <v>0</v>
      </c>
      <c r="J103" s="60"/>
      <c r="K103" s="56"/>
      <c r="M103" s="77">
        <f>IFERROR(VLOOKUP(O$4,Data!$F$6:$DA$324,87,0),0)</f>
        <v>0</v>
      </c>
      <c r="N103" s="60"/>
      <c r="O103" s="56"/>
    </row>
    <row r="104" spans="2:15" customFormat="1" ht="14.4" x14ac:dyDescent="0.3">
      <c r="B104" s="5" t="s">
        <v>25</v>
      </c>
      <c r="C104" s="8" t="s">
        <v>24</v>
      </c>
      <c r="D104" s="9"/>
      <c r="E104" s="77">
        <f>IFERROR(VLOOKUP(G$4,Data!$F$6:$DA$324,88,0),0)</f>
        <v>326.45</v>
      </c>
      <c r="F104" s="60"/>
      <c r="G104" s="56"/>
      <c r="H104" s="9"/>
      <c r="I104" s="77">
        <f>IFERROR(VLOOKUP(K$4,Data!$F$6:$DA$324,88,0),0)</f>
        <v>0</v>
      </c>
      <c r="J104" s="60"/>
      <c r="K104" s="56"/>
      <c r="M104" s="77">
        <f>IFERROR(VLOOKUP(O$4,Data!$F$6:$DA$324,88,0),0)</f>
        <v>0</v>
      </c>
      <c r="N104" s="60"/>
      <c r="O104" s="56"/>
    </row>
    <row r="105" spans="2:15" customFormat="1" ht="14.4" x14ac:dyDescent="0.3">
      <c r="B105" s="7"/>
      <c r="C105" s="6" t="s">
        <v>23</v>
      </c>
      <c r="D105" s="12"/>
      <c r="E105" s="84">
        <f>SUM(E56:E104)</f>
        <v>2043808818.1400003</v>
      </c>
      <c r="F105" s="64">
        <f>E105/E$10</f>
        <v>0.11066397377572862</v>
      </c>
      <c r="G105" s="58">
        <f>E105/E$5</f>
        <v>1904.9480669385696</v>
      </c>
      <c r="H105" s="12"/>
      <c r="I105" s="84">
        <f>SUM(I56:I104)</f>
        <v>126009768.52999997</v>
      </c>
      <c r="J105" s="64">
        <f>I105/I$10</f>
        <v>0.11951628371335113</v>
      </c>
      <c r="K105" s="58">
        <f>I105/I$5</f>
        <v>2469.4854741818649</v>
      </c>
      <c r="M105" s="84">
        <f>SUM(M56:M104)</f>
        <v>36392898.610000007</v>
      </c>
      <c r="N105" s="64">
        <f>M105/M$10</f>
        <v>7.2509666803099962E-2</v>
      </c>
      <c r="O105" s="58">
        <f>M105/M$5</f>
        <v>1270.050777394827</v>
      </c>
    </row>
    <row r="106" spans="2:15" customFormat="1" ht="14.4" x14ac:dyDescent="0.3">
      <c r="B106" s="5"/>
      <c r="C106" s="4"/>
      <c r="D106" s="10"/>
      <c r="E106" s="77"/>
      <c r="F106" s="60"/>
      <c r="G106" s="56"/>
      <c r="H106" s="10"/>
      <c r="I106" s="77"/>
      <c r="J106" s="60"/>
      <c r="K106" s="56"/>
      <c r="M106" s="77"/>
      <c r="N106" s="60"/>
      <c r="O106" s="56"/>
    </row>
    <row r="107" spans="2:15" customFormat="1" ht="14.4" x14ac:dyDescent="0.3">
      <c r="B107" s="7" t="s">
        <v>22</v>
      </c>
      <c r="C107" s="11" t="s">
        <v>21</v>
      </c>
      <c r="D107" s="10"/>
      <c r="E107" s="84">
        <f>IFERROR(VLOOKUP(G$4,Data!$F$6:$DA$324,89,0),0)</f>
        <v>29842068.099999998</v>
      </c>
      <c r="F107" s="64">
        <f>E107/E$10</f>
        <v>1.6158271812513978E-3</v>
      </c>
      <c r="G107" s="58">
        <f>E107/E$5</f>
        <v>27.814534038599152</v>
      </c>
      <c r="H107" s="10"/>
      <c r="I107" s="84">
        <f>IFERROR(VLOOKUP(K$4,Data!$F$6:$DA$324,89,0),0)</f>
        <v>367103.32000000007</v>
      </c>
      <c r="J107" s="64">
        <f>I107/I$10</f>
        <v>3.4818589905422743E-4</v>
      </c>
      <c r="K107" s="58">
        <f>I107/I$5</f>
        <v>7.1943336365077695</v>
      </c>
      <c r="M107" s="84">
        <f>IFERROR(VLOOKUP(O$4,Data!$F$6:$DA$324,89,0),0)</f>
        <v>566032.81000000006</v>
      </c>
      <c r="N107" s="64">
        <f>M107/M$10</f>
        <v>1.1277708569617665E-3</v>
      </c>
      <c r="O107" s="58">
        <f>M107/M$5</f>
        <v>19.75359033847176</v>
      </c>
    </row>
    <row r="108" spans="2:15" customFormat="1" ht="14.4" x14ac:dyDescent="0.3">
      <c r="B108" s="5"/>
      <c r="C108" s="8"/>
      <c r="D108" s="10"/>
      <c r="E108" s="77"/>
      <c r="F108" s="60"/>
      <c r="G108" s="56"/>
      <c r="H108" s="10"/>
      <c r="I108" s="77"/>
      <c r="J108" s="60"/>
      <c r="K108" s="56"/>
      <c r="M108" s="77"/>
      <c r="N108" s="60"/>
      <c r="O108" s="56"/>
    </row>
    <row r="109" spans="2:15" customFormat="1" ht="14.4" x14ac:dyDescent="0.3">
      <c r="B109" s="5" t="s">
        <v>20</v>
      </c>
      <c r="C109" s="8" t="s">
        <v>19</v>
      </c>
      <c r="D109" s="10"/>
      <c r="E109" s="77">
        <f>IFERROR(VLOOKUP(G$4,Data!$F$6:$DA$324,90,0),0)</f>
        <v>2814825.58</v>
      </c>
      <c r="F109" s="60"/>
      <c r="G109" s="56"/>
      <c r="H109" s="10"/>
      <c r="I109" s="77">
        <f>IFERROR(VLOOKUP(K$4,Data!$F$6:$DA$324,90,0),0)</f>
        <v>0</v>
      </c>
      <c r="J109" s="60"/>
      <c r="K109" s="56"/>
      <c r="M109" s="77">
        <f>IFERROR(VLOOKUP(O$4,Data!$F$6:$DA$324,90,0),0)</f>
        <v>733323.87</v>
      </c>
      <c r="N109" s="60"/>
      <c r="O109" s="56"/>
    </row>
    <row r="110" spans="2:15" customFormat="1" ht="14.4" x14ac:dyDescent="0.3">
      <c r="B110" s="5" t="s">
        <v>18</v>
      </c>
      <c r="C110" s="8" t="s">
        <v>17</v>
      </c>
      <c r="D110" s="10"/>
      <c r="E110" s="77">
        <f>IFERROR(VLOOKUP(G$4,Data!$F$6:$DA$324,91,0),0)</f>
        <v>25424190.810000002</v>
      </c>
      <c r="F110" s="60"/>
      <c r="G110" s="56"/>
      <c r="H110" s="10"/>
      <c r="I110" s="77">
        <f>IFERROR(VLOOKUP(K$4,Data!$F$6:$DA$324,91,0),0)</f>
        <v>1211843.3999999999</v>
      </c>
      <c r="J110" s="60"/>
      <c r="K110" s="56"/>
      <c r="M110" s="77">
        <f>IFERROR(VLOOKUP(O$4,Data!$F$6:$DA$324,91,0),0)</f>
        <v>95152.51999999999</v>
      </c>
      <c r="N110" s="60"/>
      <c r="O110" s="56"/>
    </row>
    <row r="111" spans="2:15" customFormat="1" ht="14.4" x14ac:dyDescent="0.3">
      <c r="B111" s="5" t="s">
        <v>16</v>
      </c>
      <c r="C111" s="8" t="s">
        <v>15</v>
      </c>
      <c r="D111" s="10"/>
      <c r="E111" s="77">
        <f>IFERROR(VLOOKUP(G$4,Data!$F$6:$DA$324,92,0),0)</f>
        <v>25814929.599999994</v>
      </c>
      <c r="F111" s="60"/>
      <c r="G111" s="56"/>
      <c r="H111" s="10"/>
      <c r="I111" s="77">
        <f>IFERROR(VLOOKUP(K$4,Data!$F$6:$DA$324,92,0),0)</f>
        <v>54186.2</v>
      </c>
      <c r="J111" s="60"/>
      <c r="K111" s="56"/>
      <c r="M111" s="77">
        <f>IFERROR(VLOOKUP(O$4,Data!$F$6:$DA$324,92,0),0)</f>
        <v>182402.16</v>
      </c>
      <c r="N111" s="60"/>
      <c r="O111" s="56"/>
    </row>
    <row r="112" spans="2:15" customFormat="1" ht="14.4" x14ac:dyDescent="0.3">
      <c r="B112" s="5" t="s">
        <v>14</v>
      </c>
      <c r="C112" s="8" t="s">
        <v>13</v>
      </c>
      <c r="D112" s="10"/>
      <c r="E112" s="77">
        <f>IFERROR(VLOOKUP(G$4,Data!$F$6:$DA$324,93,0),0)</f>
        <v>8376097.660000002</v>
      </c>
      <c r="F112" s="60"/>
      <c r="G112" s="56"/>
      <c r="H112" s="10"/>
      <c r="I112" s="77">
        <f>IFERROR(VLOOKUP(K$4,Data!$F$6:$DA$324,93,0),0)</f>
        <v>119320.69</v>
      </c>
      <c r="J112" s="60"/>
      <c r="K112" s="56"/>
      <c r="M112" s="77">
        <f>IFERROR(VLOOKUP(O$4,Data!$F$6:$DA$324,93,0),0)</f>
        <v>361717</v>
      </c>
      <c r="N112" s="60"/>
      <c r="O112" s="56"/>
    </row>
    <row r="113" spans="2:15" customFormat="1" ht="14.4" x14ac:dyDescent="0.3">
      <c r="B113" s="5" t="s">
        <v>12</v>
      </c>
      <c r="C113" s="8" t="s">
        <v>11</v>
      </c>
      <c r="D113" s="10"/>
      <c r="E113" s="77">
        <f>IFERROR(VLOOKUP(G$4,Data!$F$6:$DA$324,94,0),0)</f>
        <v>7194326.7699999977</v>
      </c>
      <c r="F113" s="60"/>
      <c r="G113" s="56"/>
      <c r="H113" s="10"/>
      <c r="I113" s="77">
        <f>IFERROR(VLOOKUP(K$4,Data!$F$6:$DA$324,94,0),0)</f>
        <v>0</v>
      </c>
      <c r="J113" s="60"/>
      <c r="K113" s="56"/>
      <c r="M113" s="77">
        <f>IFERROR(VLOOKUP(O$4,Data!$F$6:$DA$324,94,0),0)</f>
        <v>113857.03</v>
      </c>
      <c r="N113" s="60"/>
      <c r="O113" s="56"/>
    </row>
    <row r="114" spans="2:15" customFormat="1" ht="14.4" x14ac:dyDescent="0.3">
      <c r="B114" s="5" t="s">
        <v>10</v>
      </c>
      <c r="C114" s="8" t="s">
        <v>9</v>
      </c>
      <c r="D114" s="9"/>
      <c r="E114" s="77">
        <f>IFERROR(VLOOKUP(G$4,Data!$F$6:$DA$324,95,0),0)</f>
        <v>19109340.319999993</v>
      </c>
      <c r="F114" s="60"/>
      <c r="G114" s="56"/>
      <c r="H114" s="9"/>
      <c r="I114" s="77">
        <f>IFERROR(VLOOKUP(K$4,Data!$F$6:$DA$324,95,0),0)</f>
        <v>0</v>
      </c>
      <c r="J114" s="60"/>
      <c r="K114" s="56"/>
      <c r="M114" s="77">
        <f>IFERROR(VLOOKUP(O$4,Data!$F$6:$DA$324,95,0),0)</f>
        <v>244424.84000000005</v>
      </c>
      <c r="N114" s="60"/>
      <c r="O114" s="56"/>
    </row>
    <row r="115" spans="2:15" customFormat="1" ht="14.4" x14ac:dyDescent="0.3">
      <c r="B115" s="5" t="s">
        <v>8</v>
      </c>
      <c r="C115" s="8" t="s">
        <v>7</v>
      </c>
      <c r="D115" s="9"/>
      <c r="E115" s="77">
        <f>IFERROR(VLOOKUP(G$4,Data!$F$6:$DA$324,96,0),0)</f>
        <v>2634618.5000000005</v>
      </c>
      <c r="F115" s="60"/>
      <c r="G115" s="56"/>
      <c r="H115" s="9"/>
      <c r="I115" s="77">
        <f>IFERROR(VLOOKUP(K$4,Data!$F$6:$DA$324,96,0),0)</f>
        <v>604210.82000000007</v>
      </c>
      <c r="J115" s="60"/>
      <c r="K115" s="56"/>
      <c r="M115" s="77">
        <f>IFERROR(VLOOKUP(O$4,Data!$F$6:$DA$324,96,0),0)</f>
        <v>0</v>
      </c>
      <c r="N115" s="60"/>
      <c r="O115" s="56"/>
    </row>
    <row r="116" spans="2:15" customFormat="1" ht="14.4" x14ac:dyDescent="0.3">
      <c r="B116" s="5" t="s">
        <v>6</v>
      </c>
      <c r="C116" s="8" t="s">
        <v>5</v>
      </c>
      <c r="D116" s="9"/>
      <c r="E116" s="77">
        <f>IFERROR(VLOOKUP(G$4,Data!$F$6:$DA$324,97,0),0)</f>
        <v>40755987.13000001</v>
      </c>
      <c r="F116" s="60"/>
      <c r="G116" s="56"/>
      <c r="H116" s="9"/>
      <c r="I116" s="77">
        <f>IFERROR(VLOOKUP(K$4,Data!$F$6:$DA$324,97,0),0)</f>
        <v>235380.88</v>
      </c>
      <c r="J116" s="60"/>
      <c r="K116" s="56"/>
      <c r="M116" s="77">
        <f>IFERROR(VLOOKUP(O$4,Data!$F$6:$DA$324,97,0),0)</f>
        <v>31660.77</v>
      </c>
      <c r="N116" s="60"/>
      <c r="O116" s="56"/>
    </row>
    <row r="117" spans="2:15" customFormat="1" ht="14.4" x14ac:dyDescent="0.3">
      <c r="B117" s="5" t="s">
        <v>4</v>
      </c>
      <c r="C117" s="8" t="s">
        <v>3</v>
      </c>
      <c r="E117" s="77">
        <f>IFERROR(VLOOKUP(G$4,Data!$F$6:$DA$324,98,0),0)</f>
        <v>-5625.84</v>
      </c>
      <c r="F117" s="60"/>
      <c r="G117" s="56"/>
      <c r="I117" s="77">
        <f>IFERROR(VLOOKUP(K$4,Data!$F$6:$DA$324,98,0),0)</f>
        <v>0</v>
      </c>
      <c r="J117" s="60"/>
      <c r="K117" s="56"/>
      <c r="M117" s="77">
        <f>IFERROR(VLOOKUP(O$4,Data!$F$6:$DA$324,98,0),0)</f>
        <v>0</v>
      </c>
      <c r="N117" s="60"/>
      <c r="O117" s="56"/>
    </row>
    <row r="118" spans="2:15" customFormat="1" ht="14.4" x14ac:dyDescent="0.3">
      <c r="B118" s="5" t="s">
        <v>2</v>
      </c>
      <c r="C118" s="8" t="s">
        <v>1</v>
      </c>
      <c r="E118" s="77">
        <f>IFERROR(VLOOKUP(G$4,Data!$F$6:$DA$324,99,0),0)</f>
        <v>961224.76</v>
      </c>
      <c r="F118" s="60"/>
      <c r="G118" s="56"/>
      <c r="I118" s="77">
        <f>IFERROR(VLOOKUP(K$4,Data!$F$6:$DA$324,99,0),0)</f>
        <v>0</v>
      </c>
      <c r="J118" s="60"/>
      <c r="K118" s="56"/>
      <c r="M118" s="77">
        <f>IFERROR(VLOOKUP(O$4,Data!$F$6:$DA$324,99,0),0)</f>
        <v>0</v>
      </c>
      <c r="N118" s="60"/>
      <c r="O118" s="56"/>
    </row>
    <row r="119" spans="2:15" customFormat="1" ht="14.4" x14ac:dyDescent="0.3">
      <c r="B119" s="7"/>
      <c r="C119" s="6" t="s">
        <v>0</v>
      </c>
      <c r="E119" s="84">
        <f>SUM(E109:E118)</f>
        <v>133079915.29000001</v>
      </c>
      <c r="F119" s="64">
        <f>E119/E$10</f>
        <v>7.2057386801625701E-3</v>
      </c>
      <c r="G119" s="58">
        <f>E119/E$5</f>
        <v>124.03818064095891</v>
      </c>
      <c r="I119" s="84">
        <f>SUM(I109:I118)</f>
        <v>2224941.9899999998</v>
      </c>
      <c r="J119" s="64">
        <f>I119/I$10</f>
        <v>2.1102871723733029E-3</v>
      </c>
      <c r="K119" s="58">
        <f>I119/I$5</f>
        <v>43.603460186455216</v>
      </c>
      <c r="M119" s="84">
        <f>SUM(M109:M118)</f>
        <v>1762538.1900000002</v>
      </c>
      <c r="N119" s="64">
        <f>M119/M$10</f>
        <v>3.5117031554480751E-3</v>
      </c>
      <c r="O119" s="58">
        <f>M119/M$5</f>
        <v>61.509609948531967</v>
      </c>
    </row>
    <row r="120" spans="2:15" customFormat="1" ht="14.4" x14ac:dyDescent="0.3">
      <c r="B120" s="5"/>
      <c r="C120" s="4"/>
      <c r="E120" s="77"/>
      <c r="F120" s="60"/>
      <c r="G120" s="56"/>
      <c r="I120" s="77"/>
      <c r="J120" s="60"/>
      <c r="K120" s="56"/>
      <c r="M120" s="77"/>
      <c r="N120" s="60"/>
      <c r="O120" s="56"/>
    </row>
    <row r="121" spans="2:15" customFormat="1" ht="14.4" x14ac:dyDescent="0.3">
      <c r="B121" s="3"/>
      <c r="E121" s="77"/>
      <c r="F121" s="60"/>
      <c r="G121" s="56"/>
      <c r="I121" s="77"/>
      <c r="J121" s="60"/>
      <c r="K121" s="56"/>
      <c r="M121" s="77"/>
      <c r="N121" s="60"/>
      <c r="O121" s="56"/>
    </row>
  </sheetData>
  <sheetProtection sheet="1" objects="1" scenarios="1" selectLockedCells="1"/>
  <mergeCells count="3">
    <mergeCell ref="E2:G2"/>
    <mergeCell ref="I2:K2"/>
    <mergeCell ref="M2:O2"/>
  </mergeCells>
  <printOptions gridLine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C02CE-D64C-4D03-9E13-7849ADAED443}">
          <x14:formula1>
            <xm:f>Enrollment!$C$8:$C$326</xm:f>
          </x14:formula1>
          <xm:sqref>E2:G2 I2:K2 M2:O2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C727-6B51-45A6-8FE0-4E818CEA7A83}">
  <dimension ref="B2:J330"/>
  <sheetViews>
    <sheetView workbookViewId="0">
      <selection activeCell="C9" sqref="C9"/>
    </sheetView>
  </sheetViews>
  <sheetFormatPr defaultColWidth="8.88671875" defaultRowHeight="14.4" x14ac:dyDescent="0.3"/>
  <cols>
    <col min="1" max="1" width="8.88671875" style="25"/>
    <col min="2" max="2" width="7.109375" style="25" customWidth="1"/>
    <col min="3" max="3" width="20.6640625" style="25" bestFit="1" customWidth="1"/>
    <col min="4" max="4" width="13.109375" style="25" customWidth="1"/>
    <col min="5" max="5" width="13.33203125" style="25" customWidth="1"/>
    <col min="6" max="6" width="12.109375" style="25" customWidth="1"/>
    <col min="7" max="7" width="7.109375" style="25" customWidth="1"/>
    <col min="8" max="8" width="10.109375" style="25" bestFit="1" customWidth="1"/>
    <col min="9" max="16384" width="8.88671875" style="25"/>
  </cols>
  <sheetData>
    <row r="2" spans="2:9" x14ac:dyDescent="0.3">
      <c r="B2" s="109" t="s">
        <v>200</v>
      </c>
      <c r="C2" s="109"/>
      <c r="D2" s="109"/>
      <c r="E2" s="109"/>
      <c r="F2" s="109"/>
    </row>
    <row r="3" spans="2:9" ht="30" customHeight="1" x14ac:dyDescent="0.3">
      <c r="B3" s="110" t="s">
        <v>201</v>
      </c>
      <c r="C3" s="110"/>
      <c r="D3" s="110"/>
      <c r="E3" s="110"/>
      <c r="F3" s="110"/>
    </row>
    <row r="4" spans="2:9" x14ac:dyDescent="0.3">
      <c r="B4" s="26" t="s">
        <v>202</v>
      </c>
      <c r="C4" s="26"/>
      <c r="D4" s="26"/>
      <c r="E4" s="26"/>
      <c r="F4" s="26"/>
      <c r="G4" s="26"/>
    </row>
    <row r="5" spans="2:9" x14ac:dyDescent="0.3">
      <c r="B5" s="27" t="s">
        <v>203</v>
      </c>
      <c r="C5" s="28"/>
      <c r="D5" s="28"/>
      <c r="E5" s="28"/>
      <c r="F5" s="28"/>
      <c r="G5" s="27"/>
    </row>
    <row r="6" spans="2:9" ht="15" thickBot="1" x14ac:dyDescent="0.35"/>
    <row r="7" spans="2:9" ht="29.4" thickBot="1" x14ac:dyDescent="0.35">
      <c r="B7" s="29" t="s">
        <v>204</v>
      </c>
      <c r="C7" s="30" t="s">
        <v>205</v>
      </c>
      <c r="D7" s="31" t="s">
        <v>206</v>
      </c>
      <c r="E7" s="31" t="s">
        <v>207</v>
      </c>
      <c r="F7" s="32" t="s">
        <v>208</v>
      </c>
      <c r="G7" s="29" t="s">
        <v>204</v>
      </c>
    </row>
    <row r="8" spans="2:9" x14ac:dyDescent="0.3">
      <c r="B8" s="33" t="s">
        <v>209</v>
      </c>
      <c r="C8" s="34" t="s">
        <v>846</v>
      </c>
      <c r="D8" s="35">
        <f>SUM(D9:D388)</f>
        <v>1072894.7699999996</v>
      </c>
      <c r="E8" s="35">
        <f>SUM(E9:E388)</f>
        <v>1060460.94</v>
      </c>
      <c r="F8" s="35">
        <f>SUM(F9:F492)</f>
        <v>12433.83</v>
      </c>
      <c r="G8" s="33" t="s">
        <v>209</v>
      </c>
      <c r="H8" s="36"/>
    </row>
    <row r="9" spans="2:9" x14ac:dyDescent="0.3">
      <c r="B9" s="37" t="s">
        <v>210</v>
      </c>
      <c r="C9" s="37" t="s">
        <v>211</v>
      </c>
      <c r="D9" s="38">
        <f t="shared" ref="D9:D72" si="0">SUM(E9:F9)</f>
        <v>3178.5</v>
      </c>
      <c r="E9" s="38">
        <v>3113.84</v>
      </c>
      <c r="F9" s="38">
        <v>64.66</v>
      </c>
      <c r="G9" s="37" t="s">
        <v>210</v>
      </c>
      <c r="H9" s="39"/>
    </row>
    <row r="10" spans="2:9" x14ac:dyDescent="0.3">
      <c r="B10" s="37" t="s">
        <v>212</v>
      </c>
      <c r="C10" s="37" t="s">
        <v>213</v>
      </c>
      <c r="D10" s="38">
        <f t="shared" si="0"/>
        <v>619.00000000000011</v>
      </c>
      <c r="E10" s="38">
        <v>615.56000000000006</v>
      </c>
      <c r="F10" s="38">
        <v>3.44</v>
      </c>
      <c r="G10" s="37" t="s">
        <v>212</v>
      </c>
      <c r="H10" s="39"/>
    </row>
    <row r="11" spans="2:9" x14ac:dyDescent="0.3">
      <c r="B11" s="37" t="s">
        <v>214</v>
      </c>
      <c r="C11" s="37" t="s">
        <v>215</v>
      </c>
      <c r="D11" s="38">
        <f t="shared" si="0"/>
        <v>97.32</v>
      </c>
      <c r="E11" s="38">
        <v>97.32</v>
      </c>
      <c r="F11" s="38">
        <v>0</v>
      </c>
      <c r="G11" s="37" t="s">
        <v>214</v>
      </c>
      <c r="H11" s="39"/>
    </row>
    <row r="12" spans="2:9" x14ac:dyDescent="0.3">
      <c r="B12" s="37" t="s">
        <v>216</v>
      </c>
      <c r="C12" s="37" t="s">
        <v>217</v>
      </c>
      <c r="D12" s="38">
        <f t="shared" si="0"/>
        <v>2540.7200000000003</v>
      </c>
      <c r="E12" s="38">
        <v>2498.7200000000003</v>
      </c>
      <c r="F12" s="38">
        <v>42</v>
      </c>
      <c r="G12" s="37" t="s">
        <v>216</v>
      </c>
      <c r="H12" s="39"/>
      <c r="I12" s="37"/>
    </row>
    <row r="13" spans="2:9" x14ac:dyDescent="0.3">
      <c r="B13" s="37" t="s">
        <v>218</v>
      </c>
      <c r="C13" s="37" t="s">
        <v>219</v>
      </c>
      <c r="D13" s="38">
        <f t="shared" si="0"/>
        <v>5382.9699999999993</v>
      </c>
      <c r="E13" s="38">
        <v>5329.19</v>
      </c>
      <c r="F13" s="38">
        <v>53.78</v>
      </c>
      <c r="G13" s="37" t="s">
        <v>218</v>
      </c>
      <c r="H13" s="39"/>
      <c r="I13" s="37"/>
    </row>
    <row r="14" spans="2:9" x14ac:dyDescent="0.3">
      <c r="B14" s="37" t="s">
        <v>220</v>
      </c>
      <c r="C14" s="37" t="s">
        <v>221</v>
      </c>
      <c r="D14" s="38">
        <f t="shared" si="0"/>
        <v>609.47</v>
      </c>
      <c r="E14" s="38">
        <v>606.03</v>
      </c>
      <c r="F14" s="38">
        <v>3.44</v>
      </c>
      <c r="G14" s="37" t="s">
        <v>220</v>
      </c>
      <c r="H14" s="39"/>
      <c r="I14" s="37"/>
    </row>
    <row r="15" spans="2:9" x14ac:dyDescent="0.3">
      <c r="B15" s="37" t="s">
        <v>222</v>
      </c>
      <c r="C15" s="37" t="s">
        <v>223</v>
      </c>
      <c r="D15" s="38">
        <f t="shared" si="0"/>
        <v>17010.439999999999</v>
      </c>
      <c r="E15" s="38">
        <v>16810.439999999999</v>
      </c>
      <c r="F15" s="38">
        <v>200</v>
      </c>
      <c r="G15" s="37" t="s">
        <v>222</v>
      </c>
      <c r="H15" s="39"/>
      <c r="I15" s="37"/>
    </row>
    <row r="16" spans="2:9" x14ac:dyDescent="0.3">
      <c r="B16" s="37" t="s">
        <v>224</v>
      </c>
      <c r="C16" s="37" t="s">
        <v>225</v>
      </c>
      <c r="D16" s="38">
        <f t="shared" si="0"/>
        <v>3605.83</v>
      </c>
      <c r="E16" s="38">
        <v>3574.94</v>
      </c>
      <c r="F16" s="38">
        <v>30.89</v>
      </c>
      <c r="G16" s="37" t="s">
        <v>224</v>
      </c>
      <c r="H16" s="39"/>
      <c r="I16" s="37"/>
    </row>
    <row r="17" spans="2:9" x14ac:dyDescent="0.3">
      <c r="B17" s="37" t="s">
        <v>226</v>
      </c>
      <c r="C17" s="37" t="s">
        <v>227</v>
      </c>
      <c r="D17" s="38">
        <f t="shared" si="0"/>
        <v>11776.97</v>
      </c>
      <c r="E17" s="38">
        <v>11677.75</v>
      </c>
      <c r="F17" s="38">
        <v>99.22</v>
      </c>
      <c r="G17" s="37" t="s">
        <v>226</v>
      </c>
      <c r="H17" s="39"/>
      <c r="I17" s="37"/>
    </row>
    <row r="18" spans="2:9" x14ac:dyDescent="0.3">
      <c r="B18" s="37" t="s">
        <v>228</v>
      </c>
      <c r="C18" s="37" t="s">
        <v>229</v>
      </c>
      <c r="D18" s="38">
        <f t="shared" si="0"/>
        <v>19090.340000000004</v>
      </c>
      <c r="E18" s="38">
        <v>18952.010000000002</v>
      </c>
      <c r="F18" s="38">
        <v>138.33000000000001</v>
      </c>
      <c r="G18" s="37" t="s">
        <v>228</v>
      </c>
      <c r="H18" s="39"/>
      <c r="I18" s="37"/>
    </row>
    <row r="19" spans="2:9" x14ac:dyDescent="0.3">
      <c r="B19" s="37" t="s">
        <v>230</v>
      </c>
      <c r="C19" s="37" t="s">
        <v>231</v>
      </c>
      <c r="D19" s="38">
        <f t="shared" si="0"/>
        <v>11382.29</v>
      </c>
      <c r="E19" s="38">
        <v>11259.730000000001</v>
      </c>
      <c r="F19" s="38">
        <v>122.56</v>
      </c>
      <c r="G19" s="37" t="s">
        <v>230</v>
      </c>
      <c r="H19" s="39"/>
      <c r="I19" s="37"/>
    </row>
    <row r="20" spans="2:9" x14ac:dyDescent="0.3">
      <c r="B20" s="37" t="s">
        <v>232</v>
      </c>
      <c r="C20" s="37" t="s">
        <v>233</v>
      </c>
      <c r="D20" s="38">
        <f t="shared" si="0"/>
        <v>11.4</v>
      </c>
      <c r="E20" s="38">
        <v>11.4</v>
      </c>
      <c r="F20" s="38">
        <v>0</v>
      </c>
      <c r="G20" s="37" t="s">
        <v>232</v>
      </c>
      <c r="H20" s="39"/>
      <c r="I20" s="37"/>
    </row>
    <row r="21" spans="2:9" x14ac:dyDescent="0.3">
      <c r="B21" s="37" t="s">
        <v>234</v>
      </c>
      <c r="C21" s="37" t="s">
        <v>235</v>
      </c>
      <c r="D21" s="38">
        <f t="shared" si="0"/>
        <v>20362.179999999997</v>
      </c>
      <c r="E21" s="38">
        <v>20164.179999999997</v>
      </c>
      <c r="F21" s="38">
        <v>198</v>
      </c>
      <c r="G21" s="37" t="s">
        <v>234</v>
      </c>
      <c r="H21" s="39"/>
      <c r="I21" s="37"/>
    </row>
    <row r="22" spans="2:9" x14ac:dyDescent="0.3">
      <c r="B22" s="37" t="s">
        <v>236</v>
      </c>
      <c r="C22" s="37" t="s">
        <v>237</v>
      </c>
      <c r="D22" s="38">
        <f t="shared" si="0"/>
        <v>112.70000000000002</v>
      </c>
      <c r="E22" s="38">
        <v>112.70000000000002</v>
      </c>
      <c r="F22" s="38">
        <v>0</v>
      </c>
      <c r="G22" s="37" t="s">
        <v>236</v>
      </c>
      <c r="H22" s="39"/>
      <c r="I22" s="37"/>
    </row>
    <row r="23" spans="2:9" x14ac:dyDescent="0.3">
      <c r="B23" s="37" t="s">
        <v>238</v>
      </c>
      <c r="C23" s="37" t="s">
        <v>239</v>
      </c>
      <c r="D23" s="38">
        <f t="shared" si="0"/>
        <v>2124.7800000000002</v>
      </c>
      <c r="E23" s="38">
        <v>2094.67</v>
      </c>
      <c r="F23" s="38">
        <v>30.11</v>
      </c>
      <c r="G23" s="37" t="s">
        <v>238</v>
      </c>
      <c r="H23" s="39"/>
      <c r="I23" s="37"/>
    </row>
    <row r="24" spans="2:9" x14ac:dyDescent="0.3">
      <c r="B24" s="37" t="s">
        <v>240</v>
      </c>
      <c r="C24" s="37" t="s">
        <v>241</v>
      </c>
      <c r="D24" s="38">
        <f t="shared" si="0"/>
        <v>88.350000000000009</v>
      </c>
      <c r="E24" s="38">
        <v>85.68</v>
      </c>
      <c r="F24" s="38">
        <v>2.67</v>
      </c>
      <c r="G24" s="37" t="s">
        <v>240</v>
      </c>
      <c r="H24" s="39"/>
      <c r="I24" s="37"/>
    </row>
    <row r="25" spans="2:9" x14ac:dyDescent="0.3">
      <c r="B25" s="37" t="s">
        <v>242</v>
      </c>
      <c r="C25" s="37" t="s">
        <v>243</v>
      </c>
      <c r="D25" s="38">
        <f t="shared" si="0"/>
        <v>4636.26</v>
      </c>
      <c r="E25" s="38">
        <v>4555.7</v>
      </c>
      <c r="F25" s="38">
        <v>80.56</v>
      </c>
      <c r="G25" s="37" t="s">
        <v>242</v>
      </c>
      <c r="H25" s="39"/>
      <c r="I25" s="37"/>
    </row>
    <row r="26" spans="2:9" x14ac:dyDescent="0.3">
      <c r="B26" s="37" t="s">
        <v>244</v>
      </c>
      <c r="C26" s="37" t="s">
        <v>245</v>
      </c>
      <c r="D26" s="38">
        <f t="shared" si="0"/>
        <v>973.54999999999984</v>
      </c>
      <c r="E26" s="38">
        <v>962.9899999999999</v>
      </c>
      <c r="F26" s="38">
        <v>10.56</v>
      </c>
      <c r="G26" s="37" t="s">
        <v>244</v>
      </c>
      <c r="H26" s="39"/>
      <c r="I26" s="37"/>
    </row>
    <row r="27" spans="2:9" x14ac:dyDescent="0.3">
      <c r="B27" s="37" t="s">
        <v>246</v>
      </c>
      <c r="C27" s="37" t="s">
        <v>247</v>
      </c>
      <c r="D27" s="38">
        <f t="shared" si="0"/>
        <v>747.56999999999994</v>
      </c>
      <c r="E27" s="38">
        <v>736.9</v>
      </c>
      <c r="F27" s="38">
        <v>10.67</v>
      </c>
      <c r="G27" s="37" t="s">
        <v>246</v>
      </c>
      <c r="H27" s="39"/>
      <c r="I27" s="37"/>
    </row>
    <row r="28" spans="2:9" x14ac:dyDescent="0.3">
      <c r="B28" s="37" t="s">
        <v>248</v>
      </c>
      <c r="C28" s="37" t="s">
        <v>249</v>
      </c>
      <c r="D28" s="38">
        <f t="shared" si="0"/>
        <v>72.260000000000005</v>
      </c>
      <c r="E28" s="38">
        <v>71.260000000000005</v>
      </c>
      <c r="F28" s="38">
        <v>1</v>
      </c>
      <c r="G28" s="37" t="s">
        <v>248</v>
      </c>
      <c r="H28" s="39"/>
      <c r="I28" s="37"/>
    </row>
    <row r="29" spans="2:9" x14ac:dyDescent="0.3">
      <c r="B29" s="37" t="s">
        <v>250</v>
      </c>
      <c r="C29" s="37" t="s">
        <v>251</v>
      </c>
      <c r="D29" s="38">
        <f t="shared" si="0"/>
        <v>3292.56</v>
      </c>
      <c r="E29" s="38">
        <v>3259.45</v>
      </c>
      <c r="F29" s="38">
        <v>33.11</v>
      </c>
      <c r="G29" s="37" t="s">
        <v>250</v>
      </c>
      <c r="H29" s="39"/>
      <c r="I29" s="37"/>
    </row>
    <row r="30" spans="2:9" x14ac:dyDescent="0.3">
      <c r="B30" s="37" t="s">
        <v>252</v>
      </c>
      <c r="C30" s="37" t="s">
        <v>253</v>
      </c>
      <c r="D30" s="38">
        <f t="shared" si="0"/>
        <v>7094.0599999999986</v>
      </c>
      <c r="E30" s="38">
        <v>7038.9499999999989</v>
      </c>
      <c r="F30" s="38">
        <v>55.11</v>
      </c>
      <c r="G30" s="37" t="s">
        <v>252</v>
      </c>
      <c r="H30" s="39"/>
      <c r="I30" s="37"/>
    </row>
    <row r="31" spans="2:9" x14ac:dyDescent="0.3">
      <c r="B31" s="37" t="s">
        <v>254</v>
      </c>
      <c r="C31" s="37" t="s">
        <v>255</v>
      </c>
      <c r="D31" s="38">
        <f t="shared" si="0"/>
        <v>481.44</v>
      </c>
      <c r="E31" s="38">
        <v>478</v>
      </c>
      <c r="F31" s="38">
        <v>3.44</v>
      </c>
      <c r="G31" s="37" t="s">
        <v>254</v>
      </c>
      <c r="H31" s="39"/>
      <c r="I31" s="37"/>
    </row>
    <row r="32" spans="2:9" x14ac:dyDescent="0.3">
      <c r="B32" s="37" t="s">
        <v>256</v>
      </c>
      <c r="C32" s="37" t="s">
        <v>257</v>
      </c>
      <c r="D32" s="38">
        <f t="shared" si="0"/>
        <v>179.79000000000002</v>
      </c>
      <c r="E32" s="38">
        <v>177.01000000000002</v>
      </c>
      <c r="F32" s="38">
        <v>2.78</v>
      </c>
      <c r="G32" s="37" t="s">
        <v>256</v>
      </c>
      <c r="H32" s="39"/>
      <c r="I32" s="37"/>
    </row>
    <row r="33" spans="2:9" x14ac:dyDescent="0.3">
      <c r="B33" s="37" t="s">
        <v>258</v>
      </c>
      <c r="C33" s="37" t="s">
        <v>259</v>
      </c>
      <c r="D33" s="38">
        <f t="shared" si="0"/>
        <v>1236.0399999999997</v>
      </c>
      <c r="E33" s="38">
        <v>1232.2599999999998</v>
      </c>
      <c r="F33" s="38">
        <v>3.78</v>
      </c>
      <c r="G33" s="37" t="s">
        <v>258</v>
      </c>
      <c r="H33" s="39"/>
      <c r="I33" s="37"/>
    </row>
    <row r="34" spans="2:9" x14ac:dyDescent="0.3">
      <c r="B34" s="37" t="s">
        <v>260</v>
      </c>
      <c r="C34" s="37" t="s">
        <v>261</v>
      </c>
      <c r="D34" s="38">
        <f t="shared" si="0"/>
        <v>1579.9999999999998</v>
      </c>
      <c r="E34" s="38">
        <v>1558.8899999999999</v>
      </c>
      <c r="F34" s="38">
        <v>21.11</v>
      </c>
      <c r="G34" s="37" t="s">
        <v>260</v>
      </c>
      <c r="H34" s="39"/>
      <c r="I34" s="37"/>
    </row>
    <row r="35" spans="2:9" x14ac:dyDescent="0.3">
      <c r="B35" s="37" t="s">
        <v>262</v>
      </c>
      <c r="C35" s="37" t="s">
        <v>263</v>
      </c>
      <c r="D35" s="38">
        <f t="shared" si="0"/>
        <v>1418.59</v>
      </c>
      <c r="E35" s="38">
        <v>1399.1499999999999</v>
      </c>
      <c r="F35" s="38">
        <v>19.440000000000001</v>
      </c>
      <c r="G35" s="37" t="s">
        <v>262</v>
      </c>
      <c r="H35" s="39"/>
      <c r="I35" s="37"/>
    </row>
    <row r="36" spans="2:9" x14ac:dyDescent="0.3">
      <c r="B36" s="40" t="s">
        <v>264</v>
      </c>
      <c r="C36" s="41" t="s">
        <v>265</v>
      </c>
      <c r="D36" s="38">
        <f t="shared" si="0"/>
        <v>297.89999999999998</v>
      </c>
      <c r="E36" s="38">
        <v>297.89999999999998</v>
      </c>
      <c r="F36" s="38">
        <v>0</v>
      </c>
      <c r="G36" s="40" t="s">
        <v>264</v>
      </c>
      <c r="H36" s="39"/>
      <c r="I36" s="37"/>
    </row>
    <row r="37" spans="2:9" x14ac:dyDescent="0.3">
      <c r="B37" s="37" t="s">
        <v>266</v>
      </c>
      <c r="C37" s="37" t="s">
        <v>267</v>
      </c>
      <c r="D37" s="38">
        <f t="shared" si="0"/>
        <v>86.3</v>
      </c>
      <c r="E37" s="38">
        <v>86.3</v>
      </c>
      <c r="F37" s="38">
        <v>0</v>
      </c>
      <c r="G37" s="37" t="s">
        <v>266</v>
      </c>
      <c r="H37" s="39"/>
      <c r="I37" s="37"/>
    </row>
    <row r="38" spans="2:9" x14ac:dyDescent="0.3">
      <c r="B38" s="37" t="s">
        <v>268</v>
      </c>
      <c r="C38" s="37" t="s">
        <v>269</v>
      </c>
      <c r="D38" s="38">
        <f t="shared" si="0"/>
        <v>11251.76</v>
      </c>
      <c r="E38" s="38">
        <v>11096.2</v>
      </c>
      <c r="F38" s="38">
        <v>155.56</v>
      </c>
      <c r="G38" s="37" t="s">
        <v>268</v>
      </c>
      <c r="H38" s="39"/>
      <c r="I38" s="37"/>
    </row>
    <row r="39" spans="2:9" x14ac:dyDescent="0.3">
      <c r="B39" s="37" t="s">
        <v>270</v>
      </c>
      <c r="C39" s="37" t="s">
        <v>271</v>
      </c>
      <c r="D39" s="38">
        <f t="shared" si="0"/>
        <v>14214.980000000001</v>
      </c>
      <c r="E39" s="38">
        <v>14036.760000000002</v>
      </c>
      <c r="F39" s="38">
        <v>178.22</v>
      </c>
      <c r="G39" s="37" t="s">
        <v>270</v>
      </c>
      <c r="H39" s="39"/>
      <c r="I39" s="37"/>
    </row>
    <row r="40" spans="2:9" x14ac:dyDescent="0.3">
      <c r="B40" s="37" t="s">
        <v>272</v>
      </c>
      <c r="C40" s="37" t="s">
        <v>273</v>
      </c>
      <c r="D40" s="38">
        <f t="shared" si="0"/>
        <v>3391.2900000000009</v>
      </c>
      <c r="E40" s="38">
        <v>3358.8500000000008</v>
      </c>
      <c r="F40" s="38">
        <v>32.44</v>
      </c>
      <c r="G40" s="37" t="s">
        <v>272</v>
      </c>
      <c r="H40" s="39"/>
      <c r="I40" s="37"/>
    </row>
    <row r="41" spans="2:9" x14ac:dyDescent="0.3">
      <c r="B41" s="37" t="s">
        <v>274</v>
      </c>
      <c r="C41" s="37" t="s">
        <v>275</v>
      </c>
      <c r="D41" s="38">
        <f t="shared" si="0"/>
        <v>3032.7000000000007</v>
      </c>
      <c r="E41" s="38">
        <v>2837.7100000000005</v>
      </c>
      <c r="F41" s="38">
        <v>194.99</v>
      </c>
      <c r="G41" s="37" t="s">
        <v>274</v>
      </c>
      <c r="H41" s="39"/>
      <c r="I41" s="37"/>
    </row>
    <row r="42" spans="2:9" x14ac:dyDescent="0.3">
      <c r="B42" s="37" t="s">
        <v>276</v>
      </c>
      <c r="C42" s="37" t="s">
        <v>277</v>
      </c>
      <c r="D42" s="38">
        <f t="shared" si="0"/>
        <v>5243.1799999999994</v>
      </c>
      <c r="E42" s="38">
        <v>5159.3999999999996</v>
      </c>
      <c r="F42" s="38">
        <v>83.78</v>
      </c>
      <c r="G42" s="37" t="s">
        <v>276</v>
      </c>
      <c r="H42" s="39"/>
      <c r="I42" s="37"/>
    </row>
    <row r="43" spans="2:9" x14ac:dyDescent="0.3">
      <c r="B43" s="37" t="s">
        <v>278</v>
      </c>
      <c r="C43" s="37" t="s">
        <v>279</v>
      </c>
      <c r="D43" s="38">
        <f t="shared" si="0"/>
        <v>774.33999999999992</v>
      </c>
      <c r="E43" s="38">
        <v>768.56</v>
      </c>
      <c r="F43" s="38">
        <v>5.78</v>
      </c>
      <c r="G43" s="37" t="s">
        <v>278</v>
      </c>
      <c r="H43" s="39"/>
      <c r="I43" s="37"/>
    </row>
    <row r="44" spans="2:9" x14ac:dyDescent="0.3">
      <c r="B44" s="42" t="s">
        <v>280</v>
      </c>
      <c r="C44" s="41" t="s">
        <v>281</v>
      </c>
      <c r="D44" s="38">
        <f t="shared" si="0"/>
        <v>578.15</v>
      </c>
      <c r="E44" s="38">
        <v>578.15</v>
      </c>
      <c r="F44" s="38">
        <v>0</v>
      </c>
      <c r="G44" s="42" t="s">
        <v>280</v>
      </c>
      <c r="H44" s="39"/>
      <c r="I44" s="37"/>
    </row>
    <row r="45" spans="2:9" x14ac:dyDescent="0.3">
      <c r="B45" s="37" t="s">
        <v>282</v>
      </c>
      <c r="C45" s="37" t="s">
        <v>283</v>
      </c>
      <c r="D45" s="38">
        <f t="shared" si="0"/>
        <v>685.07</v>
      </c>
      <c r="E45" s="38">
        <v>673.74</v>
      </c>
      <c r="F45" s="38">
        <v>11.33</v>
      </c>
      <c r="G45" s="37" t="s">
        <v>282</v>
      </c>
      <c r="H45" s="39"/>
      <c r="I45" s="37"/>
    </row>
    <row r="46" spans="2:9" x14ac:dyDescent="0.3">
      <c r="B46" s="37" t="s">
        <v>284</v>
      </c>
      <c r="C46" s="37" t="s">
        <v>285</v>
      </c>
      <c r="D46" s="38">
        <f t="shared" si="0"/>
        <v>2454.66</v>
      </c>
      <c r="E46" s="38">
        <v>2424.2199999999998</v>
      </c>
      <c r="F46" s="38">
        <v>30.44</v>
      </c>
      <c r="G46" s="37" t="s">
        <v>284</v>
      </c>
      <c r="H46" s="39"/>
    </row>
    <row r="47" spans="2:9" x14ac:dyDescent="0.3">
      <c r="B47" s="37" t="s">
        <v>286</v>
      </c>
      <c r="C47" s="37" t="s">
        <v>287</v>
      </c>
      <c r="D47" s="38">
        <f t="shared" si="0"/>
        <v>894.73000000000013</v>
      </c>
      <c r="E47" s="38">
        <v>880.5100000000001</v>
      </c>
      <c r="F47" s="38">
        <v>14.22</v>
      </c>
      <c r="G47" s="37" t="s">
        <v>286</v>
      </c>
      <c r="H47" s="39"/>
    </row>
    <row r="48" spans="2:9" x14ac:dyDescent="0.3">
      <c r="B48" s="37" t="s">
        <v>288</v>
      </c>
      <c r="C48" s="37" t="s">
        <v>289</v>
      </c>
      <c r="D48" s="38">
        <f t="shared" si="0"/>
        <v>12240.109999999999</v>
      </c>
      <c r="E48" s="38">
        <v>11925.179999999998</v>
      </c>
      <c r="F48" s="38">
        <v>314.93</v>
      </c>
      <c r="G48" s="37" t="s">
        <v>288</v>
      </c>
      <c r="H48" s="39"/>
    </row>
    <row r="49" spans="2:8" x14ac:dyDescent="0.3">
      <c r="B49" s="37" t="s">
        <v>290</v>
      </c>
      <c r="C49" s="37" t="s">
        <v>291</v>
      </c>
      <c r="D49" s="38">
        <f t="shared" si="0"/>
        <v>520.02999999999986</v>
      </c>
      <c r="E49" s="38">
        <v>513.46999999999991</v>
      </c>
      <c r="F49" s="38">
        <v>6.56</v>
      </c>
      <c r="G49" s="37" t="s">
        <v>290</v>
      </c>
      <c r="H49" s="39"/>
    </row>
    <row r="50" spans="2:8" x14ac:dyDescent="0.3">
      <c r="B50" s="37" t="s">
        <v>292</v>
      </c>
      <c r="C50" s="37" t="s">
        <v>293</v>
      </c>
      <c r="D50" s="38">
        <f t="shared" si="0"/>
        <v>1548.26</v>
      </c>
      <c r="E50" s="38">
        <v>1517.7</v>
      </c>
      <c r="F50" s="38">
        <v>30.56</v>
      </c>
      <c r="G50" s="37" t="s">
        <v>292</v>
      </c>
      <c r="H50" s="39"/>
    </row>
    <row r="51" spans="2:8" x14ac:dyDescent="0.3">
      <c r="B51" s="37" t="s">
        <v>294</v>
      </c>
      <c r="C51" s="37" t="s">
        <v>295</v>
      </c>
      <c r="D51" s="38">
        <f t="shared" si="0"/>
        <v>156.71000000000004</v>
      </c>
      <c r="E51" s="38">
        <v>155.27000000000004</v>
      </c>
      <c r="F51" s="38">
        <v>1.44</v>
      </c>
      <c r="G51" s="37" t="s">
        <v>294</v>
      </c>
      <c r="H51" s="39"/>
    </row>
    <row r="52" spans="2:8" x14ac:dyDescent="0.3">
      <c r="B52" s="37" t="s">
        <v>296</v>
      </c>
      <c r="C52" s="37" t="s">
        <v>297</v>
      </c>
      <c r="D52" s="38">
        <f t="shared" si="0"/>
        <v>111.39999999999999</v>
      </c>
      <c r="E52" s="38">
        <v>109.83999999999999</v>
      </c>
      <c r="F52" s="38">
        <v>1.56</v>
      </c>
      <c r="G52" s="37" t="s">
        <v>296</v>
      </c>
      <c r="H52" s="39"/>
    </row>
    <row r="53" spans="2:8" x14ac:dyDescent="0.3">
      <c r="B53" s="37" t="s">
        <v>298</v>
      </c>
      <c r="C53" s="37" t="s">
        <v>299</v>
      </c>
      <c r="D53" s="38">
        <f t="shared" si="0"/>
        <v>726.92</v>
      </c>
      <c r="E53" s="38">
        <v>716.14</v>
      </c>
      <c r="F53" s="38">
        <v>10.78</v>
      </c>
      <c r="G53" s="37" t="s">
        <v>298</v>
      </c>
      <c r="H53" s="39"/>
    </row>
    <row r="54" spans="2:8" x14ac:dyDescent="0.3">
      <c r="B54" s="37" t="s">
        <v>300</v>
      </c>
      <c r="C54" s="37" t="s">
        <v>301</v>
      </c>
      <c r="D54" s="38">
        <f t="shared" si="0"/>
        <v>1644.9599999999996</v>
      </c>
      <c r="E54" s="38">
        <v>1623.8499999999997</v>
      </c>
      <c r="F54" s="38">
        <v>21.11</v>
      </c>
      <c r="G54" s="37" t="s">
        <v>300</v>
      </c>
      <c r="H54" s="39"/>
    </row>
    <row r="55" spans="2:8" x14ac:dyDescent="0.3">
      <c r="B55" s="37" t="s">
        <v>302</v>
      </c>
      <c r="C55" s="37" t="s">
        <v>303</v>
      </c>
      <c r="D55" s="38">
        <f t="shared" si="0"/>
        <v>486.06000000000006</v>
      </c>
      <c r="E55" s="38">
        <v>484.50000000000006</v>
      </c>
      <c r="F55" s="38">
        <v>1.56</v>
      </c>
      <c r="G55" s="37" t="s">
        <v>302</v>
      </c>
      <c r="H55" s="39"/>
    </row>
    <row r="56" spans="2:8" x14ac:dyDescent="0.3">
      <c r="B56" s="37" t="s">
        <v>304</v>
      </c>
      <c r="C56" s="37" t="s">
        <v>305</v>
      </c>
      <c r="D56" s="38">
        <f t="shared" si="0"/>
        <v>454.17</v>
      </c>
      <c r="E56" s="38">
        <v>452.17</v>
      </c>
      <c r="F56" s="38">
        <v>2</v>
      </c>
      <c r="G56" s="37" t="s">
        <v>304</v>
      </c>
      <c r="H56" s="39"/>
    </row>
    <row r="57" spans="2:8" x14ac:dyDescent="0.3">
      <c r="B57" s="37" t="s">
        <v>306</v>
      </c>
      <c r="C57" s="37" t="s">
        <v>307</v>
      </c>
      <c r="D57" s="38">
        <f t="shared" si="0"/>
        <v>164.56</v>
      </c>
      <c r="E57" s="38">
        <v>164.45</v>
      </c>
      <c r="F57" s="38">
        <v>0.11</v>
      </c>
      <c r="G57" s="37" t="s">
        <v>306</v>
      </c>
      <c r="H57" s="39"/>
    </row>
    <row r="58" spans="2:8" x14ac:dyDescent="0.3">
      <c r="B58" s="37" t="s">
        <v>308</v>
      </c>
      <c r="C58" s="37" t="s">
        <v>309</v>
      </c>
      <c r="D58" s="38">
        <f t="shared" si="0"/>
        <v>211.43999999999997</v>
      </c>
      <c r="E58" s="38">
        <v>210.99999999999997</v>
      </c>
      <c r="F58" s="38">
        <v>0.44</v>
      </c>
      <c r="G58" s="37" t="s">
        <v>308</v>
      </c>
      <c r="H58" s="39"/>
    </row>
    <row r="59" spans="2:8" x14ac:dyDescent="0.3">
      <c r="B59" s="37" t="s">
        <v>310</v>
      </c>
      <c r="C59" s="37" t="s">
        <v>311</v>
      </c>
      <c r="D59" s="38">
        <f t="shared" si="0"/>
        <v>979.42000000000019</v>
      </c>
      <c r="E59" s="38">
        <v>966.85000000000014</v>
      </c>
      <c r="F59" s="38">
        <v>12.569999999999999</v>
      </c>
      <c r="G59" s="37" t="s">
        <v>310</v>
      </c>
      <c r="H59" s="39"/>
    </row>
    <row r="60" spans="2:8" x14ac:dyDescent="0.3">
      <c r="B60" s="37" t="s">
        <v>312</v>
      </c>
      <c r="C60" s="37" t="s">
        <v>313</v>
      </c>
      <c r="D60" s="38">
        <f t="shared" si="0"/>
        <v>309.01</v>
      </c>
      <c r="E60" s="38">
        <v>308.01</v>
      </c>
      <c r="F60" s="38">
        <v>1</v>
      </c>
      <c r="G60" s="37" t="s">
        <v>312</v>
      </c>
      <c r="H60" s="39"/>
    </row>
    <row r="61" spans="2:8" x14ac:dyDescent="0.3">
      <c r="B61" s="37" t="s">
        <v>314</v>
      </c>
      <c r="C61" s="37" t="s">
        <v>315</v>
      </c>
      <c r="D61" s="38">
        <f t="shared" si="0"/>
        <v>87.64</v>
      </c>
      <c r="E61" s="38">
        <v>87.2</v>
      </c>
      <c r="F61" s="38">
        <v>0.44</v>
      </c>
      <c r="G61" s="37" t="s">
        <v>314</v>
      </c>
      <c r="H61" s="39"/>
    </row>
    <row r="62" spans="2:8" x14ac:dyDescent="0.3">
      <c r="B62" s="37" t="s">
        <v>316</v>
      </c>
      <c r="C62" s="37" t="s">
        <v>317</v>
      </c>
      <c r="D62" s="38">
        <f t="shared" si="0"/>
        <v>266.63</v>
      </c>
      <c r="E62" s="38">
        <v>265.52</v>
      </c>
      <c r="F62" s="38">
        <v>1.1100000000000001</v>
      </c>
      <c r="G62" s="37" t="s">
        <v>316</v>
      </c>
      <c r="H62" s="39"/>
    </row>
    <row r="63" spans="2:8" x14ac:dyDescent="0.3">
      <c r="B63" s="37" t="s">
        <v>318</v>
      </c>
      <c r="C63" s="37" t="s">
        <v>319</v>
      </c>
      <c r="D63" s="38">
        <f t="shared" si="0"/>
        <v>329.52</v>
      </c>
      <c r="E63" s="38">
        <v>326.95999999999998</v>
      </c>
      <c r="F63" s="38">
        <v>2.56</v>
      </c>
      <c r="G63" s="37" t="s">
        <v>318</v>
      </c>
      <c r="H63" s="39"/>
    </row>
    <row r="64" spans="2:8" x14ac:dyDescent="0.3">
      <c r="B64" s="37" t="s">
        <v>320</v>
      </c>
      <c r="C64" s="37" t="s">
        <v>321</v>
      </c>
      <c r="D64" s="38">
        <f t="shared" si="0"/>
        <v>42</v>
      </c>
      <c r="E64" s="38">
        <v>41</v>
      </c>
      <c r="F64" s="38">
        <v>1</v>
      </c>
      <c r="G64" s="37" t="s">
        <v>320</v>
      </c>
      <c r="H64" s="39"/>
    </row>
    <row r="65" spans="2:8" x14ac:dyDescent="0.3">
      <c r="B65" s="37" t="s">
        <v>322</v>
      </c>
      <c r="C65" s="37" t="s">
        <v>323</v>
      </c>
      <c r="D65" s="38">
        <f t="shared" si="0"/>
        <v>414.25999999999993</v>
      </c>
      <c r="E65" s="38">
        <v>411.47999999999996</v>
      </c>
      <c r="F65" s="38">
        <v>2.78</v>
      </c>
      <c r="G65" s="37" t="s">
        <v>322</v>
      </c>
      <c r="H65" s="39"/>
    </row>
    <row r="66" spans="2:8" x14ac:dyDescent="0.3">
      <c r="B66" s="37" t="s">
        <v>324</v>
      </c>
      <c r="C66" s="37" t="s">
        <v>325</v>
      </c>
      <c r="D66" s="38">
        <f t="shared" si="0"/>
        <v>574.35</v>
      </c>
      <c r="E66" s="38">
        <v>568.68000000000006</v>
      </c>
      <c r="F66" s="38">
        <v>5.67</v>
      </c>
      <c r="G66" s="37" t="s">
        <v>324</v>
      </c>
      <c r="H66" s="39"/>
    </row>
    <row r="67" spans="2:8" x14ac:dyDescent="0.3">
      <c r="B67" s="37" t="s">
        <v>326</v>
      </c>
      <c r="C67" s="37" t="s">
        <v>327</v>
      </c>
      <c r="D67" s="38">
        <f t="shared" si="0"/>
        <v>350.42</v>
      </c>
      <c r="E67" s="38">
        <v>350.42</v>
      </c>
      <c r="F67" s="38">
        <v>0</v>
      </c>
      <c r="G67" s="37" t="s">
        <v>326</v>
      </c>
      <c r="H67" s="39"/>
    </row>
    <row r="68" spans="2:8" x14ac:dyDescent="0.3">
      <c r="B68" s="37" t="s">
        <v>328</v>
      </c>
      <c r="C68" s="37" t="s">
        <v>329</v>
      </c>
      <c r="D68" s="38">
        <f t="shared" si="0"/>
        <v>2516.1899999999996</v>
      </c>
      <c r="E68" s="38">
        <v>2491.8599999999997</v>
      </c>
      <c r="F68" s="38">
        <v>24.33</v>
      </c>
      <c r="G68" s="37" t="s">
        <v>328</v>
      </c>
      <c r="H68" s="39"/>
    </row>
    <row r="69" spans="2:8" x14ac:dyDescent="0.3">
      <c r="B69" s="37" t="s">
        <v>330</v>
      </c>
      <c r="C69" s="37" t="s">
        <v>331</v>
      </c>
      <c r="D69" s="38">
        <f t="shared" si="0"/>
        <v>1393.03</v>
      </c>
      <c r="E69" s="38">
        <v>1370.25</v>
      </c>
      <c r="F69" s="38">
        <v>22.78</v>
      </c>
      <c r="G69" s="37" t="s">
        <v>330</v>
      </c>
      <c r="H69" s="39"/>
    </row>
    <row r="70" spans="2:8" x14ac:dyDescent="0.3">
      <c r="B70" s="37" t="s">
        <v>332</v>
      </c>
      <c r="C70" s="37" t="s">
        <v>333</v>
      </c>
      <c r="D70" s="38">
        <f t="shared" si="0"/>
        <v>17.3</v>
      </c>
      <c r="E70" s="38">
        <v>17.3</v>
      </c>
      <c r="F70" s="38">
        <v>0</v>
      </c>
      <c r="G70" s="37" t="s">
        <v>332</v>
      </c>
      <c r="H70" s="39"/>
    </row>
    <row r="71" spans="2:8" x14ac:dyDescent="0.3">
      <c r="B71" s="37" t="s">
        <v>334</v>
      </c>
      <c r="C71" s="37" t="s">
        <v>335</v>
      </c>
      <c r="D71" s="38">
        <f t="shared" si="0"/>
        <v>3550.48</v>
      </c>
      <c r="E71" s="38">
        <v>3487.48</v>
      </c>
      <c r="F71" s="38">
        <v>63</v>
      </c>
      <c r="G71" s="37" t="s">
        <v>334</v>
      </c>
      <c r="H71" s="39"/>
    </row>
    <row r="72" spans="2:8" x14ac:dyDescent="0.3">
      <c r="B72" s="37" t="s">
        <v>336</v>
      </c>
      <c r="C72" s="37" t="s">
        <v>337</v>
      </c>
      <c r="D72" s="38">
        <f t="shared" si="0"/>
        <v>3314.97</v>
      </c>
      <c r="E72" s="38">
        <v>3273.8599999999997</v>
      </c>
      <c r="F72" s="38">
        <v>41.11</v>
      </c>
      <c r="G72" s="37" t="s">
        <v>336</v>
      </c>
      <c r="H72" s="39"/>
    </row>
    <row r="73" spans="2:8" x14ac:dyDescent="0.3">
      <c r="B73" s="37" t="s">
        <v>338</v>
      </c>
      <c r="C73" s="37" t="s">
        <v>339</v>
      </c>
      <c r="D73" s="38">
        <f t="shared" ref="D73:D136" si="1">SUM(E73:F73)</f>
        <v>5861.93</v>
      </c>
      <c r="E73" s="38">
        <v>5790.39</v>
      </c>
      <c r="F73" s="38">
        <v>71.539999999999992</v>
      </c>
      <c r="G73" s="37" t="s">
        <v>338</v>
      </c>
      <c r="H73" s="39"/>
    </row>
    <row r="74" spans="2:8" x14ac:dyDescent="0.3">
      <c r="B74" s="37" t="s">
        <v>340</v>
      </c>
      <c r="C74" s="37" t="s">
        <v>341</v>
      </c>
      <c r="D74" s="38">
        <f t="shared" si="1"/>
        <v>90.6</v>
      </c>
      <c r="E74" s="38">
        <v>86.38</v>
      </c>
      <c r="F74" s="38">
        <v>4.22</v>
      </c>
      <c r="G74" s="37" t="s">
        <v>340</v>
      </c>
      <c r="H74" s="39"/>
    </row>
    <row r="75" spans="2:8" x14ac:dyDescent="0.3">
      <c r="B75" s="37" t="s">
        <v>342</v>
      </c>
      <c r="C75" s="37" t="s">
        <v>343</v>
      </c>
      <c r="D75" s="38">
        <f t="shared" si="1"/>
        <v>1913.95</v>
      </c>
      <c r="E75" s="38">
        <v>1890.17</v>
      </c>
      <c r="F75" s="38">
        <v>23.78</v>
      </c>
      <c r="G75" s="37" t="s">
        <v>342</v>
      </c>
      <c r="H75" s="39"/>
    </row>
    <row r="76" spans="2:8" x14ac:dyDescent="0.3">
      <c r="B76" s="37" t="s">
        <v>344</v>
      </c>
      <c r="C76" s="37" t="s">
        <v>345</v>
      </c>
      <c r="D76" s="38">
        <f t="shared" si="1"/>
        <v>20311.829999999994</v>
      </c>
      <c r="E76" s="38">
        <v>20039.389999999996</v>
      </c>
      <c r="F76" s="38">
        <v>272.44</v>
      </c>
      <c r="G76" s="37" t="s">
        <v>344</v>
      </c>
      <c r="H76" s="39"/>
    </row>
    <row r="77" spans="2:8" x14ac:dyDescent="0.3">
      <c r="B77" s="37" t="s">
        <v>346</v>
      </c>
      <c r="C77" s="37" t="s">
        <v>347</v>
      </c>
      <c r="D77" s="38">
        <f t="shared" si="1"/>
        <v>3263.5499999999993</v>
      </c>
      <c r="E77" s="38">
        <v>3229.5499999999993</v>
      </c>
      <c r="F77" s="38">
        <v>34</v>
      </c>
      <c r="G77" s="37" t="s">
        <v>346</v>
      </c>
      <c r="H77" s="39"/>
    </row>
    <row r="78" spans="2:8" x14ac:dyDescent="0.3">
      <c r="B78" s="37" t="s">
        <v>348</v>
      </c>
      <c r="C78" s="37" t="s">
        <v>349</v>
      </c>
      <c r="D78" s="38">
        <f t="shared" si="1"/>
        <v>1586.14</v>
      </c>
      <c r="E78" s="38">
        <v>1568.14</v>
      </c>
      <c r="F78" s="38">
        <v>18</v>
      </c>
      <c r="G78" s="37" t="s">
        <v>348</v>
      </c>
      <c r="H78" s="39"/>
    </row>
    <row r="79" spans="2:8" x14ac:dyDescent="0.3">
      <c r="B79" s="37" t="s">
        <v>350</v>
      </c>
      <c r="C79" s="37" t="s">
        <v>351</v>
      </c>
      <c r="D79" s="38">
        <f t="shared" si="1"/>
        <v>75.39</v>
      </c>
      <c r="E79" s="38">
        <v>74.39</v>
      </c>
      <c r="F79" s="38">
        <v>1</v>
      </c>
      <c r="G79" s="37" t="s">
        <v>350</v>
      </c>
      <c r="H79" s="39"/>
    </row>
    <row r="80" spans="2:8" x14ac:dyDescent="0.3">
      <c r="B80" s="37" t="s">
        <v>352</v>
      </c>
      <c r="C80" s="37" t="s">
        <v>353</v>
      </c>
      <c r="D80" s="38">
        <f t="shared" si="1"/>
        <v>313.21999999999997</v>
      </c>
      <c r="E80" s="38">
        <v>309.99999999999994</v>
      </c>
      <c r="F80" s="38">
        <v>3.22</v>
      </c>
      <c r="G80" s="37" t="s">
        <v>352</v>
      </c>
      <c r="H80" s="39"/>
    </row>
    <row r="81" spans="2:8" x14ac:dyDescent="0.3">
      <c r="B81" s="37" t="s">
        <v>354</v>
      </c>
      <c r="C81" s="37" t="s">
        <v>355</v>
      </c>
      <c r="D81" s="38">
        <f t="shared" si="1"/>
        <v>4169.0000000000009</v>
      </c>
      <c r="E81" s="38">
        <v>4090.440000000001</v>
      </c>
      <c r="F81" s="38">
        <v>78.56</v>
      </c>
      <c r="G81" s="37" t="s">
        <v>354</v>
      </c>
      <c r="H81" s="39"/>
    </row>
    <row r="82" spans="2:8" x14ac:dyDescent="0.3">
      <c r="B82" s="37" t="s">
        <v>356</v>
      </c>
      <c r="C82" s="37" t="s">
        <v>357</v>
      </c>
      <c r="D82" s="38">
        <f t="shared" si="1"/>
        <v>2598.09</v>
      </c>
      <c r="E82" s="38">
        <v>2575.5300000000002</v>
      </c>
      <c r="F82" s="38">
        <v>22.56</v>
      </c>
      <c r="G82" s="37" t="s">
        <v>356</v>
      </c>
      <c r="H82" s="39"/>
    </row>
    <row r="83" spans="2:8" x14ac:dyDescent="0.3">
      <c r="B83" s="37" t="s">
        <v>358</v>
      </c>
      <c r="C83" s="37" t="s">
        <v>359</v>
      </c>
      <c r="D83" s="38">
        <f t="shared" si="1"/>
        <v>46.29</v>
      </c>
      <c r="E83" s="38">
        <v>45.4</v>
      </c>
      <c r="F83" s="38">
        <v>0.89</v>
      </c>
      <c r="G83" s="37" t="s">
        <v>358</v>
      </c>
      <c r="H83" s="39"/>
    </row>
    <row r="84" spans="2:8" x14ac:dyDescent="0.3">
      <c r="B84" s="37" t="s">
        <v>360</v>
      </c>
      <c r="C84" s="37" t="s">
        <v>361</v>
      </c>
      <c r="D84" s="38">
        <f t="shared" si="1"/>
        <v>19970.07</v>
      </c>
      <c r="E84" s="38">
        <v>19749.07</v>
      </c>
      <c r="F84" s="38">
        <v>221</v>
      </c>
      <c r="G84" s="37" t="s">
        <v>360</v>
      </c>
      <c r="H84" s="39"/>
    </row>
    <row r="85" spans="2:8" x14ac:dyDescent="0.3">
      <c r="B85" s="37" t="s">
        <v>362</v>
      </c>
      <c r="C85" s="37" t="s">
        <v>363</v>
      </c>
      <c r="D85" s="38">
        <f t="shared" si="1"/>
        <v>23213.819999999996</v>
      </c>
      <c r="E85" s="38">
        <v>23022.599999999995</v>
      </c>
      <c r="F85" s="38">
        <v>191.22</v>
      </c>
      <c r="G85" s="37" t="s">
        <v>362</v>
      </c>
      <c r="H85" s="39"/>
    </row>
    <row r="86" spans="2:8" x14ac:dyDescent="0.3">
      <c r="B86" s="37" t="s">
        <v>364</v>
      </c>
      <c r="C86" s="37" t="s">
        <v>365</v>
      </c>
      <c r="D86" s="38">
        <f t="shared" si="1"/>
        <v>27</v>
      </c>
      <c r="E86" s="38">
        <v>27</v>
      </c>
      <c r="F86" s="38">
        <v>0</v>
      </c>
      <c r="G86" s="37" t="s">
        <v>364</v>
      </c>
      <c r="H86" s="39"/>
    </row>
    <row r="87" spans="2:8" x14ac:dyDescent="0.3">
      <c r="B87" s="37" t="s">
        <v>366</v>
      </c>
      <c r="C87" s="37" t="s">
        <v>367</v>
      </c>
      <c r="D87" s="38">
        <f t="shared" si="1"/>
        <v>20709.789999999997</v>
      </c>
      <c r="E87" s="38">
        <v>20436.899999999998</v>
      </c>
      <c r="F87" s="38">
        <v>272.89</v>
      </c>
      <c r="G87" s="37" t="s">
        <v>366</v>
      </c>
      <c r="H87" s="39"/>
    </row>
    <row r="88" spans="2:8" x14ac:dyDescent="0.3">
      <c r="B88" s="37" t="s">
        <v>368</v>
      </c>
      <c r="C88" s="37" t="s">
        <v>369</v>
      </c>
      <c r="D88" s="38">
        <f t="shared" si="1"/>
        <v>4416.8499999999995</v>
      </c>
      <c r="E88" s="38">
        <v>4367.41</v>
      </c>
      <c r="F88" s="38">
        <v>49.44</v>
      </c>
      <c r="G88" s="37" t="s">
        <v>368</v>
      </c>
      <c r="H88" s="39"/>
    </row>
    <row r="89" spans="2:8" x14ac:dyDescent="0.3">
      <c r="B89" s="37" t="s">
        <v>370</v>
      </c>
      <c r="C89" s="37" t="s">
        <v>371</v>
      </c>
      <c r="D89" s="38">
        <f t="shared" si="1"/>
        <v>3764.95</v>
      </c>
      <c r="E89" s="38">
        <v>3723.06</v>
      </c>
      <c r="F89" s="38">
        <v>41.89</v>
      </c>
      <c r="G89" s="37" t="s">
        <v>370</v>
      </c>
      <c r="H89" s="39"/>
    </row>
    <row r="90" spans="2:8" x14ac:dyDescent="0.3">
      <c r="B90" s="37" t="s">
        <v>372</v>
      </c>
      <c r="C90" s="37" t="s">
        <v>373</v>
      </c>
      <c r="D90" s="38">
        <f t="shared" si="1"/>
        <v>853.66</v>
      </c>
      <c r="E90" s="38">
        <v>840.66</v>
      </c>
      <c r="F90" s="38">
        <v>13</v>
      </c>
      <c r="G90" s="37" t="s">
        <v>372</v>
      </c>
      <c r="H90" s="39"/>
    </row>
    <row r="91" spans="2:8" x14ac:dyDescent="0.3">
      <c r="B91" s="37" t="s">
        <v>374</v>
      </c>
      <c r="C91" s="37" t="s">
        <v>375</v>
      </c>
      <c r="D91" s="38">
        <f t="shared" si="1"/>
        <v>7338.170000000001</v>
      </c>
      <c r="E91" s="38">
        <v>7248.2800000000007</v>
      </c>
      <c r="F91" s="38">
        <v>89.89</v>
      </c>
      <c r="G91" s="37" t="s">
        <v>374</v>
      </c>
      <c r="H91" s="39"/>
    </row>
    <row r="92" spans="2:8" x14ac:dyDescent="0.3">
      <c r="B92" s="37" t="s">
        <v>376</v>
      </c>
      <c r="C92" s="37" t="s">
        <v>377</v>
      </c>
      <c r="D92" s="38">
        <f t="shared" si="1"/>
        <v>869.2399999999999</v>
      </c>
      <c r="E92" s="38">
        <v>858.68</v>
      </c>
      <c r="F92" s="38">
        <v>10.56</v>
      </c>
      <c r="G92" s="37" t="s">
        <v>376</v>
      </c>
      <c r="H92" s="39"/>
    </row>
    <row r="93" spans="2:8" x14ac:dyDescent="0.3">
      <c r="B93" s="37" t="s">
        <v>378</v>
      </c>
      <c r="C93" s="37" t="s">
        <v>379</v>
      </c>
      <c r="D93" s="38">
        <f t="shared" si="1"/>
        <v>107.44</v>
      </c>
      <c r="E93" s="38">
        <v>106</v>
      </c>
      <c r="F93" s="38">
        <v>1.44</v>
      </c>
      <c r="G93" s="37" t="s">
        <v>378</v>
      </c>
      <c r="H93" s="39"/>
    </row>
    <row r="94" spans="2:8" x14ac:dyDescent="0.3">
      <c r="B94" s="37" t="s">
        <v>380</v>
      </c>
      <c r="C94" s="37" t="s">
        <v>381</v>
      </c>
      <c r="D94" s="38">
        <f t="shared" si="1"/>
        <v>50.88000000000001</v>
      </c>
      <c r="E94" s="38">
        <v>50.88000000000001</v>
      </c>
      <c r="F94" s="38">
        <v>0</v>
      </c>
      <c r="G94" s="37" t="s">
        <v>380</v>
      </c>
      <c r="H94" s="39"/>
    </row>
    <row r="95" spans="2:8" x14ac:dyDescent="0.3">
      <c r="B95" s="37" t="s">
        <v>382</v>
      </c>
      <c r="C95" s="37" t="s">
        <v>383</v>
      </c>
      <c r="D95" s="38">
        <f t="shared" si="1"/>
        <v>2283.1000000000004</v>
      </c>
      <c r="E95" s="38">
        <v>2283.1000000000004</v>
      </c>
      <c r="F95" s="38">
        <v>0</v>
      </c>
      <c r="G95" s="37" t="s">
        <v>382</v>
      </c>
      <c r="H95" s="39"/>
    </row>
    <row r="96" spans="2:8" x14ac:dyDescent="0.3">
      <c r="B96" s="37" t="s">
        <v>384</v>
      </c>
      <c r="C96" s="37" t="s">
        <v>385</v>
      </c>
      <c r="D96" s="38">
        <f t="shared" si="1"/>
        <v>722.32999999999993</v>
      </c>
      <c r="E96" s="38">
        <v>717.77</v>
      </c>
      <c r="F96" s="38">
        <v>4.5599999999999996</v>
      </c>
      <c r="G96" s="37" t="s">
        <v>384</v>
      </c>
      <c r="H96" s="39"/>
    </row>
    <row r="97" spans="2:8" x14ac:dyDescent="0.3">
      <c r="B97" s="37" t="s">
        <v>386</v>
      </c>
      <c r="C97" s="37" t="s">
        <v>387</v>
      </c>
      <c r="D97" s="38">
        <f t="shared" si="1"/>
        <v>3515.0400000000004</v>
      </c>
      <c r="E97" s="38">
        <v>3484.26</v>
      </c>
      <c r="F97" s="38">
        <v>30.78</v>
      </c>
      <c r="G97" s="37" t="s">
        <v>386</v>
      </c>
      <c r="H97" s="39"/>
    </row>
    <row r="98" spans="2:8" x14ac:dyDescent="0.3">
      <c r="B98" s="37" t="s">
        <v>388</v>
      </c>
      <c r="C98" s="37" t="s">
        <v>389</v>
      </c>
      <c r="D98" s="38">
        <f t="shared" si="1"/>
        <v>1469.8799999999999</v>
      </c>
      <c r="E98" s="38">
        <v>1450.55</v>
      </c>
      <c r="F98" s="38">
        <v>19.329999999999998</v>
      </c>
      <c r="G98" s="37" t="s">
        <v>388</v>
      </c>
      <c r="H98" s="39"/>
    </row>
    <row r="99" spans="2:8" x14ac:dyDescent="0.3">
      <c r="B99" s="37" t="s">
        <v>390</v>
      </c>
      <c r="C99" s="37" t="s">
        <v>391</v>
      </c>
      <c r="D99" s="38">
        <f t="shared" si="1"/>
        <v>2228.3199999999997</v>
      </c>
      <c r="E99" s="38">
        <v>2183.8799999999997</v>
      </c>
      <c r="F99" s="38">
        <v>44.44</v>
      </c>
      <c r="G99" s="37" t="s">
        <v>390</v>
      </c>
      <c r="H99" s="39"/>
    </row>
    <row r="100" spans="2:8" x14ac:dyDescent="0.3">
      <c r="B100" s="37" t="s">
        <v>392</v>
      </c>
      <c r="C100" s="37" t="s">
        <v>393</v>
      </c>
      <c r="D100" s="38">
        <f t="shared" si="1"/>
        <v>214.60000000000002</v>
      </c>
      <c r="E100" s="38">
        <v>214.60000000000002</v>
      </c>
      <c r="F100" s="38">
        <v>0</v>
      </c>
      <c r="G100" s="37" t="s">
        <v>392</v>
      </c>
      <c r="H100" s="39"/>
    </row>
    <row r="101" spans="2:8" x14ac:dyDescent="0.3">
      <c r="B101" s="37" t="s">
        <v>394</v>
      </c>
      <c r="C101" s="37" t="s">
        <v>395</v>
      </c>
      <c r="D101" s="38">
        <f t="shared" si="1"/>
        <v>29.4</v>
      </c>
      <c r="E101" s="38">
        <v>29.4</v>
      </c>
      <c r="F101" s="38">
        <v>0</v>
      </c>
      <c r="G101" s="37" t="s">
        <v>394</v>
      </c>
      <c r="H101" s="39"/>
    </row>
    <row r="102" spans="2:8" x14ac:dyDescent="0.3">
      <c r="B102" s="43" t="s">
        <v>396</v>
      </c>
      <c r="C102" s="37" t="s">
        <v>397</v>
      </c>
      <c r="D102" s="38">
        <f t="shared" si="1"/>
        <v>156.4</v>
      </c>
      <c r="E102" s="38">
        <v>156.4</v>
      </c>
      <c r="F102" s="38">
        <v>0</v>
      </c>
      <c r="G102" s="43" t="s">
        <v>396</v>
      </c>
      <c r="H102" s="39"/>
    </row>
    <row r="103" spans="2:8" x14ac:dyDescent="0.3">
      <c r="B103" s="37" t="s">
        <v>398</v>
      </c>
      <c r="C103" s="37" t="s">
        <v>399</v>
      </c>
      <c r="D103" s="38">
        <f t="shared" si="1"/>
        <v>155.31</v>
      </c>
      <c r="E103" s="38">
        <v>155.31</v>
      </c>
      <c r="F103" s="38">
        <v>0</v>
      </c>
      <c r="G103" s="37" t="s">
        <v>398</v>
      </c>
      <c r="H103" s="39"/>
    </row>
    <row r="104" spans="2:8" x14ac:dyDescent="0.3">
      <c r="B104" s="37" t="s">
        <v>400</v>
      </c>
      <c r="C104" s="37" t="s">
        <v>401</v>
      </c>
      <c r="D104" s="38">
        <f t="shared" si="1"/>
        <v>614.96</v>
      </c>
      <c r="E104" s="38">
        <v>602.63</v>
      </c>
      <c r="F104" s="38">
        <v>12.33</v>
      </c>
      <c r="G104" s="37" t="s">
        <v>400</v>
      </c>
      <c r="H104" s="39"/>
    </row>
    <row r="105" spans="2:8" x14ac:dyDescent="0.3">
      <c r="B105" s="37" t="s">
        <v>402</v>
      </c>
      <c r="C105" s="37" t="s">
        <v>403</v>
      </c>
      <c r="D105" s="38">
        <f t="shared" si="1"/>
        <v>113.85</v>
      </c>
      <c r="E105" s="38">
        <v>112.74</v>
      </c>
      <c r="F105" s="38">
        <v>1.1100000000000001</v>
      </c>
      <c r="G105" s="37" t="s">
        <v>402</v>
      </c>
      <c r="H105" s="39"/>
    </row>
    <row r="106" spans="2:8" x14ac:dyDescent="0.3">
      <c r="B106" s="37" t="s">
        <v>404</v>
      </c>
      <c r="C106" s="37" t="s">
        <v>405</v>
      </c>
      <c r="D106" s="38">
        <f t="shared" si="1"/>
        <v>1047.1400000000001</v>
      </c>
      <c r="E106" s="38">
        <v>1037.25</v>
      </c>
      <c r="F106" s="38">
        <v>9.89</v>
      </c>
      <c r="G106" s="37" t="s">
        <v>404</v>
      </c>
      <c r="H106" s="39"/>
    </row>
    <row r="107" spans="2:8" x14ac:dyDescent="0.3">
      <c r="B107" s="37" t="s">
        <v>406</v>
      </c>
      <c r="C107" s="37" t="s">
        <v>407</v>
      </c>
      <c r="D107" s="38">
        <f t="shared" si="1"/>
        <v>17986.749999999996</v>
      </c>
      <c r="E107" s="38">
        <v>17786.309999999998</v>
      </c>
      <c r="F107" s="38">
        <v>200.44</v>
      </c>
      <c r="G107" s="37" t="s">
        <v>406</v>
      </c>
      <c r="H107" s="39"/>
    </row>
    <row r="108" spans="2:8" x14ac:dyDescent="0.3">
      <c r="B108" s="37" t="s">
        <v>408</v>
      </c>
      <c r="C108" s="37" t="s">
        <v>409</v>
      </c>
      <c r="D108" s="38">
        <f t="shared" si="1"/>
        <v>1930.7299999999998</v>
      </c>
      <c r="E108" s="38">
        <v>1913.9499999999998</v>
      </c>
      <c r="F108" s="38">
        <v>16.78</v>
      </c>
      <c r="G108" s="37" t="s">
        <v>408</v>
      </c>
      <c r="H108" s="39"/>
    </row>
    <row r="109" spans="2:8" x14ac:dyDescent="0.3">
      <c r="B109" s="37" t="s">
        <v>410</v>
      </c>
      <c r="C109" s="37" t="s">
        <v>411</v>
      </c>
      <c r="D109" s="38">
        <f t="shared" si="1"/>
        <v>309.41999999999996</v>
      </c>
      <c r="E109" s="38">
        <v>308.64</v>
      </c>
      <c r="F109" s="38">
        <v>0.78</v>
      </c>
      <c r="G109" s="37" t="s">
        <v>410</v>
      </c>
      <c r="H109" s="39"/>
    </row>
    <row r="110" spans="2:8" x14ac:dyDescent="0.3">
      <c r="B110" s="37" t="s">
        <v>412</v>
      </c>
      <c r="C110" s="37" t="s">
        <v>413</v>
      </c>
      <c r="D110" s="38">
        <f t="shared" si="1"/>
        <v>1577.2999999999997</v>
      </c>
      <c r="E110" s="38">
        <v>1566.6299999999997</v>
      </c>
      <c r="F110" s="38">
        <v>10.67</v>
      </c>
      <c r="G110" s="37" t="s">
        <v>412</v>
      </c>
      <c r="H110" s="39"/>
    </row>
    <row r="111" spans="2:8" x14ac:dyDescent="0.3">
      <c r="B111" s="40" t="s">
        <v>414</v>
      </c>
      <c r="C111" s="41" t="s">
        <v>415</v>
      </c>
      <c r="D111" s="38">
        <f t="shared" si="1"/>
        <v>259.37</v>
      </c>
      <c r="E111" s="38">
        <v>259.37</v>
      </c>
      <c r="F111" s="38">
        <v>0</v>
      </c>
      <c r="G111" s="40" t="s">
        <v>414</v>
      </c>
      <c r="H111" s="39"/>
    </row>
    <row r="112" spans="2:8" x14ac:dyDescent="0.3">
      <c r="B112" s="44" t="s">
        <v>416</v>
      </c>
      <c r="C112" s="41" t="s">
        <v>417</v>
      </c>
      <c r="D112" s="38">
        <f t="shared" si="1"/>
        <v>582.1</v>
      </c>
      <c r="E112" s="38">
        <v>582.1</v>
      </c>
      <c r="F112" s="38">
        <v>0</v>
      </c>
      <c r="G112" s="44" t="s">
        <v>416</v>
      </c>
      <c r="H112" s="39"/>
    </row>
    <row r="113" spans="2:8" x14ac:dyDescent="0.3">
      <c r="B113" s="40" t="s">
        <v>418</v>
      </c>
      <c r="C113" s="41" t="s">
        <v>419</v>
      </c>
      <c r="D113" s="38">
        <f t="shared" si="1"/>
        <v>277.10000000000002</v>
      </c>
      <c r="E113" s="38">
        <v>277.10000000000002</v>
      </c>
      <c r="F113" s="38">
        <v>0</v>
      </c>
      <c r="G113" s="40" t="s">
        <v>418</v>
      </c>
      <c r="H113" s="39"/>
    </row>
    <row r="114" spans="2:8" x14ac:dyDescent="0.3">
      <c r="B114" s="37" t="s">
        <v>420</v>
      </c>
      <c r="C114" s="37" t="s">
        <v>421</v>
      </c>
      <c r="D114" s="38">
        <f t="shared" si="1"/>
        <v>221.37999999999997</v>
      </c>
      <c r="E114" s="38">
        <v>219.48999999999998</v>
      </c>
      <c r="F114" s="38">
        <v>1.89</v>
      </c>
      <c r="G114" s="37" t="s">
        <v>420</v>
      </c>
      <c r="H114" s="39"/>
    </row>
    <row r="115" spans="2:8" x14ac:dyDescent="0.3">
      <c r="B115" s="37" t="s">
        <v>422</v>
      </c>
      <c r="C115" s="37" t="s">
        <v>423</v>
      </c>
      <c r="D115" s="38">
        <f t="shared" si="1"/>
        <v>24.68</v>
      </c>
      <c r="E115" s="38">
        <v>24.68</v>
      </c>
      <c r="F115" s="38">
        <v>0</v>
      </c>
      <c r="G115" s="37" t="s">
        <v>422</v>
      </c>
      <c r="H115" s="39"/>
    </row>
    <row r="116" spans="2:8" x14ac:dyDescent="0.3">
      <c r="B116" s="37" t="s">
        <v>424</v>
      </c>
      <c r="C116" s="37" t="s">
        <v>425</v>
      </c>
      <c r="D116" s="38">
        <f t="shared" si="1"/>
        <v>19475.43</v>
      </c>
      <c r="E116" s="38">
        <v>19209.82</v>
      </c>
      <c r="F116" s="38">
        <v>265.61</v>
      </c>
      <c r="G116" s="37" t="s">
        <v>424</v>
      </c>
      <c r="H116" s="39"/>
    </row>
    <row r="117" spans="2:8" x14ac:dyDescent="0.3">
      <c r="B117" s="37" t="s">
        <v>426</v>
      </c>
      <c r="C117" s="37" t="s">
        <v>427</v>
      </c>
      <c r="D117" s="38">
        <f t="shared" si="1"/>
        <v>41</v>
      </c>
      <c r="E117" s="38">
        <v>41</v>
      </c>
      <c r="F117" s="38">
        <v>0</v>
      </c>
      <c r="G117" s="37" t="s">
        <v>426</v>
      </c>
      <c r="H117" s="39"/>
    </row>
    <row r="118" spans="2:8" x14ac:dyDescent="0.3">
      <c r="B118" s="37" t="s">
        <v>428</v>
      </c>
      <c r="C118" s="37" t="s">
        <v>429</v>
      </c>
      <c r="D118" s="38">
        <f t="shared" si="1"/>
        <v>1045.22</v>
      </c>
      <c r="E118" s="38">
        <v>1045.22</v>
      </c>
      <c r="F118" s="38">
        <v>0</v>
      </c>
      <c r="G118" s="37" t="s">
        <v>428</v>
      </c>
      <c r="H118" s="39"/>
    </row>
    <row r="119" spans="2:8" x14ac:dyDescent="0.3">
      <c r="B119" s="37" t="s">
        <v>430</v>
      </c>
      <c r="C119" s="37" t="s">
        <v>431</v>
      </c>
      <c r="D119" s="38">
        <f t="shared" si="1"/>
        <v>34.099999999999994</v>
      </c>
      <c r="E119" s="38">
        <v>34.099999999999994</v>
      </c>
      <c r="F119" s="38">
        <v>0</v>
      </c>
      <c r="G119" s="37" t="s">
        <v>430</v>
      </c>
      <c r="H119" s="39"/>
    </row>
    <row r="120" spans="2:8" x14ac:dyDescent="0.3">
      <c r="B120" s="37" t="s">
        <v>432</v>
      </c>
      <c r="C120" s="37" t="s">
        <v>433</v>
      </c>
      <c r="D120" s="38">
        <f t="shared" si="1"/>
        <v>4867.76</v>
      </c>
      <c r="E120" s="38">
        <v>4821.43</v>
      </c>
      <c r="F120" s="38">
        <v>46.33</v>
      </c>
      <c r="G120" s="37" t="s">
        <v>432</v>
      </c>
      <c r="H120" s="39"/>
    </row>
    <row r="121" spans="2:8" x14ac:dyDescent="0.3">
      <c r="B121" s="37" t="s">
        <v>434</v>
      </c>
      <c r="C121" s="37" t="s">
        <v>435</v>
      </c>
      <c r="D121" s="38">
        <f t="shared" si="1"/>
        <v>18584.140000000003</v>
      </c>
      <c r="E121" s="38">
        <v>18324.580000000002</v>
      </c>
      <c r="F121" s="38">
        <v>259.56</v>
      </c>
      <c r="G121" s="37" t="s">
        <v>434</v>
      </c>
      <c r="H121" s="39"/>
    </row>
    <row r="122" spans="2:8" x14ac:dyDescent="0.3">
      <c r="B122" s="37" t="s">
        <v>436</v>
      </c>
      <c r="C122" s="37" t="s">
        <v>437</v>
      </c>
      <c r="D122" s="38">
        <f t="shared" si="1"/>
        <v>24965.88</v>
      </c>
      <c r="E122" s="38">
        <v>24696.99</v>
      </c>
      <c r="F122" s="38">
        <v>268.89</v>
      </c>
      <c r="G122" s="37" t="s">
        <v>436</v>
      </c>
      <c r="H122" s="39"/>
    </row>
    <row r="123" spans="2:8" x14ac:dyDescent="0.3">
      <c r="B123" s="37" t="s">
        <v>438</v>
      </c>
      <c r="C123" s="37" t="s">
        <v>439</v>
      </c>
      <c r="D123" s="38">
        <f t="shared" si="1"/>
        <v>1050.47</v>
      </c>
      <c r="E123" s="38">
        <v>1039.69</v>
      </c>
      <c r="F123" s="38">
        <v>10.78</v>
      </c>
      <c r="G123" s="37" t="s">
        <v>438</v>
      </c>
      <c r="H123" s="39"/>
    </row>
    <row r="124" spans="2:8" x14ac:dyDescent="0.3">
      <c r="B124" s="37" t="s">
        <v>440</v>
      </c>
      <c r="C124" s="37" t="s">
        <v>441</v>
      </c>
      <c r="D124" s="38">
        <f t="shared" si="1"/>
        <v>1408.02</v>
      </c>
      <c r="E124" s="38">
        <v>1398.69</v>
      </c>
      <c r="F124" s="38">
        <v>9.33</v>
      </c>
      <c r="G124" s="37" t="s">
        <v>440</v>
      </c>
      <c r="H124" s="39"/>
    </row>
    <row r="125" spans="2:8" x14ac:dyDescent="0.3">
      <c r="B125" s="37" t="s">
        <v>442</v>
      </c>
      <c r="C125" s="37" t="s">
        <v>443</v>
      </c>
      <c r="D125" s="38">
        <f t="shared" si="1"/>
        <v>593.18999999999994</v>
      </c>
      <c r="E125" s="38">
        <v>575.36999999999989</v>
      </c>
      <c r="F125" s="38">
        <v>17.82</v>
      </c>
      <c r="G125" s="37" t="s">
        <v>442</v>
      </c>
      <c r="H125" s="39"/>
    </row>
    <row r="126" spans="2:8" x14ac:dyDescent="0.3">
      <c r="B126" s="37" t="s">
        <v>444</v>
      </c>
      <c r="C126" s="37" t="s">
        <v>445</v>
      </c>
      <c r="D126" s="38">
        <f t="shared" si="1"/>
        <v>94.67</v>
      </c>
      <c r="E126" s="38">
        <v>94.67</v>
      </c>
      <c r="F126" s="38">
        <v>0</v>
      </c>
      <c r="G126" s="37" t="s">
        <v>444</v>
      </c>
      <c r="H126" s="39"/>
    </row>
    <row r="127" spans="2:8" x14ac:dyDescent="0.3">
      <c r="B127" s="37" t="s">
        <v>446</v>
      </c>
      <c r="C127" s="37" t="s">
        <v>447</v>
      </c>
      <c r="D127" s="38">
        <f t="shared" si="1"/>
        <v>568.25</v>
      </c>
      <c r="E127" s="38">
        <v>564.69000000000005</v>
      </c>
      <c r="F127" s="38">
        <v>3.56</v>
      </c>
      <c r="G127" s="37" t="s">
        <v>446</v>
      </c>
      <c r="H127" s="39"/>
    </row>
    <row r="128" spans="2:8" x14ac:dyDescent="0.3">
      <c r="B128" s="37" t="s">
        <v>448</v>
      </c>
      <c r="C128" s="37" t="s">
        <v>449</v>
      </c>
      <c r="D128" s="38">
        <f t="shared" si="1"/>
        <v>1680.6299999999999</v>
      </c>
      <c r="E128" s="38">
        <v>1669.4099999999999</v>
      </c>
      <c r="F128" s="38">
        <v>11.22</v>
      </c>
      <c r="G128" s="37" t="s">
        <v>448</v>
      </c>
      <c r="H128" s="39"/>
    </row>
    <row r="129" spans="2:8" x14ac:dyDescent="0.3">
      <c r="B129" s="37" t="s">
        <v>450</v>
      </c>
      <c r="C129" s="37" t="s">
        <v>451</v>
      </c>
      <c r="D129" s="38">
        <f t="shared" si="1"/>
        <v>82.399999999999991</v>
      </c>
      <c r="E129" s="38">
        <v>80.399999999999991</v>
      </c>
      <c r="F129" s="38">
        <v>2</v>
      </c>
      <c r="G129" s="37" t="s">
        <v>450</v>
      </c>
      <c r="H129" s="39"/>
    </row>
    <row r="130" spans="2:8" x14ac:dyDescent="0.3">
      <c r="B130" s="37" t="s">
        <v>452</v>
      </c>
      <c r="C130" s="37" t="s">
        <v>453</v>
      </c>
      <c r="D130" s="38">
        <f t="shared" si="1"/>
        <v>1261.29</v>
      </c>
      <c r="E130" s="38">
        <v>1256.07</v>
      </c>
      <c r="F130" s="38">
        <v>5.22</v>
      </c>
      <c r="G130" s="37" t="s">
        <v>452</v>
      </c>
      <c r="H130" s="39"/>
    </row>
    <row r="131" spans="2:8" x14ac:dyDescent="0.3">
      <c r="B131" s="37" t="s">
        <v>454</v>
      </c>
      <c r="C131" s="37" t="s">
        <v>455</v>
      </c>
      <c r="D131" s="38">
        <f t="shared" si="1"/>
        <v>9400.8099999999977</v>
      </c>
      <c r="E131" s="38">
        <v>9262.8099999999977</v>
      </c>
      <c r="F131" s="38">
        <v>138</v>
      </c>
      <c r="G131" s="37" t="s">
        <v>454</v>
      </c>
      <c r="H131" s="39"/>
    </row>
    <row r="132" spans="2:8" x14ac:dyDescent="0.3">
      <c r="B132" s="37" t="s">
        <v>456</v>
      </c>
      <c r="C132" s="37" t="s">
        <v>457</v>
      </c>
      <c r="D132" s="38">
        <f t="shared" si="1"/>
        <v>30862.350000000002</v>
      </c>
      <c r="E132" s="38">
        <v>30606.910000000003</v>
      </c>
      <c r="F132" s="38">
        <v>255.44</v>
      </c>
      <c r="G132" s="37" t="s">
        <v>456</v>
      </c>
      <c r="H132" s="39"/>
    </row>
    <row r="133" spans="2:8" x14ac:dyDescent="0.3">
      <c r="B133" s="37" t="s">
        <v>458</v>
      </c>
      <c r="C133" s="37" t="s">
        <v>459</v>
      </c>
      <c r="D133" s="38">
        <f t="shared" si="1"/>
        <v>2553.38</v>
      </c>
      <c r="E133" s="38">
        <v>2519.1600000000003</v>
      </c>
      <c r="F133" s="38">
        <v>34.22</v>
      </c>
      <c r="G133" s="37" t="s">
        <v>458</v>
      </c>
      <c r="H133" s="39"/>
    </row>
    <row r="134" spans="2:8" x14ac:dyDescent="0.3">
      <c r="B134" s="37" t="s">
        <v>460</v>
      </c>
      <c r="C134" s="37" t="s">
        <v>461</v>
      </c>
      <c r="D134" s="38">
        <f t="shared" si="1"/>
        <v>35.6</v>
      </c>
      <c r="E134" s="38">
        <v>35.6</v>
      </c>
      <c r="F134" s="38">
        <v>0</v>
      </c>
      <c r="G134" s="37" t="s">
        <v>460</v>
      </c>
      <c r="H134" s="39"/>
    </row>
    <row r="135" spans="2:8" x14ac:dyDescent="0.3">
      <c r="B135" s="37" t="s">
        <v>462</v>
      </c>
      <c r="C135" s="37" t="s">
        <v>463</v>
      </c>
      <c r="D135" s="38">
        <f t="shared" si="1"/>
        <v>566.69000000000017</v>
      </c>
      <c r="E135" s="38">
        <v>564.58000000000015</v>
      </c>
      <c r="F135" s="38">
        <v>2.11</v>
      </c>
      <c r="G135" s="37" t="s">
        <v>462</v>
      </c>
      <c r="H135" s="39"/>
    </row>
    <row r="136" spans="2:8" x14ac:dyDescent="0.3">
      <c r="B136" s="37" t="s">
        <v>464</v>
      </c>
      <c r="C136" s="37" t="s">
        <v>465</v>
      </c>
      <c r="D136" s="38">
        <f t="shared" si="1"/>
        <v>195.69</v>
      </c>
      <c r="E136" s="38">
        <v>192.69</v>
      </c>
      <c r="F136" s="38">
        <v>3</v>
      </c>
      <c r="G136" s="37" t="s">
        <v>464</v>
      </c>
      <c r="H136" s="39"/>
    </row>
    <row r="137" spans="2:8" x14ac:dyDescent="0.3">
      <c r="B137" s="37" t="s">
        <v>466</v>
      </c>
      <c r="C137" s="37" t="s">
        <v>467</v>
      </c>
      <c r="D137" s="38">
        <f t="shared" ref="D137:D200" si="2">SUM(E137:F137)</f>
        <v>6250.8799999999983</v>
      </c>
      <c r="E137" s="38">
        <v>6135.7699999999986</v>
      </c>
      <c r="F137" s="38">
        <v>115.11</v>
      </c>
      <c r="G137" s="37" t="s">
        <v>466</v>
      </c>
      <c r="H137" s="39"/>
    </row>
    <row r="138" spans="2:8" x14ac:dyDescent="0.3">
      <c r="B138" s="37" t="s">
        <v>468</v>
      </c>
      <c r="C138" s="37" t="s">
        <v>469</v>
      </c>
      <c r="D138" s="38">
        <f t="shared" si="2"/>
        <v>234.48000000000002</v>
      </c>
      <c r="E138" s="38">
        <v>233.70000000000002</v>
      </c>
      <c r="F138" s="38">
        <v>0.78</v>
      </c>
      <c r="G138" s="37" t="s">
        <v>468</v>
      </c>
      <c r="H138" s="39"/>
    </row>
    <row r="139" spans="2:8" x14ac:dyDescent="0.3">
      <c r="B139" s="37" t="s">
        <v>470</v>
      </c>
      <c r="C139" s="37" t="s">
        <v>471</v>
      </c>
      <c r="D139" s="38">
        <f t="shared" si="2"/>
        <v>243.22000000000003</v>
      </c>
      <c r="E139" s="38">
        <v>242.11</v>
      </c>
      <c r="F139" s="38">
        <v>1.1100000000000001</v>
      </c>
      <c r="G139" s="37" t="s">
        <v>470</v>
      </c>
      <c r="H139" s="39"/>
    </row>
    <row r="140" spans="2:8" x14ac:dyDescent="0.3">
      <c r="B140" s="40" t="s">
        <v>472</v>
      </c>
      <c r="C140" s="41" t="s">
        <v>473</v>
      </c>
      <c r="D140" s="38">
        <f t="shared" si="2"/>
        <v>36.599999999999994</v>
      </c>
      <c r="E140" s="38">
        <v>36.599999999999994</v>
      </c>
      <c r="F140" s="38">
        <v>0</v>
      </c>
      <c r="G140" s="40" t="s">
        <v>472</v>
      </c>
      <c r="H140" s="39"/>
    </row>
    <row r="141" spans="2:8" x14ac:dyDescent="0.3">
      <c r="B141" s="45" t="s">
        <v>474</v>
      </c>
      <c r="C141" s="37" t="s">
        <v>475</v>
      </c>
      <c r="D141" s="38">
        <f t="shared" si="2"/>
        <v>409.61999999999989</v>
      </c>
      <c r="E141" s="38">
        <v>393.39999999999992</v>
      </c>
      <c r="F141" s="38">
        <v>16.22</v>
      </c>
      <c r="G141" s="45" t="s">
        <v>474</v>
      </c>
      <c r="H141" s="39"/>
    </row>
    <row r="142" spans="2:8" x14ac:dyDescent="0.3">
      <c r="B142" s="37" t="s">
        <v>476</v>
      </c>
      <c r="C142" s="37" t="s">
        <v>477</v>
      </c>
      <c r="D142" s="38">
        <f t="shared" si="2"/>
        <v>205.16</v>
      </c>
      <c r="E142" s="38">
        <v>205.16</v>
      </c>
      <c r="F142" s="38">
        <v>0</v>
      </c>
      <c r="G142" s="37" t="s">
        <v>476</v>
      </c>
      <c r="H142" s="39"/>
    </row>
    <row r="143" spans="2:8" x14ac:dyDescent="0.3">
      <c r="B143" s="37" t="s">
        <v>478</v>
      </c>
      <c r="C143" s="37" t="s">
        <v>479</v>
      </c>
      <c r="D143" s="38">
        <f t="shared" si="2"/>
        <v>3366.1300000000006</v>
      </c>
      <c r="E143" s="38">
        <v>3307.0200000000004</v>
      </c>
      <c r="F143" s="38">
        <v>59.11</v>
      </c>
      <c r="G143" s="37" t="s">
        <v>478</v>
      </c>
      <c r="H143" s="39"/>
    </row>
    <row r="144" spans="2:8" x14ac:dyDescent="0.3">
      <c r="B144" s="37" t="s">
        <v>480</v>
      </c>
      <c r="C144" s="37" t="s">
        <v>481</v>
      </c>
      <c r="D144" s="38">
        <f t="shared" si="2"/>
        <v>808.94999999999993</v>
      </c>
      <c r="E144" s="38">
        <v>804.39</v>
      </c>
      <c r="F144" s="38">
        <v>4.5599999999999996</v>
      </c>
      <c r="G144" s="37" t="s">
        <v>480</v>
      </c>
      <c r="H144" s="39"/>
    </row>
    <row r="145" spans="2:8" x14ac:dyDescent="0.3">
      <c r="B145" s="37" t="s">
        <v>482</v>
      </c>
      <c r="C145" s="37" t="s">
        <v>483</v>
      </c>
      <c r="D145" s="38">
        <f t="shared" si="2"/>
        <v>89.61</v>
      </c>
      <c r="E145" s="38">
        <v>89.5</v>
      </c>
      <c r="F145" s="38">
        <v>0.11</v>
      </c>
      <c r="G145" s="37" t="s">
        <v>482</v>
      </c>
      <c r="H145" s="39"/>
    </row>
    <row r="146" spans="2:8" x14ac:dyDescent="0.3">
      <c r="B146" s="37" t="s">
        <v>484</v>
      </c>
      <c r="C146" s="37" t="s">
        <v>485</v>
      </c>
      <c r="D146" s="38">
        <f t="shared" si="2"/>
        <v>603.5</v>
      </c>
      <c r="E146" s="38">
        <v>598.94000000000005</v>
      </c>
      <c r="F146" s="38">
        <v>4.5599999999999996</v>
      </c>
      <c r="G146" s="37" t="s">
        <v>484</v>
      </c>
      <c r="H146" s="39"/>
    </row>
    <row r="147" spans="2:8" x14ac:dyDescent="0.3">
      <c r="B147" s="37" t="s">
        <v>486</v>
      </c>
      <c r="C147" s="37" t="s">
        <v>487</v>
      </c>
      <c r="D147" s="38">
        <f t="shared" si="2"/>
        <v>1408.92</v>
      </c>
      <c r="E147" s="38">
        <v>1408.03</v>
      </c>
      <c r="F147" s="38">
        <v>0.89</v>
      </c>
      <c r="G147" s="37" t="s">
        <v>486</v>
      </c>
      <c r="H147" s="39"/>
    </row>
    <row r="148" spans="2:8" x14ac:dyDescent="0.3">
      <c r="B148" s="37" t="s">
        <v>488</v>
      </c>
      <c r="C148" s="37" t="s">
        <v>489</v>
      </c>
      <c r="D148" s="38">
        <f t="shared" si="2"/>
        <v>464.44</v>
      </c>
      <c r="E148" s="38">
        <v>461.11</v>
      </c>
      <c r="F148" s="38">
        <v>3.33</v>
      </c>
      <c r="G148" s="37" t="s">
        <v>488</v>
      </c>
      <c r="H148" s="39"/>
    </row>
    <row r="149" spans="2:8" x14ac:dyDescent="0.3">
      <c r="B149" s="37" t="s">
        <v>490</v>
      </c>
      <c r="C149" s="37" t="s">
        <v>491</v>
      </c>
      <c r="D149" s="38">
        <f t="shared" si="2"/>
        <v>9999.9399999999987</v>
      </c>
      <c r="E149" s="38">
        <v>9840.0499999999993</v>
      </c>
      <c r="F149" s="38">
        <v>159.88999999999999</v>
      </c>
      <c r="G149" s="37" t="s">
        <v>490</v>
      </c>
      <c r="H149" s="39"/>
    </row>
    <row r="150" spans="2:8" x14ac:dyDescent="0.3">
      <c r="B150" s="37" t="s">
        <v>492</v>
      </c>
      <c r="C150" s="37" t="s">
        <v>493</v>
      </c>
      <c r="D150" s="38">
        <f t="shared" si="2"/>
        <v>292.17</v>
      </c>
      <c r="E150" s="38">
        <v>287.28000000000003</v>
      </c>
      <c r="F150" s="38">
        <v>4.8899999999999997</v>
      </c>
      <c r="G150" s="37" t="s">
        <v>492</v>
      </c>
      <c r="H150" s="39"/>
    </row>
    <row r="151" spans="2:8" x14ac:dyDescent="0.3">
      <c r="B151" s="37" t="s">
        <v>494</v>
      </c>
      <c r="C151" s="37" t="s">
        <v>495</v>
      </c>
      <c r="D151" s="38">
        <f t="shared" si="2"/>
        <v>10296.059999999998</v>
      </c>
      <c r="E151" s="38">
        <v>10197.499999999998</v>
      </c>
      <c r="F151" s="38">
        <v>98.56</v>
      </c>
      <c r="G151" s="37" t="s">
        <v>494</v>
      </c>
      <c r="H151" s="39"/>
    </row>
    <row r="152" spans="2:8" x14ac:dyDescent="0.3">
      <c r="B152" s="37" t="s">
        <v>496</v>
      </c>
      <c r="C152" s="37" t="s">
        <v>497</v>
      </c>
      <c r="D152" s="38">
        <f t="shared" si="2"/>
        <v>1780.49</v>
      </c>
      <c r="E152" s="38">
        <v>1752.27</v>
      </c>
      <c r="F152" s="38">
        <v>28.22</v>
      </c>
      <c r="G152" s="37" t="s">
        <v>496</v>
      </c>
      <c r="H152" s="39"/>
    </row>
    <row r="153" spans="2:8" x14ac:dyDescent="0.3">
      <c r="B153" s="37" t="s">
        <v>498</v>
      </c>
      <c r="C153" s="37" t="s">
        <v>499</v>
      </c>
      <c r="D153" s="38">
        <f t="shared" si="2"/>
        <v>4022.5399999999995</v>
      </c>
      <c r="E153" s="38">
        <v>3996.8699999999994</v>
      </c>
      <c r="F153" s="38">
        <v>25.67</v>
      </c>
      <c r="G153" s="37" t="s">
        <v>498</v>
      </c>
      <c r="H153" s="39"/>
    </row>
    <row r="154" spans="2:8" x14ac:dyDescent="0.3">
      <c r="B154" s="37" t="s">
        <v>500</v>
      </c>
      <c r="C154" s="37" t="s">
        <v>501</v>
      </c>
      <c r="D154" s="38">
        <f t="shared" si="2"/>
        <v>1745.5299999999995</v>
      </c>
      <c r="E154" s="38">
        <v>1730.4199999999996</v>
      </c>
      <c r="F154" s="38">
        <v>15.11</v>
      </c>
      <c r="G154" s="37" t="s">
        <v>500</v>
      </c>
      <c r="H154" s="39"/>
    </row>
    <row r="155" spans="2:8" x14ac:dyDescent="0.3">
      <c r="B155" s="37" t="s">
        <v>502</v>
      </c>
      <c r="C155" s="37" t="s">
        <v>503</v>
      </c>
      <c r="D155" s="38">
        <f t="shared" si="2"/>
        <v>717.46</v>
      </c>
      <c r="E155" s="38">
        <v>717.46</v>
      </c>
      <c r="F155" s="38">
        <v>0</v>
      </c>
      <c r="G155" s="37" t="s">
        <v>502</v>
      </c>
      <c r="H155" s="39"/>
    </row>
    <row r="156" spans="2:8" x14ac:dyDescent="0.3">
      <c r="B156" s="37" t="s">
        <v>504</v>
      </c>
      <c r="C156" s="37" t="s">
        <v>505</v>
      </c>
      <c r="D156" s="38">
        <f t="shared" si="2"/>
        <v>52.750000000000007</v>
      </c>
      <c r="E156" s="38">
        <v>52.750000000000007</v>
      </c>
      <c r="F156" s="38">
        <v>0</v>
      </c>
      <c r="G156" s="37" t="s">
        <v>504</v>
      </c>
      <c r="H156" s="39"/>
    </row>
    <row r="157" spans="2:8" x14ac:dyDescent="0.3">
      <c r="B157" s="37" t="s">
        <v>506</v>
      </c>
      <c r="C157" s="37" t="s">
        <v>507</v>
      </c>
      <c r="D157" s="38">
        <f t="shared" si="2"/>
        <v>5831.7</v>
      </c>
      <c r="E157" s="38">
        <v>5795.59</v>
      </c>
      <c r="F157" s="38">
        <v>36.11</v>
      </c>
      <c r="G157" s="37" t="s">
        <v>506</v>
      </c>
      <c r="H157" s="39"/>
    </row>
    <row r="158" spans="2:8" x14ac:dyDescent="0.3">
      <c r="B158" s="37" t="s">
        <v>508</v>
      </c>
      <c r="C158" s="37" t="s">
        <v>509</v>
      </c>
      <c r="D158" s="38">
        <f t="shared" si="2"/>
        <v>1376.93</v>
      </c>
      <c r="E158" s="38">
        <v>1349.6000000000001</v>
      </c>
      <c r="F158" s="38">
        <v>27.33</v>
      </c>
      <c r="G158" s="37" t="s">
        <v>508</v>
      </c>
      <c r="H158" s="39"/>
    </row>
    <row r="159" spans="2:8" x14ac:dyDescent="0.3">
      <c r="B159" s="37" t="s">
        <v>510</v>
      </c>
      <c r="C159" s="37" t="s">
        <v>511</v>
      </c>
      <c r="D159" s="38">
        <f t="shared" si="2"/>
        <v>396.35999999999996</v>
      </c>
      <c r="E159" s="38">
        <v>392.35999999999996</v>
      </c>
      <c r="F159" s="38">
        <v>4</v>
      </c>
      <c r="G159" s="37" t="s">
        <v>510</v>
      </c>
      <c r="H159" s="39"/>
    </row>
    <row r="160" spans="2:8" x14ac:dyDescent="0.3">
      <c r="B160" s="37" t="s">
        <v>512</v>
      </c>
      <c r="C160" s="37" t="s">
        <v>513</v>
      </c>
      <c r="D160" s="38">
        <f t="shared" si="2"/>
        <v>8455.7099999999991</v>
      </c>
      <c r="E160" s="38">
        <v>8327.82</v>
      </c>
      <c r="F160" s="38">
        <v>127.89</v>
      </c>
      <c r="G160" s="37" t="s">
        <v>512</v>
      </c>
      <c r="H160" s="39"/>
    </row>
    <row r="161" spans="2:8" x14ac:dyDescent="0.3">
      <c r="B161" s="37" t="s">
        <v>514</v>
      </c>
      <c r="C161" s="37" t="s">
        <v>515</v>
      </c>
      <c r="D161" s="38">
        <f t="shared" si="2"/>
        <v>578.4</v>
      </c>
      <c r="E161" s="38">
        <v>575.51</v>
      </c>
      <c r="F161" s="38">
        <v>2.89</v>
      </c>
      <c r="G161" s="37" t="s">
        <v>514</v>
      </c>
      <c r="H161" s="39"/>
    </row>
    <row r="162" spans="2:8" x14ac:dyDescent="0.3">
      <c r="B162" s="46" t="s">
        <v>516</v>
      </c>
      <c r="C162" s="37" t="s">
        <v>517</v>
      </c>
      <c r="D162" s="38">
        <f t="shared" si="2"/>
        <v>849.66</v>
      </c>
      <c r="E162" s="38">
        <v>842.66</v>
      </c>
      <c r="F162" s="38">
        <v>7</v>
      </c>
      <c r="G162" s="46" t="s">
        <v>516</v>
      </c>
      <c r="H162" s="39"/>
    </row>
    <row r="163" spans="2:8" x14ac:dyDescent="0.3">
      <c r="B163" s="37" t="s">
        <v>518</v>
      </c>
      <c r="C163" s="37" t="s">
        <v>519</v>
      </c>
      <c r="D163" s="38">
        <f t="shared" si="2"/>
        <v>1658.75</v>
      </c>
      <c r="E163" s="38">
        <v>1631.64</v>
      </c>
      <c r="F163" s="38">
        <v>27.11</v>
      </c>
      <c r="G163" s="37" t="s">
        <v>518</v>
      </c>
      <c r="H163" s="39"/>
    </row>
    <row r="164" spans="2:8" x14ac:dyDescent="0.3">
      <c r="B164" s="37" t="s">
        <v>520</v>
      </c>
      <c r="C164" s="37" t="s">
        <v>521</v>
      </c>
      <c r="D164" s="38">
        <f t="shared" si="2"/>
        <v>58.900000000000006</v>
      </c>
      <c r="E164" s="38">
        <v>58.900000000000006</v>
      </c>
      <c r="F164" s="38">
        <v>0</v>
      </c>
      <c r="G164" s="37" t="s">
        <v>520</v>
      </c>
      <c r="H164" s="39"/>
    </row>
    <row r="165" spans="2:8" x14ac:dyDescent="0.3">
      <c r="B165" s="37" t="s">
        <v>522</v>
      </c>
      <c r="C165" s="37" t="s">
        <v>523</v>
      </c>
      <c r="D165" s="38">
        <f t="shared" si="2"/>
        <v>6681.9599999999982</v>
      </c>
      <c r="E165" s="38">
        <v>6586.0699999999979</v>
      </c>
      <c r="F165" s="38">
        <v>95.89</v>
      </c>
      <c r="G165" s="37" t="s">
        <v>522</v>
      </c>
      <c r="H165" s="39"/>
    </row>
    <row r="166" spans="2:8" x14ac:dyDescent="0.3">
      <c r="B166" s="45" t="s">
        <v>524</v>
      </c>
      <c r="C166" s="37" t="s">
        <v>525</v>
      </c>
      <c r="D166" s="38">
        <f t="shared" si="2"/>
        <v>534.53</v>
      </c>
      <c r="E166" s="38">
        <v>534.53</v>
      </c>
      <c r="F166" s="38">
        <v>0</v>
      </c>
      <c r="G166" s="45" t="s">
        <v>524</v>
      </c>
      <c r="H166" s="39"/>
    </row>
    <row r="167" spans="2:8" x14ac:dyDescent="0.3">
      <c r="B167" s="37" t="s">
        <v>526</v>
      </c>
      <c r="C167" s="37" t="s">
        <v>527</v>
      </c>
      <c r="D167" s="38">
        <f t="shared" si="2"/>
        <v>15246.549999999997</v>
      </c>
      <c r="E167" s="38">
        <v>15063.769999999997</v>
      </c>
      <c r="F167" s="38">
        <v>182.78</v>
      </c>
      <c r="G167" s="37" t="s">
        <v>526</v>
      </c>
      <c r="H167" s="39"/>
    </row>
    <row r="168" spans="2:8" x14ac:dyDescent="0.3">
      <c r="B168" s="37" t="s">
        <v>528</v>
      </c>
      <c r="C168" s="37" t="s">
        <v>529</v>
      </c>
      <c r="D168" s="38">
        <f t="shared" si="2"/>
        <v>1246.1899999999996</v>
      </c>
      <c r="E168" s="38">
        <v>1230.6299999999997</v>
      </c>
      <c r="F168" s="38">
        <v>15.56</v>
      </c>
      <c r="G168" s="37" t="s">
        <v>528</v>
      </c>
      <c r="H168" s="39"/>
    </row>
    <row r="169" spans="2:8" x14ac:dyDescent="0.3">
      <c r="B169" s="37" t="s">
        <v>530</v>
      </c>
      <c r="C169" s="37" t="s">
        <v>531</v>
      </c>
      <c r="D169" s="38">
        <f t="shared" si="2"/>
        <v>780.87000000000012</v>
      </c>
      <c r="E169" s="38">
        <v>772.43000000000006</v>
      </c>
      <c r="F169" s="38">
        <v>8.44</v>
      </c>
      <c r="G169" s="37" t="s">
        <v>530</v>
      </c>
      <c r="H169" s="39"/>
    </row>
    <row r="170" spans="2:8" x14ac:dyDescent="0.3">
      <c r="B170" s="37" t="s">
        <v>532</v>
      </c>
      <c r="C170" s="37" t="s">
        <v>533</v>
      </c>
      <c r="D170" s="38">
        <f t="shared" si="2"/>
        <v>362.8</v>
      </c>
      <c r="E170" s="38">
        <v>308.62</v>
      </c>
      <c r="F170" s="38">
        <v>54.18</v>
      </c>
      <c r="G170" s="37" t="s">
        <v>532</v>
      </c>
      <c r="H170" s="39"/>
    </row>
    <row r="171" spans="2:8" x14ac:dyDescent="0.3">
      <c r="B171" s="37" t="s">
        <v>534</v>
      </c>
      <c r="C171" s="37" t="s">
        <v>535</v>
      </c>
      <c r="D171" s="38">
        <f t="shared" si="2"/>
        <v>130.78</v>
      </c>
      <c r="E171" s="38">
        <v>129</v>
      </c>
      <c r="F171" s="38">
        <v>1.78</v>
      </c>
      <c r="G171" s="37" t="s">
        <v>534</v>
      </c>
      <c r="H171" s="39"/>
    </row>
    <row r="172" spans="2:8" x14ac:dyDescent="0.3">
      <c r="B172" s="37" t="s">
        <v>536</v>
      </c>
      <c r="C172" s="37" t="s">
        <v>537</v>
      </c>
      <c r="D172" s="38">
        <f t="shared" si="2"/>
        <v>1023.2700000000001</v>
      </c>
      <c r="E172" s="38">
        <v>1014.94</v>
      </c>
      <c r="F172" s="38">
        <v>8.33</v>
      </c>
      <c r="G172" s="37" t="s">
        <v>536</v>
      </c>
      <c r="H172" s="39"/>
    </row>
    <row r="173" spans="2:8" x14ac:dyDescent="0.3">
      <c r="B173" s="37" t="s">
        <v>538</v>
      </c>
      <c r="C173" s="37" t="s">
        <v>539</v>
      </c>
      <c r="D173" s="38">
        <f t="shared" si="2"/>
        <v>1389.82</v>
      </c>
      <c r="E173" s="38">
        <v>1378.6</v>
      </c>
      <c r="F173" s="38">
        <v>11.22</v>
      </c>
      <c r="G173" s="37" t="s">
        <v>538</v>
      </c>
      <c r="H173" s="39"/>
    </row>
    <row r="174" spans="2:8" x14ac:dyDescent="0.3">
      <c r="B174" s="37" t="s">
        <v>540</v>
      </c>
      <c r="C174" s="37" t="s">
        <v>541</v>
      </c>
      <c r="D174" s="38">
        <f t="shared" si="2"/>
        <v>1827.3999999999996</v>
      </c>
      <c r="E174" s="38">
        <v>1798.5099999999995</v>
      </c>
      <c r="F174" s="38">
        <v>28.89</v>
      </c>
      <c r="G174" s="37" t="s">
        <v>540</v>
      </c>
      <c r="H174" s="39"/>
    </row>
    <row r="175" spans="2:8" x14ac:dyDescent="0.3">
      <c r="B175" s="37" t="s">
        <v>542</v>
      </c>
      <c r="C175" s="37" t="s">
        <v>543</v>
      </c>
      <c r="D175" s="38">
        <f t="shared" si="2"/>
        <v>714.69999999999993</v>
      </c>
      <c r="E175" s="38">
        <v>712.36999999999989</v>
      </c>
      <c r="F175" s="38">
        <v>2.33</v>
      </c>
      <c r="G175" s="37" t="s">
        <v>542</v>
      </c>
      <c r="H175" s="39"/>
    </row>
    <row r="176" spans="2:8" x14ac:dyDescent="0.3">
      <c r="B176" s="37" t="s">
        <v>544</v>
      </c>
      <c r="C176" s="37" t="s">
        <v>545</v>
      </c>
      <c r="D176" s="38">
        <f t="shared" si="2"/>
        <v>2062.0400000000004</v>
      </c>
      <c r="E176" s="38">
        <v>2034.1500000000003</v>
      </c>
      <c r="F176" s="38">
        <v>27.89</v>
      </c>
      <c r="G176" s="37" t="s">
        <v>544</v>
      </c>
      <c r="H176" s="39"/>
    </row>
    <row r="177" spans="2:8" x14ac:dyDescent="0.3">
      <c r="B177" s="37" t="s">
        <v>546</v>
      </c>
      <c r="C177" s="37" t="s">
        <v>547</v>
      </c>
      <c r="D177" s="38">
        <f t="shared" si="2"/>
        <v>5461.19</v>
      </c>
      <c r="E177" s="38">
        <v>5393.86</v>
      </c>
      <c r="F177" s="38">
        <v>67.33</v>
      </c>
      <c r="G177" s="37" t="s">
        <v>546</v>
      </c>
      <c r="H177" s="39"/>
    </row>
    <row r="178" spans="2:8" x14ac:dyDescent="0.3">
      <c r="B178" s="37" t="s">
        <v>548</v>
      </c>
      <c r="C178" s="37" t="s">
        <v>549</v>
      </c>
      <c r="D178" s="38">
        <f t="shared" si="2"/>
        <v>2268.37</v>
      </c>
      <c r="E178" s="38">
        <v>2239.37</v>
      </c>
      <c r="F178" s="38">
        <v>29</v>
      </c>
      <c r="G178" s="37" t="s">
        <v>548</v>
      </c>
      <c r="H178" s="39"/>
    </row>
    <row r="179" spans="2:8" x14ac:dyDescent="0.3">
      <c r="B179" s="37" t="s">
        <v>550</v>
      </c>
      <c r="C179" s="37" t="s">
        <v>551</v>
      </c>
      <c r="D179" s="38">
        <f t="shared" si="2"/>
        <v>83.630000000000024</v>
      </c>
      <c r="E179" s="38">
        <v>83.630000000000024</v>
      </c>
      <c r="F179" s="38">
        <v>0</v>
      </c>
      <c r="G179" s="37" t="s">
        <v>550</v>
      </c>
      <c r="H179" s="39"/>
    </row>
    <row r="180" spans="2:8" x14ac:dyDescent="0.3">
      <c r="B180" s="37" t="s">
        <v>552</v>
      </c>
      <c r="C180" s="37" t="s">
        <v>553</v>
      </c>
      <c r="D180" s="38">
        <f t="shared" si="2"/>
        <v>15019.350000000002</v>
      </c>
      <c r="E180" s="38">
        <v>14771.240000000002</v>
      </c>
      <c r="F180" s="38">
        <v>248.11</v>
      </c>
      <c r="G180" s="37" t="s">
        <v>552</v>
      </c>
      <c r="H180" s="39"/>
    </row>
    <row r="181" spans="2:8" x14ac:dyDescent="0.3">
      <c r="B181" s="37" t="s">
        <v>554</v>
      </c>
      <c r="C181" s="37" t="s">
        <v>555</v>
      </c>
      <c r="D181" s="38">
        <f t="shared" si="2"/>
        <v>249.68999999999997</v>
      </c>
      <c r="E181" s="38">
        <v>249.68999999999997</v>
      </c>
      <c r="F181" s="38">
        <v>0</v>
      </c>
      <c r="G181" s="37" t="s">
        <v>554</v>
      </c>
      <c r="H181" s="39"/>
    </row>
    <row r="182" spans="2:8" x14ac:dyDescent="0.3">
      <c r="B182" s="37" t="s">
        <v>556</v>
      </c>
      <c r="C182" s="37" t="s">
        <v>557</v>
      </c>
      <c r="D182" s="38">
        <f t="shared" si="2"/>
        <v>22618.519999999997</v>
      </c>
      <c r="E182" s="38">
        <v>22402.199999999997</v>
      </c>
      <c r="F182" s="38">
        <v>216.32000000000002</v>
      </c>
      <c r="G182" s="37" t="s">
        <v>556</v>
      </c>
      <c r="H182" s="39"/>
    </row>
    <row r="183" spans="2:8" x14ac:dyDescent="0.3">
      <c r="B183" s="37" t="s">
        <v>558</v>
      </c>
      <c r="C183" s="37" t="s">
        <v>559</v>
      </c>
      <c r="D183" s="38">
        <f t="shared" si="2"/>
        <v>5622.7400000000007</v>
      </c>
      <c r="E183" s="38">
        <v>5472.52</v>
      </c>
      <c r="F183" s="38">
        <v>150.22</v>
      </c>
      <c r="G183" s="37" t="s">
        <v>558</v>
      </c>
      <c r="H183" s="39"/>
    </row>
    <row r="184" spans="2:8" x14ac:dyDescent="0.3">
      <c r="B184" s="37" t="s">
        <v>560</v>
      </c>
      <c r="C184" s="37" t="s">
        <v>561</v>
      </c>
      <c r="D184" s="38">
        <f t="shared" si="2"/>
        <v>145.91</v>
      </c>
      <c r="E184" s="38">
        <v>145.47</v>
      </c>
      <c r="F184" s="38">
        <v>0.44</v>
      </c>
      <c r="G184" s="37" t="s">
        <v>560</v>
      </c>
      <c r="H184" s="39"/>
    </row>
    <row r="185" spans="2:8" x14ac:dyDescent="0.3">
      <c r="B185" s="37" t="s">
        <v>562</v>
      </c>
      <c r="C185" s="37" t="s">
        <v>563</v>
      </c>
      <c r="D185" s="38">
        <f t="shared" si="2"/>
        <v>329.2299999999999</v>
      </c>
      <c r="E185" s="38">
        <v>323.89999999999992</v>
      </c>
      <c r="F185" s="38">
        <v>5.33</v>
      </c>
      <c r="G185" s="37" t="s">
        <v>562</v>
      </c>
      <c r="H185" s="39"/>
    </row>
    <row r="186" spans="2:8" x14ac:dyDescent="0.3">
      <c r="B186" s="37" t="s">
        <v>564</v>
      </c>
      <c r="C186" s="37" t="s">
        <v>565</v>
      </c>
      <c r="D186" s="38">
        <f t="shared" si="2"/>
        <v>1017.1600000000001</v>
      </c>
      <c r="E186" s="38">
        <v>1017.1600000000001</v>
      </c>
      <c r="F186" s="38">
        <v>0</v>
      </c>
      <c r="G186" s="37" t="s">
        <v>564</v>
      </c>
      <c r="H186" s="39"/>
    </row>
    <row r="187" spans="2:8" x14ac:dyDescent="0.3">
      <c r="B187" s="37" t="s">
        <v>566</v>
      </c>
      <c r="C187" s="37" t="s">
        <v>567</v>
      </c>
      <c r="D187" s="38">
        <f t="shared" si="2"/>
        <v>566.08000000000015</v>
      </c>
      <c r="E187" s="38">
        <v>560.6400000000001</v>
      </c>
      <c r="F187" s="38">
        <v>5.44</v>
      </c>
      <c r="G187" s="37" t="s">
        <v>566</v>
      </c>
      <c r="H187" s="39"/>
    </row>
    <row r="188" spans="2:8" x14ac:dyDescent="0.3">
      <c r="B188" s="37" t="s">
        <v>568</v>
      </c>
      <c r="C188" s="37" t="s">
        <v>569</v>
      </c>
      <c r="D188" s="38">
        <f t="shared" si="2"/>
        <v>222.39000000000001</v>
      </c>
      <c r="E188" s="38">
        <v>217.61</v>
      </c>
      <c r="F188" s="38">
        <v>4.78</v>
      </c>
      <c r="G188" s="37" t="s">
        <v>568</v>
      </c>
      <c r="H188" s="39"/>
    </row>
    <row r="189" spans="2:8" x14ac:dyDescent="0.3">
      <c r="B189" s="37" t="s">
        <v>570</v>
      </c>
      <c r="C189" s="37" t="s">
        <v>571</v>
      </c>
      <c r="D189" s="38">
        <f t="shared" si="2"/>
        <v>1060.46</v>
      </c>
      <c r="E189" s="38">
        <v>1042.54</v>
      </c>
      <c r="F189" s="38">
        <v>17.920000000000002</v>
      </c>
      <c r="G189" s="37" t="s">
        <v>570</v>
      </c>
      <c r="H189" s="39"/>
    </row>
    <row r="190" spans="2:8" x14ac:dyDescent="0.3">
      <c r="B190" s="37" t="s">
        <v>572</v>
      </c>
      <c r="C190" s="37" t="s">
        <v>573</v>
      </c>
      <c r="D190" s="38">
        <f t="shared" si="2"/>
        <v>9703.3199999999961</v>
      </c>
      <c r="E190" s="38">
        <v>9579.3499999999967</v>
      </c>
      <c r="F190" s="38">
        <v>123.97000000000001</v>
      </c>
      <c r="G190" s="37" t="s">
        <v>572</v>
      </c>
      <c r="H190" s="39"/>
    </row>
    <row r="191" spans="2:8" x14ac:dyDescent="0.3">
      <c r="B191" s="37" t="s">
        <v>574</v>
      </c>
      <c r="C191" s="37" t="s">
        <v>575</v>
      </c>
      <c r="D191" s="38">
        <f t="shared" si="2"/>
        <v>6480.23</v>
      </c>
      <c r="E191" s="38">
        <v>6443.79</v>
      </c>
      <c r="F191" s="38">
        <v>36.44</v>
      </c>
      <c r="G191" s="37" t="s">
        <v>574</v>
      </c>
      <c r="H191" s="39"/>
    </row>
    <row r="192" spans="2:8" x14ac:dyDescent="0.3">
      <c r="B192" s="37" t="s">
        <v>576</v>
      </c>
      <c r="C192" s="37" t="s">
        <v>577</v>
      </c>
      <c r="D192" s="38">
        <f t="shared" si="2"/>
        <v>801.66000000000008</v>
      </c>
      <c r="E192" s="38">
        <v>792.22</v>
      </c>
      <c r="F192" s="38">
        <v>9.44</v>
      </c>
      <c r="G192" s="37" t="s">
        <v>576</v>
      </c>
      <c r="H192" s="39"/>
    </row>
    <row r="193" spans="2:8" x14ac:dyDescent="0.3">
      <c r="B193" s="37" t="s">
        <v>578</v>
      </c>
      <c r="C193" s="37" t="s">
        <v>579</v>
      </c>
      <c r="D193" s="38">
        <f t="shared" si="2"/>
        <v>47.400000000000006</v>
      </c>
      <c r="E193" s="38">
        <v>47.400000000000006</v>
      </c>
      <c r="F193" s="38">
        <v>0</v>
      </c>
      <c r="G193" s="37" t="s">
        <v>578</v>
      </c>
      <c r="H193" s="39"/>
    </row>
    <row r="194" spans="2:8" x14ac:dyDescent="0.3">
      <c r="B194" s="37" t="s">
        <v>580</v>
      </c>
      <c r="C194" s="37" t="s">
        <v>581</v>
      </c>
      <c r="D194" s="38">
        <f t="shared" si="2"/>
        <v>731.38000000000022</v>
      </c>
      <c r="E194" s="38">
        <v>722.05000000000018</v>
      </c>
      <c r="F194" s="38">
        <v>9.33</v>
      </c>
      <c r="G194" s="37" t="s">
        <v>580</v>
      </c>
      <c r="H194" s="39"/>
    </row>
    <row r="195" spans="2:8" x14ac:dyDescent="0.3">
      <c r="B195" s="37" t="s">
        <v>582</v>
      </c>
      <c r="C195" s="37" t="s">
        <v>583</v>
      </c>
      <c r="D195" s="38">
        <f t="shared" si="2"/>
        <v>68.7</v>
      </c>
      <c r="E195" s="38">
        <v>68.7</v>
      </c>
      <c r="F195" s="38">
        <v>0</v>
      </c>
      <c r="G195" s="37" t="s">
        <v>582</v>
      </c>
      <c r="H195" s="39"/>
    </row>
    <row r="196" spans="2:8" x14ac:dyDescent="0.3">
      <c r="B196" s="37" t="s">
        <v>584</v>
      </c>
      <c r="C196" s="37" t="s">
        <v>585</v>
      </c>
      <c r="D196" s="38">
        <f t="shared" si="2"/>
        <v>32.5</v>
      </c>
      <c r="E196" s="38">
        <v>32.5</v>
      </c>
      <c r="F196" s="38">
        <v>0</v>
      </c>
      <c r="G196" s="37" t="s">
        <v>584</v>
      </c>
      <c r="H196" s="39"/>
    </row>
    <row r="197" spans="2:8" x14ac:dyDescent="0.3">
      <c r="B197" s="37" t="s">
        <v>586</v>
      </c>
      <c r="C197" s="37" t="s">
        <v>587</v>
      </c>
      <c r="D197" s="38">
        <f t="shared" si="2"/>
        <v>136.94</v>
      </c>
      <c r="E197" s="38">
        <v>136.94</v>
      </c>
      <c r="F197" s="38">
        <v>0</v>
      </c>
      <c r="G197" s="37" t="s">
        <v>586</v>
      </c>
      <c r="H197" s="39"/>
    </row>
    <row r="198" spans="2:8" x14ac:dyDescent="0.3">
      <c r="B198" s="37" t="s">
        <v>588</v>
      </c>
      <c r="C198" s="37" t="s">
        <v>589</v>
      </c>
      <c r="D198" s="38">
        <f t="shared" si="2"/>
        <v>511.53000000000003</v>
      </c>
      <c r="E198" s="38">
        <v>507.53000000000003</v>
      </c>
      <c r="F198" s="38">
        <v>4</v>
      </c>
      <c r="G198" s="37" t="s">
        <v>588</v>
      </c>
      <c r="H198" s="39"/>
    </row>
    <row r="199" spans="2:8" x14ac:dyDescent="0.3">
      <c r="B199" s="37" t="s">
        <v>590</v>
      </c>
      <c r="C199" s="37" t="s">
        <v>591</v>
      </c>
      <c r="D199" s="38">
        <f t="shared" si="2"/>
        <v>2625.8300000000004</v>
      </c>
      <c r="E199" s="38">
        <v>2587.5000000000005</v>
      </c>
      <c r="F199" s="38">
        <v>38.33</v>
      </c>
      <c r="G199" s="37" t="s">
        <v>590</v>
      </c>
      <c r="H199" s="39"/>
    </row>
    <row r="200" spans="2:8" x14ac:dyDescent="0.3">
      <c r="B200" s="37" t="s">
        <v>592</v>
      </c>
      <c r="C200" s="37" t="s">
        <v>593</v>
      </c>
      <c r="D200" s="38">
        <f t="shared" si="2"/>
        <v>4509.74</v>
      </c>
      <c r="E200" s="38">
        <v>4450.3</v>
      </c>
      <c r="F200" s="38">
        <v>59.44</v>
      </c>
      <c r="G200" s="37" t="s">
        <v>592</v>
      </c>
      <c r="H200" s="39"/>
    </row>
    <row r="201" spans="2:8" x14ac:dyDescent="0.3">
      <c r="B201" s="37" t="s">
        <v>594</v>
      </c>
      <c r="C201" s="37" t="s">
        <v>595</v>
      </c>
      <c r="D201" s="38">
        <f t="shared" ref="D201:D264" si="3">SUM(E201:F201)</f>
        <v>24.2</v>
      </c>
      <c r="E201" s="38">
        <v>22.2</v>
      </c>
      <c r="F201" s="38">
        <v>2</v>
      </c>
      <c r="G201" s="37" t="s">
        <v>594</v>
      </c>
      <c r="H201" s="39"/>
    </row>
    <row r="202" spans="2:8" x14ac:dyDescent="0.3">
      <c r="B202" s="37" t="s">
        <v>596</v>
      </c>
      <c r="C202" s="37" t="s">
        <v>597</v>
      </c>
      <c r="D202" s="38">
        <f t="shared" si="3"/>
        <v>155.58000000000001</v>
      </c>
      <c r="E202" s="38">
        <v>155.58000000000001</v>
      </c>
      <c r="F202" s="38">
        <v>0</v>
      </c>
      <c r="G202" s="37" t="s">
        <v>596</v>
      </c>
      <c r="H202" s="39"/>
    </row>
    <row r="203" spans="2:8" x14ac:dyDescent="0.3">
      <c r="B203" s="37" t="s">
        <v>598</v>
      </c>
      <c r="C203" s="37" t="s">
        <v>599</v>
      </c>
      <c r="D203" s="38">
        <f t="shared" si="3"/>
        <v>18141.499999999996</v>
      </c>
      <c r="E203" s="38">
        <v>17988.059999999998</v>
      </c>
      <c r="F203" s="38">
        <v>153.44</v>
      </c>
      <c r="G203" s="37" t="s">
        <v>598</v>
      </c>
      <c r="H203" s="39"/>
    </row>
    <row r="204" spans="2:8" x14ac:dyDescent="0.3">
      <c r="B204" s="37" t="s">
        <v>600</v>
      </c>
      <c r="C204" s="37" t="s">
        <v>601</v>
      </c>
      <c r="D204" s="38">
        <f t="shared" si="3"/>
        <v>296.85000000000008</v>
      </c>
      <c r="E204" s="38">
        <v>294.63000000000005</v>
      </c>
      <c r="F204" s="38">
        <v>2.2200000000000002</v>
      </c>
      <c r="G204" s="37" t="s">
        <v>600</v>
      </c>
      <c r="H204" s="39"/>
    </row>
    <row r="205" spans="2:8" x14ac:dyDescent="0.3">
      <c r="B205" s="37" t="s">
        <v>602</v>
      </c>
      <c r="C205" s="37" t="s">
        <v>603</v>
      </c>
      <c r="D205" s="38">
        <f t="shared" si="3"/>
        <v>141.69999999999999</v>
      </c>
      <c r="E205" s="38">
        <v>140.69999999999999</v>
      </c>
      <c r="F205" s="38">
        <v>1</v>
      </c>
      <c r="G205" s="37" t="s">
        <v>602</v>
      </c>
      <c r="H205" s="39"/>
    </row>
    <row r="206" spans="2:8" x14ac:dyDescent="0.3">
      <c r="B206" s="37" t="s">
        <v>604</v>
      </c>
      <c r="C206" s="37" t="s">
        <v>605</v>
      </c>
      <c r="D206" s="38">
        <f t="shared" si="3"/>
        <v>253.25</v>
      </c>
      <c r="E206" s="38">
        <v>247.47</v>
      </c>
      <c r="F206" s="38">
        <v>5.78</v>
      </c>
      <c r="G206" s="37" t="s">
        <v>604</v>
      </c>
      <c r="H206" s="39"/>
    </row>
    <row r="207" spans="2:8" x14ac:dyDescent="0.3">
      <c r="B207" s="37" t="s">
        <v>606</v>
      </c>
      <c r="C207" s="37" t="s">
        <v>607</v>
      </c>
      <c r="D207" s="38">
        <f t="shared" si="3"/>
        <v>8670.9800000000014</v>
      </c>
      <c r="E207" s="38">
        <v>8579.8700000000008</v>
      </c>
      <c r="F207" s="38">
        <v>91.11</v>
      </c>
      <c r="G207" s="37" t="s">
        <v>606</v>
      </c>
      <c r="H207" s="39"/>
    </row>
    <row r="208" spans="2:8" x14ac:dyDescent="0.3">
      <c r="B208" s="40" t="s">
        <v>608</v>
      </c>
      <c r="C208" s="41" t="s">
        <v>609</v>
      </c>
      <c r="D208" s="38">
        <f t="shared" si="3"/>
        <v>109.3</v>
      </c>
      <c r="E208" s="38">
        <v>109.3</v>
      </c>
      <c r="F208" s="38">
        <v>0</v>
      </c>
      <c r="G208" s="40" t="s">
        <v>608</v>
      </c>
      <c r="H208" s="39"/>
    </row>
    <row r="209" spans="2:8" x14ac:dyDescent="0.3">
      <c r="B209" s="37" t="s">
        <v>610</v>
      </c>
      <c r="C209" s="37" t="s">
        <v>611</v>
      </c>
      <c r="D209" s="38">
        <f t="shared" si="3"/>
        <v>709.02</v>
      </c>
      <c r="E209" s="38">
        <v>696.02</v>
      </c>
      <c r="F209" s="38">
        <v>13</v>
      </c>
      <c r="G209" s="37" t="s">
        <v>610</v>
      </c>
      <c r="H209" s="39"/>
    </row>
    <row r="210" spans="2:8" x14ac:dyDescent="0.3">
      <c r="B210" s="37" t="s">
        <v>612</v>
      </c>
      <c r="C210" s="37" t="s">
        <v>613</v>
      </c>
      <c r="D210" s="38">
        <f t="shared" si="3"/>
        <v>352.65999999999991</v>
      </c>
      <c r="E210" s="38">
        <v>348.76999999999992</v>
      </c>
      <c r="F210" s="38">
        <v>3.89</v>
      </c>
      <c r="G210" s="37" t="s">
        <v>612</v>
      </c>
      <c r="H210" s="39"/>
    </row>
    <row r="211" spans="2:8" x14ac:dyDescent="0.3">
      <c r="B211" s="37" t="s">
        <v>614</v>
      </c>
      <c r="C211" s="37" t="s">
        <v>615</v>
      </c>
      <c r="D211" s="38">
        <f t="shared" si="3"/>
        <v>3510.7700000000004</v>
      </c>
      <c r="E211" s="38">
        <v>3486.9900000000002</v>
      </c>
      <c r="F211" s="38">
        <v>23.78</v>
      </c>
      <c r="G211" s="37" t="s">
        <v>614</v>
      </c>
      <c r="H211" s="39"/>
    </row>
    <row r="212" spans="2:8" x14ac:dyDescent="0.3">
      <c r="B212" s="37" t="s">
        <v>616</v>
      </c>
      <c r="C212" s="37" t="s">
        <v>617</v>
      </c>
      <c r="D212" s="38">
        <f t="shared" si="3"/>
        <v>1176.92</v>
      </c>
      <c r="E212" s="38">
        <v>1163.7</v>
      </c>
      <c r="F212" s="38">
        <v>13.22</v>
      </c>
      <c r="G212" s="37" t="s">
        <v>616</v>
      </c>
      <c r="H212" s="39"/>
    </row>
    <row r="213" spans="2:8" x14ac:dyDescent="0.3">
      <c r="B213" s="37" t="s">
        <v>618</v>
      </c>
      <c r="C213" s="37" t="s">
        <v>619</v>
      </c>
      <c r="D213" s="38">
        <f t="shared" si="3"/>
        <v>248.46999999999997</v>
      </c>
      <c r="E213" s="38">
        <v>248.46999999999997</v>
      </c>
      <c r="F213" s="38">
        <v>0</v>
      </c>
      <c r="G213" s="37" t="s">
        <v>618</v>
      </c>
      <c r="H213" s="39"/>
    </row>
    <row r="214" spans="2:8" x14ac:dyDescent="0.3">
      <c r="B214" s="41" t="s">
        <v>620</v>
      </c>
      <c r="C214" s="37" t="s">
        <v>621</v>
      </c>
      <c r="D214" s="38">
        <f t="shared" si="3"/>
        <v>614.63999999999987</v>
      </c>
      <c r="E214" s="38">
        <v>614.63999999999987</v>
      </c>
      <c r="F214" s="38">
        <v>0</v>
      </c>
      <c r="G214" s="41" t="s">
        <v>620</v>
      </c>
      <c r="H214" s="39"/>
    </row>
    <row r="215" spans="2:8" x14ac:dyDescent="0.3">
      <c r="B215" s="37" t="s">
        <v>622</v>
      </c>
      <c r="C215" s="37" t="s">
        <v>623</v>
      </c>
      <c r="D215" s="38">
        <f t="shared" si="3"/>
        <v>2456.87</v>
      </c>
      <c r="E215" s="38">
        <v>2442.87</v>
      </c>
      <c r="F215" s="38">
        <v>14</v>
      </c>
      <c r="G215" s="37" t="s">
        <v>622</v>
      </c>
      <c r="H215" s="39"/>
    </row>
    <row r="216" spans="2:8" x14ac:dyDescent="0.3">
      <c r="B216" s="37" t="s">
        <v>624</v>
      </c>
      <c r="C216" s="37" t="s">
        <v>625</v>
      </c>
      <c r="D216" s="38">
        <f t="shared" si="3"/>
        <v>2643.41</v>
      </c>
      <c r="E216" s="38">
        <v>2599.9699999999998</v>
      </c>
      <c r="F216" s="38">
        <v>43.44</v>
      </c>
      <c r="G216" s="37" t="s">
        <v>624</v>
      </c>
      <c r="H216" s="39"/>
    </row>
    <row r="217" spans="2:8" x14ac:dyDescent="0.3">
      <c r="B217" s="40" t="s">
        <v>626</v>
      </c>
      <c r="C217" s="41" t="s">
        <v>627</v>
      </c>
      <c r="D217" s="38">
        <f t="shared" si="3"/>
        <v>72.7</v>
      </c>
      <c r="E217" s="38">
        <v>72.7</v>
      </c>
      <c r="F217" s="38">
        <v>0</v>
      </c>
      <c r="G217" s="40" t="s">
        <v>626</v>
      </c>
      <c r="H217" s="39"/>
    </row>
    <row r="218" spans="2:8" x14ac:dyDescent="0.3">
      <c r="B218" s="37" t="s">
        <v>628</v>
      </c>
      <c r="C218" s="37" t="s">
        <v>629</v>
      </c>
      <c r="D218" s="38">
        <f t="shared" si="3"/>
        <v>22703.73</v>
      </c>
      <c r="E218" s="38">
        <v>22440.73</v>
      </c>
      <c r="F218" s="38">
        <v>263</v>
      </c>
      <c r="G218" s="37" t="s">
        <v>628</v>
      </c>
      <c r="H218" s="39"/>
    </row>
    <row r="219" spans="2:8" x14ac:dyDescent="0.3">
      <c r="B219" s="37" t="s">
        <v>630</v>
      </c>
      <c r="C219" s="37" t="s">
        <v>631</v>
      </c>
      <c r="D219" s="38">
        <f t="shared" si="3"/>
        <v>51.400000000000006</v>
      </c>
      <c r="E219" s="38">
        <v>50.400000000000006</v>
      </c>
      <c r="F219" s="38">
        <v>1</v>
      </c>
      <c r="G219" s="37" t="s">
        <v>630</v>
      </c>
      <c r="H219" s="39"/>
    </row>
    <row r="220" spans="2:8" x14ac:dyDescent="0.3">
      <c r="B220" s="37" t="s">
        <v>632</v>
      </c>
      <c r="C220" s="37" t="s">
        <v>633</v>
      </c>
      <c r="D220" s="38">
        <f t="shared" si="3"/>
        <v>646.09000000000015</v>
      </c>
      <c r="E220" s="38">
        <v>646.09000000000015</v>
      </c>
      <c r="F220" s="38">
        <v>0</v>
      </c>
      <c r="G220" s="37" t="s">
        <v>632</v>
      </c>
      <c r="H220" s="39"/>
    </row>
    <row r="221" spans="2:8" x14ac:dyDescent="0.3">
      <c r="B221" s="47" t="s">
        <v>634</v>
      </c>
      <c r="C221" s="37" t="s">
        <v>635</v>
      </c>
      <c r="D221" s="38">
        <f t="shared" si="3"/>
        <v>115.74999999999999</v>
      </c>
      <c r="E221" s="38">
        <v>115.74999999999999</v>
      </c>
      <c r="F221" s="38">
        <v>0</v>
      </c>
      <c r="G221" s="47" t="s">
        <v>634</v>
      </c>
      <c r="H221" s="39"/>
    </row>
    <row r="222" spans="2:8" x14ac:dyDescent="0.3">
      <c r="B222" s="37" t="s">
        <v>636</v>
      </c>
      <c r="C222" s="37" t="s">
        <v>637</v>
      </c>
      <c r="D222" s="38">
        <f t="shared" si="3"/>
        <v>3518.3500000000004</v>
      </c>
      <c r="E222" s="38">
        <v>3507.3500000000004</v>
      </c>
      <c r="F222" s="38">
        <v>11</v>
      </c>
      <c r="G222" s="37" t="s">
        <v>636</v>
      </c>
      <c r="H222" s="39"/>
    </row>
    <row r="223" spans="2:8" x14ac:dyDescent="0.3">
      <c r="B223" s="37" t="s">
        <v>638</v>
      </c>
      <c r="C223" s="37" t="s">
        <v>639</v>
      </c>
      <c r="D223" s="38">
        <f t="shared" si="3"/>
        <v>177.60000000000002</v>
      </c>
      <c r="E223" s="38">
        <v>177.60000000000002</v>
      </c>
      <c r="F223" s="38">
        <v>0</v>
      </c>
      <c r="G223" s="37" t="s">
        <v>638</v>
      </c>
      <c r="H223" s="39"/>
    </row>
    <row r="224" spans="2:8" x14ac:dyDescent="0.3">
      <c r="B224" s="37" t="s">
        <v>640</v>
      </c>
      <c r="C224" s="37" t="s">
        <v>641</v>
      </c>
      <c r="D224" s="38">
        <f t="shared" si="3"/>
        <v>3163.9400000000005</v>
      </c>
      <c r="E224" s="38">
        <v>3145.9400000000005</v>
      </c>
      <c r="F224" s="38">
        <v>18</v>
      </c>
      <c r="G224" s="37" t="s">
        <v>640</v>
      </c>
      <c r="H224" s="39"/>
    </row>
    <row r="225" spans="2:8" x14ac:dyDescent="0.3">
      <c r="B225" s="37" t="s">
        <v>642</v>
      </c>
      <c r="C225" s="37" t="s">
        <v>643</v>
      </c>
      <c r="D225" s="38">
        <f t="shared" si="3"/>
        <v>886.05000000000007</v>
      </c>
      <c r="E225" s="38">
        <v>876.61</v>
      </c>
      <c r="F225" s="38">
        <v>9.44</v>
      </c>
      <c r="G225" s="37" t="s">
        <v>642</v>
      </c>
      <c r="H225" s="39"/>
    </row>
    <row r="226" spans="2:8" x14ac:dyDescent="0.3">
      <c r="B226" s="41" t="s">
        <v>644</v>
      </c>
      <c r="C226" s="37" t="s">
        <v>645</v>
      </c>
      <c r="D226" s="38">
        <f t="shared" si="3"/>
        <v>328.1</v>
      </c>
      <c r="E226" s="38">
        <v>328.1</v>
      </c>
      <c r="F226" s="38">
        <v>0</v>
      </c>
      <c r="G226" s="41" t="s">
        <v>644</v>
      </c>
      <c r="H226" s="39"/>
    </row>
    <row r="227" spans="2:8" x14ac:dyDescent="0.3">
      <c r="B227" s="37" t="s">
        <v>646</v>
      </c>
      <c r="C227" s="37" t="s">
        <v>647</v>
      </c>
      <c r="D227" s="38">
        <f t="shared" si="3"/>
        <v>515.95000000000005</v>
      </c>
      <c r="E227" s="38">
        <v>515.95000000000005</v>
      </c>
      <c r="F227" s="38">
        <v>0</v>
      </c>
      <c r="G227" s="37" t="s">
        <v>646</v>
      </c>
      <c r="H227" s="39"/>
    </row>
    <row r="228" spans="2:8" x14ac:dyDescent="0.3">
      <c r="B228" s="37" t="s">
        <v>648</v>
      </c>
      <c r="C228" s="37" t="s">
        <v>649</v>
      </c>
      <c r="D228" s="38">
        <f t="shared" si="3"/>
        <v>725.22000000000014</v>
      </c>
      <c r="E228" s="38">
        <v>724.22000000000014</v>
      </c>
      <c r="F228" s="38">
        <v>1</v>
      </c>
      <c r="G228" s="37" t="s">
        <v>648</v>
      </c>
      <c r="H228" s="39"/>
    </row>
    <row r="229" spans="2:8" x14ac:dyDescent="0.3">
      <c r="B229" s="37" t="s">
        <v>650</v>
      </c>
      <c r="C229" s="37" t="s">
        <v>651</v>
      </c>
      <c r="D229" s="38">
        <f t="shared" si="3"/>
        <v>14756.609999999999</v>
      </c>
      <c r="E229" s="38">
        <v>14541.39</v>
      </c>
      <c r="F229" s="38">
        <v>215.22</v>
      </c>
      <c r="G229" s="37" t="s">
        <v>650</v>
      </c>
      <c r="H229" s="39"/>
    </row>
    <row r="230" spans="2:8" x14ac:dyDescent="0.3">
      <c r="B230" s="37" t="s">
        <v>652</v>
      </c>
      <c r="C230" s="37" t="s">
        <v>653</v>
      </c>
      <c r="D230" s="38">
        <f t="shared" si="3"/>
        <v>363.71999999999997</v>
      </c>
      <c r="E230" s="38">
        <v>361.15999999999997</v>
      </c>
      <c r="F230" s="38">
        <v>2.56</v>
      </c>
      <c r="G230" s="37" t="s">
        <v>652</v>
      </c>
      <c r="H230" s="39"/>
    </row>
    <row r="231" spans="2:8" x14ac:dyDescent="0.3">
      <c r="B231" s="37" t="s">
        <v>654</v>
      </c>
      <c r="C231" s="37" t="s">
        <v>655</v>
      </c>
      <c r="D231" s="38">
        <f t="shared" si="3"/>
        <v>13534.230000000001</v>
      </c>
      <c r="E231" s="38">
        <v>13381.37</v>
      </c>
      <c r="F231" s="38">
        <v>152.86000000000001</v>
      </c>
      <c r="G231" s="37" t="s">
        <v>654</v>
      </c>
      <c r="H231" s="39"/>
    </row>
    <row r="232" spans="2:8" x14ac:dyDescent="0.3">
      <c r="B232" s="37" t="s">
        <v>656</v>
      </c>
      <c r="C232" s="37" t="s">
        <v>657</v>
      </c>
      <c r="D232" s="38">
        <f t="shared" si="3"/>
        <v>3759.4</v>
      </c>
      <c r="E232" s="38">
        <v>3725.1800000000003</v>
      </c>
      <c r="F232" s="38">
        <v>34.22</v>
      </c>
      <c r="G232" s="37" t="s">
        <v>656</v>
      </c>
      <c r="H232" s="39"/>
    </row>
    <row r="233" spans="2:8" x14ac:dyDescent="0.3">
      <c r="B233" s="37" t="s">
        <v>658</v>
      </c>
      <c r="C233" s="37" t="s">
        <v>659</v>
      </c>
      <c r="D233" s="38">
        <f t="shared" si="3"/>
        <v>347.90000000000003</v>
      </c>
      <c r="E233" s="38">
        <v>346.23</v>
      </c>
      <c r="F233" s="38">
        <v>1.67</v>
      </c>
      <c r="G233" s="37" t="s">
        <v>658</v>
      </c>
      <c r="H233" s="39"/>
    </row>
    <row r="234" spans="2:8" x14ac:dyDescent="0.3">
      <c r="B234" s="37" t="s">
        <v>660</v>
      </c>
      <c r="C234" s="37" t="s">
        <v>661</v>
      </c>
      <c r="D234" s="38">
        <f t="shared" si="3"/>
        <v>1445.01</v>
      </c>
      <c r="E234" s="38">
        <v>1429.9</v>
      </c>
      <c r="F234" s="38">
        <v>15.11</v>
      </c>
      <c r="G234" s="37" t="s">
        <v>660</v>
      </c>
      <c r="H234" s="39"/>
    </row>
    <row r="235" spans="2:8" x14ac:dyDescent="0.3">
      <c r="B235" s="37" t="s">
        <v>662</v>
      </c>
      <c r="C235" s="37" t="s">
        <v>663</v>
      </c>
      <c r="D235" s="38">
        <f t="shared" si="3"/>
        <v>3055.8700000000008</v>
      </c>
      <c r="E235" s="38">
        <v>3033.0900000000006</v>
      </c>
      <c r="F235" s="38">
        <v>22.78</v>
      </c>
      <c r="G235" s="37" t="s">
        <v>662</v>
      </c>
      <c r="H235" s="39"/>
    </row>
    <row r="236" spans="2:8" x14ac:dyDescent="0.3">
      <c r="B236" s="37" t="s">
        <v>664</v>
      </c>
      <c r="C236" s="37" t="s">
        <v>665</v>
      </c>
      <c r="D236" s="38">
        <f t="shared" si="3"/>
        <v>2075.8200000000002</v>
      </c>
      <c r="E236" s="38">
        <v>2054.04</v>
      </c>
      <c r="F236" s="38">
        <v>21.78</v>
      </c>
      <c r="G236" s="37" t="s">
        <v>664</v>
      </c>
      <c r="H236" s="39"/>
    </row>
    <row r="237" spans="2:8" x14ac:dyDescent="0.3">
      <c r="B237" s="37" t="s">
        <v>666</v>
      </c>
      <c r="C237" s="37" t="s">
        <v>667</v>
      </c>
      <c r="D237" s="38">
        <f t="shared" si="3"/>
        <v>34.1</v>
      </c>
      <c r="E237" s="38">
        <v>34.1</v>
      </c>
      <c r="F237" s="38">
        <v>0</v>
      </c>
      <c r="G237" s="37" t="s">
        <v>666</v>
      </c>
      <c r="H237" s="39"/>
    </row>
    <row r="238" spans="2:8" x14ac:dyDescent="0.3">
      <c r="B238" s="37" t="s">
        <v>668</v>
      </c>
      <c r="C238" s="37" t="s">
        <v>669</v>
      </c>
      <c r="D238" s="38">
        <f t="shared" si="3"/>
        <v>153.47999999999999</v>
      </c>
      <c r="E238" s="38">
        <v>152.47999999999999</v>
      </c>
      <c r="F238" s="38">
        <v>1</v>
      </c>
      <c r="G238" s="37" t="s">
        <v>668</v>
      </c>
      <c r="H238" s="39"/>
    </row>
    <row r="239" spans="2:8" x14ac:dyDescent="0.3">
      <c r="B239" s="37" t="s">
        <v>670</v>
      </c>
      <c r="C239" s="37" t="s">
        <v>671</v>
      </c>
      <c r="D239" s="38">
        <f t="shared" si="3"/>
        <v>1764.43</v>
      </c>
      <c r="E239" s="38">
        <v>1749.99</v>
      </c>
      <c r="F239" s="38">
        <v>14.44</v>
      </c>
      <c r="G239" s="37" t="s">
        <v>670</v>
      </c>
      <c r="H239" s="39"/>
    </row>
    <row r="240" spans="2:8" x14ac:dyDescent="0.3">
      <c r="B240" s="37" t="s">
        <v>672</v>
      </c>
      <c r="C240" s="37" t="s">
        <v>673</v>
      </c>
      <c r="D240" s="38">
        <f t="shared" si="3"/>
        <v>782.55</v>
      </c>
      <c r="E240" s="38">
        <v>776.66</v>
      </c>
      <c r="F240" s="38">
        <v>5.89</v>
      </c>
      <c r="G240" s="37" t="s">
        <v>672</v>
      </c>
      <c r="H240" s="39"/>
    </row>
    <row r="241" spans="2:8" x14ac:dyDescent="0.3">
      <c r="B241" s="37" t="s">
        <v>674</v>
      </c>
      <c r="C241" s="37" t="s">
        <v>675</v>
      </c>
      <c r="D241" s="38">
        <f t="shared" si="3"/>
        <v>54</v>
      </c>
      <c r="E241" s="38">
        <v>54</v>
      </c>
      <c r="F241" s="38">
        <v>0</v>
      </c>
      <c r="G241" s="37" t="s">
        <v>674</v>
      </c>
      <c r="H241" s="39"/>
    </row>
    <row r="242" spans="2:8" x14ac:dyDescent="0.3">
      <c r="B242" s="37" t="s">
        <v>676</v>
      </c>
      <c r="C242" s="37" t="s">
        <v>677</v>
      </c>
      <c r="D242" s="38">
        <f t="shared" si="3"/>
        <v>51026.729999999996</v>
      </c>
      <c r="E242" s="38">
        <v>50535.749999999993</v>
      </c>
      <c r="F242" s="38">
        <v>490.97999999999996</v>
      </c>
      <c r="G242" s="37" t="s">
        <v>676</v>
      </c>
      <c r="H242" s="39"/>
    </row>
    <row r="243" spans="2:8" x14ac:dyDescent="0.3">
      <c r="B243" s="37" t="s">
        <v>678</v>
      </c>
      <c r="C243" s="37" t="s">
        <v>679</v>
      </c>
      <c r="D243" s="38">
        <f t="shared" si="3"/>
        <v>4350.92</v>
      </c>
      <c r="E243" s="38">
        <v>4293.7</v>
      </c>
      <c r="F243" s="38">
        <v>57.22</v>
      </c>
      <c r="G243" s="37" t="s">
        <v>678</v>
      </c>
      <c r="H243" s="39"/>
    </row>
    <row r="244" spans="2:8" x14ac:dyDescent="0.3">
      <c r="B244" s="37" t="s">
        <v>680</v>
      </c>
      <c r="C244" s="37" t="s">
        <v>681</v>
      </c>
      <c r="D244" s="38">
        <f t="shared" si="3"/>
        <v>3661.5800000000004</v>
      </c>
      <c r="E244" s="38">
        <v>3624.4700000000003</v>
      </c>
      <c r="F244" s="38">
        <v>37.11</v>
      </c>
      <c r="G244" s="37" t="s">
        <v>680</v>
      </c>
      <c r="H244" s="39"/>
    </row>
    <row r="245" spans="2:8" x14ac:dyDescent="0.3">
      <c r="B245" s="37" t="s">
        <v>682</v>
      </c>
      <c r="C245" s="37" t="s">
        <v>683</v>
      </c>
      <c r="D245" s="38">
        <f t="shared" si="3"/>
        <v>242.2</v>
      </c>
      <c r="E245" s="38">
        <v>235.86999999999998</v>
      </c>
      <c r="F245" s="38">
        <v>6.33</v>
      </c>
      <c r="G245" s="37" t="s">
        <v>682</v>
      </c>
      <c r="H245" s="39"/>
    </row>
    <row r="246" spans="2:8" x14ac:dyDescent="0.3">
      <c r="B246" s="37" t="s">
        <v>684</v>
      </c>
      <c r="C246" s="37" t="s">
        <v>685</v>
      </c>
      <c r="D246" s="38">
        <f t="shared" si="3"/>
        <v>2559.2700000000009</v>
      </c>
      <c r="E246" s="38">
        <v>2521.2700000000009</v>
      </c>
      <c r="F246" s="38">
        <v>38</v>
      </c>
      <c r="G246" s="37" t="s">
        <v>684</v>
      </c>
      <c r="H246" s="39"/>
    </row>
    <row r="247" spans="2:8" x14ac:dyDescent="0.3">
      <c r="B247" s="37" t="s">
        <v>686</v>
      </c>
      <c r="C247" s="37" t="s">
        <v>687</v>
      </c>
      <c r="D247" s="38">
        <f t="shared" si="3"/>
        <v>9.4</v>
      </c>
      <c r="E247" s="38">
        <v>9.4</v>
      </c>
      <c r="F247" s="38">
        <v>0</v>
      </c>
      <c r="G247" s="37" t="s">
        <v>686</v>
      </c>
      <c r="H247" s="39"/>
    </row>
    <row r="248" spans="2:8" x14ac:dyDescent="0.3">
      <c r="B248" s="37" t="s">
        <v>688</v>
      </c>
      <c r="C248" s="37" t="s">
        <v>689</v>
      </c>
      <c r="D248" s="38">
        <f t="shared" si="3"/>
        <v>4325.8599999999997</v>
      </c>
      <c r="E248" s="38">
        <v>4242.6099999999997</v>
      </c>
      <c r="F248" s="38">
        <v>83.250000000000014</v>
      </c>
      <c r="G248" s="37" t="s">
        <v>688</v>
      </c>
      <c r="H248" s="39"/>
    </row>
    <row r="249" spans="2:8" x14ac:dyDescent="0.3">
      <c r="B249" s="37" t="s">
        <v>690</v>
      </c>
      <c r="C249" s="37" t="s">
        <v>691</v>
      </c>
      <c r="D249" s="38">
        <f t="shared" si="3"/>
        <v>9165.8700000000008</v>
      </c>
      <c r="E249" s="38">
        <v>9074.5400000000009</v>
      </c>
      <c r="F249" s="38">
        <v>91.33</v>
      </c>
      <c r="G249" s="37" t="s">
        <v>690</v>
      </c>
      <c r="H249" s="39"/>
    </row>
    <row r="250" spans="2:8" x14ac:dyDescent="0.3">
      <c r="B250" s="37" t="s">
        <v>692</v>
      </c>
      <c r="C250" s="37" t="s">
        <v>693</v>
      </c>
      <c r="D250" s="38">
        <f t="shared" si="3"/>
        <v>63.4</v>
      </c>
      <c r="E250" s="38">
        <v>63.4</v>
      </c>
      <c r="F250" s="38">
        <v>0</v>
      </c>
      <c r="G250" s="37" t="s">
        <v>692</v>
      </c>
      <c r="H250" s="39"/>
    </row>
    <row r="251" spans="2:8" x14ac:dyDescent="0.3">
      <c r="B251" s="37" t="s">
        <v>694</v>
      </c>
      <c r="C251" s="37" t="s">
        <v>695</v>
      </c>
      <c r="D251" s="38">
        <f t="shared" si="3"/>
        <v>34.76</v>
      </c>
      <c r="E251" s="38">
        <v>34.43</v>
      </c>
      <c r="F251" s="38">
        <v>0.33</v>
      </c>
      <c r="G251" s="37" t="s">
        <v>694</v>
      </c>
      <c r="H251" s="39"/>
    </row>
    <row r="252" spans="2:8" x14ac:dyDescent="0.3">
      <c r="B252" s="37" t="s">
        <v>696</v>
      </c>
      <c r="C252" s="37" t="s">
        <v>697</v>
      </c>
      <c r="D252" s="38">
        <f t="shared" si="3"/>
        <v>9316.869999999999</v>
      </c>
      <c r="E252" s="38">
        <v>9215.31</v>
      </c>
      <c r="F252" s="38">
        <v>101.56</v>
      </c>
      <c r="G252" s="37" t="s">
        <v>696</v>
      </c>
      <c r="H252" s="39"/>
    </row>
    <row r="253" spans="2:8" x14ac:dyDescent="0.3">
      <c r="B253" s="37" t="s">
        <v>698</v>
      </c>
      <c r="C253" s="37" t="s">
        <v>699</v>
      </c>
      <c r="D253" s="38">
        <f t="shared" si="3"/>
        <v>7119.77</v>
      </c>
      <c r="E253" s="38">
        <v>7053.4400000000005</v>
      </c>
      <c r="F253" s="38">
        <v>66.33</v>
      </c>
      <c r="G253" s="37" t="s">
        <v>698</v>
      </c>
      <c r="H253" s="39"/>
    </row>
    <row r="254" spans="2:8" x14ac:dyDescent="0.3">
      <c r="B254" s="37" t="s">
        <v>700</v>
      </c>
      <c r="C254" s="37" t="s">
        <v>701</v>
      </c>
      <c r="D254" s="38">
        <f t="shared" si="3"/>
        <v>555.2700000000001</v>
      </c>
      <c r="E254" s="38">
        <v>552.16000000000008</v>
      </c>
      <c r="F254" s="38">
        <v>3.11</v>
      </c>
      <c r="G254" s="37" t="s">
        <v>700</v>
      </c>
      <c r="H254" s="39"/>
    </row>
    <row r="255" spans="2:8" x14ac:dyDescent="0.3">
      <c r="B255" s="37" t="s">
        <v>702</v>
      </c>
      <c r="C255" s="37" t="s">
        <v>703</v>
      </c>
      <c r="D255" s="38">
        <f t="shared" si="3"/>
        <v>560.58000000000015</v>
      </c>
      <c r="E255" s="38">
        <v>553.69000000000017</v>
      </c>
      <c r="F255" s="38">
        <v>6.89</v>
      </c>
      <c r="G255" s="37" t="s">
        <v>702</v>
      </c>
      <c r="H255" s="39"/>
    </row>
    <row r="256" spans="2:8" x14ac:dyDescent="0.3">
      <c r="B256" s="37" t="s">
        <v>704</v>
      </c>
      <c r="C256" s="37" t="s">
        <v>705</v>
      </c>
      <c r="D256" s="38">
        <f t="shared" si="3"/>
        <v>9739.5</v>
      </c>
      <c r="E256" s="38">
        <v>9612.17</v>
      </c>
      <c r="F256" s="38">
        <v>127.33</v>
      </c>
      <c r="G256" s="37" t="s">
        <v>704</v>
      </c>
      <c r="H256" s="39"/>
    </row>
    <row r="257" spans="2:10" x14ac:dyDescent="0.3">
      <c r="B257" s="37" t="s">
        <v>706</v>
      </c>
      <c r="C257" s="37" t="s">
        <v>707</v>
      </c>
      <c r="D257" s="38">
        <f t="shared" si="3"/>
        <v>1199.5599999999997</v>
      </c>
      <c r="E257" s="38">
        <v>1191.4499999999998</v>
      </c>
      <c r="F257" s="38">
        <v>8.11</v>
      </c>
      <c r="G257" s="37" t="s">
        <v>706</v>
      </c>
      <c r="H257" s="39"/>
    </row>
    <row r="258" spans="2:10" x14ac:dyDescent="0.3">
      <c r="B258" s="37" t="s">
        <v>708</v>
      </c>
      <c r="C258" s="37" t="s">
        <v>709</v>
      </c>
      <c r="D258" s="38">
        <f t="shared" si="3"/>
        <v>199.6</v>
      </c>
      <c r="E258" s="38">
        <v>199.6</v>
      </c>
      <c r="F258" s="38">
        <v>0</v>
      </c>
      <c r="G258" s="37" t="s">
        <v>708</v>
      </c>
      <c r="H258" s="39"/>
    </row>
    <row r="259" spans="2:10" x14ac:dyDescent="0.3">
      <c r="B259" s="37" t="s">
        <v>710</v>
      </c>
      <c r="C259" s="37" t="s">
        <v>711</v>
      </c>
      <c r="D259" s="38">
        <f t="shared" si="3"/>
        <v>28654.680000000004</v>
      </c>
      <c r="E259" s="38">
        <v>28355.120000000003</v>
      </c>
      <c r="F259" s="38">
        <v>299.56</v>
      </c>
      <c r="G259" s="37" t="s">
        <v>710</v>
      </c>
      <c r="H259" s="39"/>
    </row>
    <row r="260" spans="2:10" x14ac:dyDescent="0.3">
      <c r="B260" s="41" t="s">
        <v>712</v>
      </c>
      <c r="C260" s="37" t="s">
        <v>713</v>
      </c>
      <c r="D260" s="38">
        <f t="shared" si="3"/>
        <v>673.70000000000016</v>
      </c>
      <c r="E260" s="38">
        <v>673.70000000000016</v>
      </c>
      <c r="F260" s="38">
        <v>0</v>
      </c>
      <c r="G260" s="41" t="s">
        <v>712</v>
      </c>
      <c r="H260" s="39"/>
    </row>
    <row r="261" spans="2:10" x14ac:dyDescent="0.3">
      <c r="B261" s="37" t="s">
        <v>714</v>
      </c>
      <c r="C261" s="37" t="s">
        <v>715</v>
      </c>
      <c r="D261" s="38">
        <f t="shared" si="3"/>
        <v>72.02000000000001</v>
      </c>
      <c r="E261" s="38">
        <v>71.800000000000011</v>
      </c>
      <c r="F261" s="38">
        <v>0.22</v>
      </c>
      <c r="G261" s="37" t="s">
        <v>714</v>
      </c>
      <c r="H261" s="39"/>
    </row>
    <row r="262" spans="2:10" x14ac:dyDescent="0.3">
      <c r="B262" s="37" t="s">
        <v>716</v>
      </c>
      <c r="C262" s="37" t="s">
        <v>717</v>
      </c>
      <c r="D262" s="38">
        <f t="shared" si="3"/>
        <v>124.24999999999999</v>
      </c>
      <c r="E262" s="38">
        <v>124.24999999999999</v>
      </c>
      <c r="F262" s="38">
        <v>0</v>
      </c>
      <c r="G262" s="37" t="s">
        <v>716</v>
      </c>
      <c r="H262" s="39"/>
    </row>
    <row r="263" spans="2:10" x14ac:dyDescent="0.3">
      <c r="B263" s="37" t="s">
        <v>718</v>
      </c>
      <c r="C263" s="37" t="s">
        <v>719</v>
      </c>
      <c r="D263" s="38">
        <f t="shared" si="3"/>
        <v>4650.4399999999996</v>
      </c>
      <c r="E263" s="38">
        <v>4579</v>
      </c>
      <c r="F263" s="38">
        <v>71.44</v>
      </c>
      <c r="G263" s="37" t="s">
        <v>718</v>
      </c>
      <c r="H263" s="39"/>
    </row>
    <row r="264" spans="2:10" x14ac:dyDescent="0.3">
      <c r="B264" s="37" t="s">
        <v>720</v>
      </c>
      <c r="C264" s="37" t="s">
        <v>721</v>
      </c>
      <c r="D264" s="38">
        <f t="shared" si="3"/>
        <v>11.4</v>
      </c>
      <c r="E264" s="38">
        <v>11.4</v>
      </c>
      <c r="F264" s="38">
        <v>0</v>
      </c>
      <c r="G264" s="37" t="s">
        <v>720</v>
      </c>
      <c r="H264" s="39"/>
    </row>
    <row r="265" spans="2:10" x14ac:dyDescent="0.3">
      <c r="B265" s="37" t="s">
        <v>722</v>
      </c>
      <c r="C265" s="37" t="s">
        <v>723</v>
      </c>
      <c r="D265" s="38">
        <f t="shared" ref="D265:D326" si="4">SUM(E265:F265)</f>
        <v>332.8</v>
      </c>
      <c r="E265" s="38">
        <v>332.8</v>
      </c>
      <c r="F265" s="38">
        <v>0</v>
      </c>
      <c r="G265" s="37" t="s">
        <v>722</v>
      </c>
      <c r="H265" s="39"/>
    </row>
    <row r="266" spans="2:10" x14ac:dyDescent="0.3">
      <c r="B266" s="37" t="s">
        <v>724</v>
      </c>
      <c r="C266" s="37" t="s">
        <v>725</v>
      </c>
      <c r="D266" s="38">
        <f t="shared" si="4"/>
        <v>11</v>
      </c>
      <c r="E266" s="38">
        <v>11</v>
      </c>
      <c r="F266" s="38">
        <v>0</v>
      </c>
      <c r="G266" s="37" t="s">
        <v>724</v>
      </c>
      <c r="H266" s="39"/>
    </row>
    <row r="267" spans="2:10" x14ac:dyDescent="0.3">
      <c r="B267" s="37" t="s">
        <v>726</v>
      </c>
      <c r="C267" s="37" t="s">
        <v>727</v>
      </c>
      <c r="D267" s="38">
        <f t="shared" si="4"/>
        <v>3146.1800000000003</v>
      </c>
      <c r="E267" s="38">
        <v>3117.07</v>
      </c>
      <c r="F267" s="38">
        <v>29.11</v>
      </c>
      <c r="G267" s="37" t="s">
        <v>726</v>
      </c>
      <c r="H267" s="39"/>
    </row>
    <row r="268" spans="2:10" x14ac:dyDescent="0.3">
      <c r="B268" s="37" t="s">
        <v>728</v>
      </c>
      <c r="C268" s="37" t="s">
        <v>729</v>
      </c>
      <c r="D268" s="38">
        <f t="shared" si="4"/>
        <v>39.800000000000004</v>
      </c>
      <c r="E268" s="38">
        <v>38.800000000000004</v>
      </c>
      <c r="F268" s="38">
        <v>1</v>
      </c>
      <c r="G268" s="37" t="s">
        <v>728</v>
      </c>
      <c r="H268" s="39"/>
      <c r="J268" s="39"/>
    </row>
    <row r="269" spans="2:10" x14ac:dyDescent="0.3">
      <c r="B269" s="37" t="s">
        <v>730</v>
      </c>
      <c r="C269" s="37" t="s">
        <v>731</v>
      </c>
      <c r="D269" s="38">
        <f t="shared" si="4"/>
        <v>780.95</v>
      </c>
      <c r="E269" s="38">
        <v>780.95</v>
      </c>
      <c r="F269" s="38">
        <v>0</v>
      </c>
      <c r="G269" s="37" t="s">
        <v>730</v>
      </c>
      <c r="H269" s="39"/>
      <c r="J269" s="39"/>
    </row>
    <row r="270" spans="2:10" x14ac:dyDescent="0.3">
      <c r="B270" s="37" t="s">
        <v>732</v>
      </c>
      <c r="C270" s="37" t="s">
        <v>733</v>
      </c>
      <c r="D270" s="38">
        <f t="shared" si="4"/>
        <v>1957.2900000000002</v>
      </c>
      <c r="E270" s="38">
        <v>1936.6200000000001</v>
      </c>
      <c r="F270" s="38">
        <v>20.67</v>
      </c>
      <c r="G270" s="37" t="s">
        <v>732</v>
      </c>
      <c r="H270" s="39"/>
    </row>
    <row r="271" spans="2:10" x14ac:dyDescent="0.3">
      <c r="B271" s="40" t="s">
        <v>734</v>
      </c>
      <c r="C271" s="37" t="s">
        <v>735</v>
      </c>
      <c r="D271" s="38">
        <f t="shared" si="4"/>
        <v>449.88</v>
      </c>
      <c r="E271" s="38">
        <v>449.88</v>
      </c>
      <c r="F271" s="38">
        <v>0</v>
      </c>
      <c r="G271" s="40" t="s">
        <v>734</v>
      </c>
      <c r="H271" s="39"/>
    </row>
    <row r="272" spans="2:10" x14ac:dyDescent="0.3">
      <c r="B272" s="41" t="s">
        <v>736</v>
      </c>
      <c r="C272" s="37" t="s">
        <v>737</v>
      </c>
      <c r="D272" s="38">
        <f t="shared" si="4"/>
        <v>176.1</v>
      </c>
      <c r="E272" s="38">
        <v>176.1</v>
      </c>
      <c r="F272" s="38">
        <v>0</v>
      </c>
      <c r="G272" s="41" t="s">
        <v>736</v>
      </c>
      <c r="H272" s="39"/>
      <c r="J272" s="39"/>
    </row>
    <row r="273" spans="2:10" x14ac:dyDescent="0.3">
      <c r="B273" s="47" t="s">
        <v>738</v>
      </c>
      <c r="C273" s="37" t="s">
        <v>739</v>
      </c>
      <c r="D273" s="38">
        <f t="shared" si="4"/>
        <v>303.23</v>
      </c>
      <c r="E273" s="38">
        <v>303.23</v>
      </c>
      <c r="F273" s="38">
        <v>0</v>
      </c>
      <c r="G273" s="47" t="s">
        <v>738</v>
      </c>
      <c r="H273" s="39"/>
      <c r="J273" s="39"/>
    </row>
    <row r="274" spans="2:10" x14ac:dyDescent="0.3">
      <c r="B274" s="37" t="s">
        <v>740</v>
      </c>
      <c r="C274" s="37" t="s">
        <v>741</v>
      </c>
      <c r="D274" s="38">
        <f t="shared" si="4"/>
        <v>70.09</v>
      </c>
      <c r="E274" s="38">
        <v>70.09</v>
      </c>
      <c r="F274" s="38">
        <v>0</v>
      </c>
      <c r="G274" s="37" t="s">
        <v>740</v>
      </c>
      <c r="H274" s="39"/>
    </row>
    <row r="275" spans="2:10" x14ac:dyDescent="0.3">
      <c r="B275" s="37" t="s">
        <v>742</v>
      </c>
      <c r="C275" s="37" t="s">
        <v>743</v>
      </c>
      <c r="D275" s="38">
        <f t="shared" si="4"/>
        <v>9996.84</v>
      </c>
      <c r="E275" s="38">
        <v>9882.06</v>
      </c>
      <c r="F275" s="38">
        <v>114.78</v>
      </c>
      <c r="G275" s="37" t="s">
        <v>742</v>
      </c>
      <c r="H275" s="39"/>
      <c r="J275" s="39"/>
    </row>
    <row r="276" spans="2:10" x14ac:dyDescent="0.3">
      <c r="B276" s="37" t="s">
        <v>744</v>
      </c>
      <c r="C276" s="37" t="s">
        <v>745</v>
      </c>
      <c r="D276" s="38">
        <f t="shared" si="4"/>
        <v>6487.3300000000008</v>
      </c>
      <c r="E276" s="38">
        <v>6439.6600000000008</v>
      </c>
      <c r="F276" s="38">
        <v>47.67</v>
      </c>
      <c r="G276" s="37" t="s">
        <v>744</v>
      </c>
      <c r="H276" s="39"/>
    </row>
    <row r="277" spans="2:10" x14ac:dyDescent="0.3">
      <c r="B277" s="45" t="s">
        <v>746</v>
      </c>
      <c r="C277" s="37" t="s">
        <v>747</v>
      </c>
      <c r="D277" s="38">
        <f t="shared" si="4"/>
        <v>84.24</v>
      </c>
      <c r="E277" s="38">
        <v>84.24</v>
      </c>
      <c r="F277" s="38">
        <v>0</v>
      </c>
      <c r="G277" s="45" t="s">
        <v>746</v>
      </c>
      <c r="H277" s="39"/>
    </row>
    <row r="278" spans="2:10" x14ac:dyDescent="0.3">
      <c r="B278" s="37" t="s">
        <v>748</v>
      </c>
      <c r="C278" s="37" t="s">
        <v>749</v>
      </c>
      <c r="D278" s="38">
        <f t="shared" si="4"/>
        <v>27450.469999999998</v>
      </c>
      <c r="E278" s="38">
        <v>27102.62</v>
      </c>
      <c r="F278" s="38">
        <v>347.85</v>
      </c>
      <c r="G278" s="37" t="s">
        <v>748</v>
      </c>
      <c r="H278" s="39"/>
    </row>
    <row r="279" spans="2:10" x14ac:dyDescent="0.3">
      <c r="B279" s="37" t="s">
        <v>750</v>
      </c>
      <c r="C279" s="37" t="s">
        <v>751</v>
      </c>
      <c r="D279" s="38">
        <f t="shared" si="4"/>
        <v>160.64000000000001</v>
      </c>
      <c r="E279" s="38">
        <v>159.64000000000001</v>
      </c>
      <c r="F279" s="38">
        <v>1</v>
      </c>
      <c r="G279" s="37" t="s">
        <v>750</v>
      </c>
      <c r="H279" s="39"/>
    </row>
    <row r="280" spans="2:10" x14ac:dyDescent="0.3">
      <c r="B280" s="37" t="s">
        <v>752</v>
      </c>
      <c r="C280" s="37" t="s">
        <v>753</v>
      </c>
      <c r="D280" s="38">
        <f t="shared" si="4"/>
        <v>8788.2699999999986</v>
      </c>
      <c r="E280" s="38">
        <v>8670.7099999999991</v>
      </c>
      <c r="F280" s="38">
        <v>117.56</v>
      </c>
      <c r="G280" s="37" t="s">
        <v>752</v>
      </c>
      <c r="H280" s="39"/>
    </row>
    <row r="281" spans="2:10" x14ac:dyDescent="0.3">
      <c r="B281" s="37" t="s">
        <v>754</v>
      </c>
      <c r="C281" s="37" t="s">
        <v>755</v>
      </c>
      <c r="D281" s="38">
        <f t="shared" si="4"/>
        <v>191.83999999999997</v>
      </c>
      <c r="E281" s="38">
        <v>189.95</v>
      </c>
      <c r="F281" s="38">
        <v>1.89</v>
      </c>
      <c r="G281" s="37" t="s">
        <v>754</v>
      </c>
      <c r="H281" s="39"/>
    </row>
    <row r="282" spans="2:10" x14ac:dyDescent="0.3">
      <c r="B282" s="37" t="s">
        <v>756</v>
      </c>
      <c r="C282" s="37" t="s">
        <v>757</v>
      </c>
      <c r="D282" s="38">
        <f t="shared" si="4"/>
        <v>1234.1899999999998</v>
      </c>
      <c r="E282" s="38">
        <v>1220.08</v>
      </c>
      <c r="F282" s="38">
        <v>14.11</v>
      </c>
      <c r="G282" s="37" t="s">
        <v>756</v>
      </c>
      <c r="H282" s="39"/>
    </row>
    <row r="283" spans="2:10" x14ac:dyDescent="0.3">
      <c r="B283" s="37" t="s">
        <v>758</v>
      </c>
      <c r="C283" s="37" t="s">
        <v>759</v>
      </c>
      <c r="D283" s="38">
        <f t="shared" si="4"/>
        <v>222.5</v>
      </c>
      <c r="E283" s="38">
        <v>219.17</v>
      </c>
      <c r="F283" s="38">
        <v>3.33</v>
      </c>
      <c r="G283" s="37" t="s">
        <v>758</v>
      </c>
      <c r="H283" s="39"/>
    </row>
    <row r="284" spans="2:10" x14ac:dyDescent="0.3">
      <c r="B284" s="37" t="s">
        <v>760</v>
      </c>
      <c r="C284" s="37" t="s">
        <v>761</v>
      </c>
      <c r="D284" s="38">
        <f t="shared" si="4"/>
        <v>805.31999999999994</v>
      </c>
      <c r="E284" s="38">
        <v>795.87999999999988</v>
      </c>
      <c r="F284" s="38">
        <v>9.44</v>
      </c>
      <c r="G284" s="37" t="s">
        <v>760</v>
      </c>
      <c r="H284" s="39"/>
    </row>
    <row r="285" spans="2:10" x14ac:dyDescent="0.3">
      <c r="B285" s="37" t="s">
        <v>762</v>
      </c>
      <c r="C285" s="37" t="s">
        <v>763</v>
      </c>
      <c r="D285" s="38">
        <f t="shared" si="4"/>
        <v>1137.53</v>
      </c>
      <c r="E285" s="38">
        <v>1125.8599999999999</v>
      </c>
      <c r="F285" s="38">
        <v>11.67</v>
      </c>
      <c r="G285" s="37" t="s">
        <v>762</v>
      </c>
      <c r="H285" s="39"/>
    </row>
    <row r="286" spans="2:10" x14ac:dyDescent="0.3">
      <c r="B286" s="37" t="s">
        <v>764</v>
      </c>
      <c r="C286" s="37" t="s">
        <v>765</v>
      </c>
      <c r="D286" s="38">
        <f t="shared" si="4"/>
        <v>4326.3999999999996</v>
      </c>
      <c r="E286" s="38">
        <v>4292.62</v>
      </c>
      <c r="F286" s="38">
        <v>33.78</v>
      </c>
      <c r="G286" s="37" t="s">
        <v>764</v>
      </c>
      <c r="H286" s="39"/>
    </row>
    <row r="287" spans="2:10" x14ac:dyDescent="0.3">
      <c r="B287" s="37" t="s">
        <v>766</v>
      </c>
      <c r="C287" s="37" t="s">
        <v>767</v>
      </c>
      <c r="D287" s="38">
        <f t="shared" si="4"/>
        <v>202.33999999999997</v>
      </c>
      <c r="E287" s="38">
        <v>200.89999999999998</v>
      </c>
      <c r="F287" s="38">
        <v>1.44</v>
      </c>
      <c r="G287" s="37" t="s">
        <v>766</v>
      </c>
      <c r="H287" s="39"/>
    </row>
    <row r="288" spans="2:10" x14ac:dyDescent="0.3">
      <c r="B288" s="37" t="s">
        <v>768</v>
      </c>
      <c r="C288" s="37" t="s">
        <v>769</v>
      </c>
      <c r="D288" s="38">
        <f t="shared" si="4"/>
        <v>688.56</v>
      </c>
      <c r="E288" s="38">
        <v>688.56</v>
      </c>
      <c r="F288" s="38">
        <v>0</v>
      </c>
      <c r="G288" s="37" t="s">
        <v>768</v>
      </c>
      <c r="H288" s="39"/>
    </row>
    <row r="289" spans="2:8" x14ac:dyDescent="0.3">
      <c r="B289" s="37" t="s">
        <v>770</v>
      </c>
      <c r="C289" s="37" t="s">
        <v>771</v>
      </c>
      <c r="D289" s="38">
        <f t="shared" si="4"/>
        <v>186.49</v>
      </c>
      <c r="E289" s="38">
        <v>186.49</v>
      </c>
      <c r="F289" s="38">
        <v>0</v>
      </c>
      <c r="G289" s="37" t="s">
        <v>770</v>
      </c>
      <c r="H289" s="39"/>
    </row>
    <row r="290" spans="2:8" x14ac:dyDescent="0.3">
      <c r="B290" s="37" t="s">
        <v>772</v>
      </c>
      <c r="C290" s="37" t="s">
        <v>773</v>
      </c>
      <c r="D290" s="38">
        <f t="shared" si="4"/>
        <v>2535.8999999999996</v>
      </c>
      <c r="E290" s="38">
        <v>2507.0099999999998</v>
      </c>
      <c r="F290" s="38">
        <v>28.89</v>
      </c>
      <c r="G290" s="37" t="s">
        <v>772</v>
      </c>
      <c r="H290" s="39"/>
    </row>
    <row r="291" spans="2:8" x14ac:dyDescent="0.3">
      <c r="B291" s="37" t="s">
        <v>774</v>
      </c>
      <c r="C291" s="37" t="s">
        <v>775</v>
      </c>
      <c r="D291" s="38">
        <f t="shared" si="4"/>
        <v>6767.3099999999977</v>
      </c>
      <c r="E291" s="38">
        <v>6693.239999999998</v>
      </c>
      <c r="F291" s="38">
        <v>74.070000000000007</v>
      </c>
      <c r="G291" s="37" t="s">
        <v>774</v>
      </c>
      <c r="H291" s="39"/>
    </row>
    <row r="292" spans="2:8" x14ac:dyDescent="0.3">
      <c r="B292" s="37" t="s">
        <v>776</v>
      </c>
      <c r="C292" s="37" t="s">
        <v>777</v>
      </c>
      <c r="D292" s="38">
        <f t="shared" si="4"/>
        <v>583.83000000000004</v>
      </c>
      <c r="E292" s="38">
        <v>577.61</v>
      </c>
      <c r="F292" s="38">
        <v>6.22</v>
      </c>
      <c r="G292" s="37" t="s">
        <v>776</v>
      </c>
      <c r="H292" s="39"/>
    </row>
    <row r="293" spans="2:8" x14ac:dyDescent="0.3">
      <c r="B293" s="37" t="s">
        <v>778</v>
      </c>
      <c r="C293" s="37" t="s">
        <v>779</v>
      </c>
      <c r="D293" s="38">
        <f t="shared" si="4"/>
        <v>5579.119999999999</v>
      </c>
      <c r="E293" s="38">
        <v>5534.6799999999994</v>
      </c>
      <c r="F293" s="38">
        <v>44.44</v>
      </c>
      <c r="G293" s="37" t="s">
        <v>778</v>
      </c>
      <c r="H293" s="39"/>
    </row>
    <row r="294" spans="2:8" x14ac:dyDescent="0.3">
      <c r="B294" s="37" t="s">
        <v>780</v>
      </c>
      <c r="C294" s="37" t="s">
        <v>781</v>
      </c>
      <c r="D294" s="38">
        <f t="shared" si="4"/>
        <v>1093.4099999999999</v>
      </c>
      <c r="E294" s="38">
        <v>1088.08</v>
      </c>
      <c r="F294" s="38">
        <v>5.33</v>
      </c>
      <c r="G294" s="37" t="s">
        <v>780</v>
      </c>
      <c r="H294" s="39"/>
    </row>
    <row r="295" spans="2:8" x14ac:dyDescent="0.3">
      <c r="B295" s="37" t="s">
        <v>782</v>
      </c>
      <c r="C295" s="37" t="s">
        <v>783</v>
      </c>
      <c r="D295" s="38">
        <f t="shared" si="4"/>
        <v>21608.420000000002</v>
      </c>
      <c r="E295" s="38">
        <v>21391.31</v>
      </c>
      <c r="F295" s="38">
        <v>217.11</v>
      </c>
      <c r="G295" s="37" t="s">
        <v>782</v>
      </c>
      <c r="H295" s="39"/>
    </row>
    <row r="296" spans="2:8" x14ac:dyDescent="0.3">
      <c r="B296" s="37" t="s">
        <v>784</v>
      </c>
      <c r="C296" s="37" t="s">
        <v>785</v>
      </c>
      <c r="D296" s="38">
        <f t="shared" si="4"/>
        <v>1494.37</v>
      </c>
      <c r="E296" s="38">
        <v>1478.1499999999999</v>
      </c>
      <c r="F296" s="38">
        <v>16.22</v>
      </c>
      <c r="G296" s="37" t="s">
        <v>784</v>
      </c>
      <c r="H296" s="39"/>
    </row>
    <row r="297" spans="2:8" x14ac:dyDescent="0.3">
      <c r="B297" s="40" t="s">
        <v>786</v>
      </c>
      <c r="C297" s="37" t="s">
        <v>787</v>
      </c>
      <c r="D297" s="38">
        <f t="shared" si="4"/>
        <v>127.39999999999999</v>
      </c>
      <c r="E297" s="38">
        <v>127.39999999999999</v>
      </c>
      <c r="F297" s="38">
        <v>0</v>
      </c>
      <c r="G297" s="40" t="s">
        <v>786</v>
      </c>
      <c r="H297" s="39"/>
    </row>
    <row r="298" spans="2:8" x14ac:dyDescent="0.3">
      <c r="B298" s="37" t="s">
        <v>788</v>
      </c>
      <c r="C298" s="37" t="s">
        <v>789</v>
      </c>
      <c r="D298" s="38">
        <f t="shared" si="4"/>
        <v>447.66</v>
      </c>
      <c r="E298" s="38">
        <v>447.66</v>
      </c>
      <c r="F298" s="38">
        <v>0</v>
      </c>
      <c r="G298" s="37" t="s">
        <v>788</v>
      </c>
      <c r="H298" s="39"/>
    </row>
    <row r="299" spans="2:8" x14ac:dyDescent="0.3">
      <c r="B299" s="37" t="s">
        <v>790</v>
      </c>
      <c r="C299" s="37" t="s">
        <v>791</v>
      </c>
      <c r="D299" s="38">
        <f t="shared" si="4"/>
        <v>2413.06</v>
      </c>
      <c r="E299" s="38">
        <v>2389.62</v>
      </c>
      <c r="F299" s="38">
        <v>23.44</v>
      </c>
      <c r="G299" s="37" t="s">
        <v>790</v>
      </c>
      <c r="H299" s="39"/>
    </row>
    <row r="300" spans="2:8" x14ac:dyDescent="0.3">
      <c r="B300" s="37" t="s">
        <v>792</v>
      </c>
      <c r="C300" s="37" t="s">
        <v>793</v>
      </c>
      <c r="D300" s="38">
        <f t="shared" si="4"/>
        <v>262.82</v>
      </c>
      <c r="E300" s="38">
        <v>259.14999999999998</v>
      </c>
      <c r="F300" s="38">
        <v>3.67</v>
      </c>
      <c r="G300" s="37" t="s">
        <v>792</v>
      </c>
      <c r="H300" s="39"/>
    </row>
    <row r="301" spans="2:8" x14ac:dyDescent="0.3">
      <c r="B301" s="37" t="s">
        <v>794</v>
      </c>
      <c r="C301" s="37" t="s">
        <v>795</v>
      </c>
      <c r="D301" s="38">
        <f t="shared" si="4"/>
        <v>5540.0199999999995</v>
      </c>
      <c r="E301" s="38">
        <v>5490.7999999999993</v>
      </c>
      <c r="F301" s="38">
        <v>49.22</v>
      </c>
      <c r="G301" s="37" t="s">
        <v>794</v>
      </c>
      <c r="H301" s="39"/>
    </row>
    <row r="302" spans="2:8" x14ac:dyDescent="0.3">
      <c r="B302" s="46" t="s">
        <v>796</v>
      </c>
      <c r="C302" s="37" t="s">
        <v>797</v>
      </c>
      <c r="D302" s="38">
        <f t="shared" si="4"/>
        <v>3101.81</v>
      </c>
      <c r="E302" s="38">
        <v>3073.81</v>
      </c>
      <c r="F302" s="38">
        <v>28</v>
      </c>
      <c r="G302" s="46" t="s">
        <v>796</v>
      </c>
      <c r="H302" s="39"/>
    </row>
    <row r="303" spans="2:8" x14ac:dyDescent="0.3">
      <c r="B303" s="37" t="s">
        <v>798</v>
      </c>
      <c r="C303" s="37" t="s">
        <v>799</v>
      </c>
      <c r="D303" s="38">
        <f t="shared" si="4"/>
        <v>890.35000000000014</v>
      </c>
      <c r="E303" s="38">
        <v>881.13000000000011</v>
      </c>
      <c r="F303" s="38">
        <v>9.2200000000000006</v>
      </c>
      <c r="G303" s="37" t="s">
        <v>798</v>
      </c>
      <c r="H303" s="39"/>
    </row>
    <row r="304" spans="2:8" x14ac:dyDescent="0.3">
      <c r="B304" s="37" t="s">
        <v>800</v>
      </c>
      <c r="C304" s="37" t="s">
        <v>801</v>
      </c>
      <c r="D304" s="38">
        <f t="shared" si="4"/>
        <v>2929.5499999999993</v>
      </c>
      <c r="E304" s="38">
        <v>2887.6599999999994</v>
      </c>
      <c r="F304" s="38">
        <v>41.89</v>
      </c>
      <c r="G304" s="37" t="s">
        <v>800</v>
      </c>
      <c r="H304" s="39"/>
    </row>
    <row r="305" spans="2:8" x14ac:dyDescent="0.3">
      <c r="B305" s="37" t="s">
        <v>802</v>
      </c>
      <c r="C305" s="37" t="s">
        <v>803</v>
      </c>
      <c r="D305" s="38">
        <f t="shared" si="4"/>
        <v>81.300000000000011</v>
      </c>
      <c r="E305" s="38">
        <v>80.300000000000011</v>
      </c>
      <c r="F305" s="38">
        <v>1</v>
      </c>
      <c r="G305" s="37" t="s">
        <v>802</v>
      </c>
      <c r="H305" s="39"/>
    </row>
    <row r="306" spans="2:8" x14ac:dyDescent="0.3">
      <c r="B306" s="37" t="s">
        <v>804</v>
      </c>
      <c r="C306" s="37" t="s">
        <v>805</v>
      </c>
      <c r="D306" s="38">
        <f t="shared" si="4"/>
        <v>257.75</v>
      </c>
      <c r="E306" s="38">
        <v>257.75</v>
      </c>
      <c r="F306" s="38">
        <v>0</v>
      </c>
      <c r="G306" s="37" t="s">
        <v>804</v>
      </c>
      <c r="H306" s="39"/>
    </row>
    <row r="307" spans="2:8" x14ac:dyDescent="0.3">
      <c r="B307" s="37" t="s">
        <v>806</v>
      </c>
      <c r="C307" s="37" t="s">
        <v>807</v>
      </c>
      <c r="D307" s="38">
        <f t="shared" si="4"/>
        <v>393.35</v>
      </c>
      <c r="E307" s="38">
        <v>388.24</v>
      </c>
      <c r="F307" s="38">
        <v>5.1100000000000003</v>
      </c>
      <c r="G307" s="37" t="s">
        <v>806</v>
      </c>
      <c r="H307" s="39"/>
    </row>
    <row r="308" spans="2:8" x14ac:dyDescent="0.3">
      <c r="B308" s="37" t="s">
        <v>808</v>
      </c>
      <c r="C308" s="37" t="s">
        <v>809</v>
      </c>
      <c r="D308" s="38">
        <f t="shared" si="4"/>
        <v>7391.79</v>
      </c>
      <c r="E308" s="38">
        <v>7289.41</v>
      </c>
      <c r="F308" s="38">
        <v>102.38</v>
      </c>
      <c r="G308" s="37" t="s">
        <v>808</v>
      </c>
      <c r="H308" s="39"/>
    </row>
    <row r="309" spans="2:8" x14ac:dyDescent="0.3">
      <c r="B309" s="37" t="s">
        <v>810</v>
      </c>
      <c r="C309" s="37" t="s">
        <v>811</v>
      </c>
      <c r="D309" s="38">
        <f t="shared" si="4"/>
        <v>3439.7800000000007</v>
      </c>
      <c r="E309" s="38">
        <v>3398.0000000000005</v>
      </c>
      <c r="F309" s="38">
        <v>41.78</v>
      </c>
      <c r="G309" s="37" t="s">
        <v>810</v>
      </c>
      <c r="H309" s="39"/>
    </row>
    <row r="310" spans="2:8" x14ac:dyDescent="0.3">
      <c r="B310" s="46" t="s">
        <v>812</v>
      </c>
      <c r="C310" s="37" t="s">
        <v>813</v>
      </c>
      <c r="D310" s="38">
        <f t="shared" si="4"/>
        <v>5296.2099999999982</v>
      </c>
      <c r="E310" s="38">
        <v>5230.4299999999985</v>
      </c>
      <c r="F310" s="38">
        <v>65.78</v>
      </c>
      <c r="G310" s="46" t="s">
        <v>812</v>
      </c>
      <c r="H310" s="39"/>
    </row>
    <row r="311" spans="2:8" x14ac:dyDescent="0.3">
      <c r="B311" s="40" t="s">
        <v>814</v>
      </c>
      <c r="C311" s="41" t="s">
        <v>815</v>
      </c>
      <c r="D311" s="38">
        <f t="shared" si="4"/>
        <v>49.42</v>
      </c>
      <c r="E311" s="38">
        <v>49.42</v>
      </c>
      <c r="F311" s="38">
        <v>0</v>
      </c>
      <c r="G311" s="40" t="s">
        <v>814</v>
      </c>
      <c r="H311" s="39"/>
    </row>
    <row r="312" spans="2:8" x14ac:dyDescent="0.3">
      <c r="B312" s="37" t="s">
        <v>816</v>
      </c>
      <c r="C312" s="37" t="s">
        <v>817</v>
      </c>
      <c r="D312" s="38">
        <f t="shared" si="4"/>
        <v>321.81</v>
      </c>
      <c r="E312" s="38">
        <v>320.81</v>
      </c>
      <c r="F312" s="38">
        <v>1</v>
      </c>
      <c r="G312" s="37" t="s">
        <v>816</v>
      </c>
      <c r="H312" s="39"/>
    </row>
    <row r="313" spans="2:8" x14ac:dyDescent="0.3">
      <c r="B313" s="37" t="s">
        <v>818</v>
      </c>
      <c r="C313" s="37" t="s">
        <v>819</v>
      </c>
      <c r="D313" s="38">
        <f t="shared" si="4"/>
        <v>4184.09</v>
      </c>
      <c r="E313" s="38">
        <v>4126.59</v>
      </c>
      <c r="F313" s="38">
        <v>57.5</v>
      </c>
      <c r="G313" s="37" t="s">
        <v>818</v>
      </c>
      <c r="H313" s="39"/>
    </row>
    <row r="314" spans="2:8" x14ac:dyDescent="0.3">
      <c r="B314" s="37" t="s">
        <v>820</v>
      </c>
      <c r="C314" s="37" t="s">
        <v>821</v>
      </c>
      <c r="D314" s="38">
        <f t="shared" si="4"/>
        <v>1103.1399999999999</v>
      </c>
      <c r="E314" s="38">
        <v>1103.1399999999999</v>
      </c>
      <c r="F314" s="38">
        <v>0</v>
      </c>
      <c r="G314" s="37" t="s">
        <v>820</v>
      </c>
      <c r="H314" s="39"/>
    </row>
    <row r="315" spans="2:8" x14ac:dyDescent="0.3">
      <c r="B315" s="40" t="s">
        <v>822</v>
      </c>
      <c r="C315" s="41" t="s">
        <v>823</v>
      </c>
      <c r="D315" s="38">
        <f t="shared" si="4"/>
        <v>99.8</v>
      </c>
      <c r="E315" s="38">
        <v>99.8</v>
      </c>
      <c r="F315" s="38">
        <v>0</v>
      </c>
      <c r="G315" s="40" t="s">
        <v>822</v>
      </c>
      <c r="H315" s="39"/>
    </row>
    <row r="316" spans="2:8" x14ac:dyDescent="0.3">
      <c r="B316" s="37" t="s">
        <v>824</v>
      </c>
      <c r="C316" s="37" t="s">
        <v>825</v>
      </c>
      <c r="D316" s="38">
        <f t="shared" si="4"/>
        <v>222.36</v>
      </c>
      <c r="E316" s="38">
        <v>220.58</v>
      </c>
      <c r="F316" s="38">
        <v>1.78</v>
      </c>
      <c r="G316" s="37" t="s">
        <v>824</v>
      </c>
      <c r="H316" s="39"/>
    </row>
    <row r="317" spans="2:8" x14ac:dyDescent="0.3">
      <c r="B317" s="37" t="s">
        <v>826</v>
      </c>
      <c r="C317" s="37" t="s">
        <v>827</v>
      </c>
      <c r="D317" s="38">
        <f t="shared" si="4"/>
        <v>361.91999999999996</v>
      </c>
      <c r="E317" s="38">
        <v>360.24999999999994</v>
      </c>
      <c r="F317" s="38">
        <v>1.67</v>
      </c>
      <c r="G317" s="37" t="s">
        <v>826</v>
      </c>
      <c r="H317" s="39"/>
    </row>
    <row r="318" spans="2:8" x14ac:dyDescent="0.3">
      <c r="B318" s="37" t="s">
        <v>828</v>
      </c>
      <c r="C318" s="37" t="s">
        <v>829</v>
      </c>
      <c r="D318" s="38">
        <f t="shared" si="4"/>
        <v>113.79000000000003</v>
      </c>
      <c r="E318" s="38">
        <v>113.79000000000003</v>
      </c>
      <c r="F318" s="38">
        <v>0</v>
      </c>
      <c r="G318" s="37" t="s">
        <v>828</v>
      </c>
      <c r="H318" s="39"/>
    </row>
    <row r="319" spans="2:8" x14ac:dyDescent="0.3">
      <c r="B319" s="37" t="s">
        <v>830</v>
      </c>
      <c r="C319" s="37" t="s">
        <v>831</v>
      </c>
      <c r="D319" s="38">
        <f t="shared" si="4"/>
        <v>746.11999999999989</v>
      </c>
      <c r="E319" s="38">
        <v>738.00999999999988</v>
      </c>
      <c r="F319" s="38">
        <v>8.11</v>
      </c>
      <c r="G319" s="37" t="s">
        <v>830</v>
      </c>
      <c r="H319" s="39"/>
    </row>
    <row r="320" spans="2:8" x14ac:dyDescent="0.3">
      <c r="B320" s="37" t="s">
        <v>832</v>
      </c>
      <c r="C320" s="37" t="s">
        <v>833</v>
      </c>
      <c r="D320" s="38">
        <f t="shared" si="4"/>
        <v>156.57000000000002</v>
      </c>
      <c r="E320" s="38">
        <v>156.13000000000002</v>
      </c>
      <c r="F320" s="38">
        <v>0.44</v>
      </c>
      <c r="G320" s="37" t="s">
        <v>832</v>
      </c>
      <c r="H320" s="39"/>
    </row>
    <row r="321" spans="2:8" x14ac:dyDescent="0.3">
      <c r="B321" s="37" t="s">
        <v>834</v>
      </c>
      <c r="C321" s="37" t="s">
        <v>835</v>
      </c>
      <c r="D321" s="38">
        <f t="shared" si="4"/>
        <v>60.02</v>
      </c>
      <c r="E321" s="38">
        <v>60.02</v>
      </c>
      <c r="F321" s="38">
        <v>0</v>
      </c>
      <c r="G321" s="37" t="s">
        <v>834</v>
      </c>
      <c r="H321" s="39"/>
    </row>
    <row r="322" spans="2:8" x14ac:dyDescent="0.3">
      <c r="B322" s="37" t="s">
        <v>836</v>
      </c>
      <c r="C322" s="37" t="s">
        <v>837</v>
      </c>
      <c r="D322" s="38">
        <f t="shared" si="4"/>
        <v>2359.7999999999997</v>
      </c>
      <c r="E322" s="38">
        <v>2334.58</v>
      </c>
      <c r="F322" s="38">
        <v>25.22</v>
      </c>
      <c r="G322" s="37" t="s">
        <v>836</v>
      </c>
      <c r="H322" s="39"/>
    </row>
    <row r="323" spans="2:8" x14ac:dyDescent="0.3">
      <c r="B323" s="40" t="s">
        <v>838</v>
      </c>
      <c r="C323" s="37" t="s">
        <v>839</v>
      </c>
      <c r="D323" s="38">
        <f t="shared" si="4"/>
        <v>127.5</v>
      </c>
      <c r="E323" s="38">
        <v>127.5</v>
      </c>
      <c r="F323" s="38">
        <v>0</v>
      </c>
      <c r="G323" s="40" t="s">
        <v>838</v>
      </c>
      <c r="H323" s="39"/>
    </row>
    <row r="324" spans="2:8" x14ac:dyDescent="0.3">
      <c r="B324" s="37" t="s">
        <v>840</v>
      </c>
      <c r="C324" s="37" t="s">
        <v>841</v>
      </c>
      <c r="D324" s="38">
        <f t="shared" si="4"/>
        <v>15775.230000000001</v>
      </c>
      <c r="E324" s="38">
        <v>15521.730000000001</v>
      </c>
      <c r="F324" s="38">
        <v>253.5</v>
      </c>
      <c r="G324" s="37" t="s">
        <v>840</v>
      </c>
      <c r="H324" s="39"/>
    </row>
    <row r="325" spans="2:8" x14ac:dyDescent="0.3">
      <c r="B325" s="37" t="s">
        <v>842</v>
      </c>
      <c r="C325" s="37" t="s">
        <v>843</v>
      </c>
      <c r="D325" s="38">
        <f t="shared" si="4"/>
        <v>5413.5</v>
      </c>
      <c r="E325" s="38">
        <v>5348.94</v>
      </c>
      <c r="F325" s="38">
        <v>64.56</v>
      </c>
      <c r="G325" s="37" t="s">
        <v>842</v>
      </c>
      <c r="H325" s="39"/>
    </row>
    <row r="326" spans="2:8" x14ac:dyDescent="0.3">
      <c r="B326" s="46" t="s">
        <v>844</v>
      </c>
      <c r="C326" s="37" t="s">
        <v>845</v>
      </c>
      <c r="D326" s="38">
        <f t="shared" si="4"/>
        <v>1270.4699999999998</v>
      </c>
      <c r="E326" s="38">
        <v>1264.4699999999998</v>
      </c>
      <c r="F326" s="38">
        <v>6</v>
      </c>
      <c r="G326" s="46" t="s">
        <v>844</v>
      </c>
      <c r="H326" s="39"/>
    </row>
    <row r="327" spans="2:8" x14ac:dyDescent="0.3">
      <c r="H327" s="39"/>
    </row>
    <row r="330" spans="2:8" x14ac:dyDescent="0.3">
      <c r="B330" s="40"/>
      <c r="C330" s="41"/>
      <c r="G330" s="40"/>
    </row>
  </sheetData>
  <mergeCells count="2">
    <mergeCell ref="B2:F2"/>
    <mergeCell ref="B3:F3"/>
  </mergeCells>
  <conditionalFormatting sqref="B312:B322 B9:B310">
    <cfRule type="duplicateValues" dxfId="5" priority="6"/>
  </conditionalFormatting>
  <conditionalFormatting sqref="C312:C314 C9:C310">
    <cfRule type="duplicateValues" dxfId="4" priority="5"/>
  </conditionalFormatting>
  <conditionalFormatting sqref="C311">
    <cfRule type="duplicateValues" dxfId="3" priority="4"/>
  </conditionalFormatting>
  <conditionalFormatting sqref="B311">
    <cfRule type="duplicateValues" dxfId="2" priority="3"/>
  </conditionalFormatting>
  <conditionalFormatting sqref="G312:G322 G9:G310">
    <cfRule type="duplicateValues" dxfId="1" priority="2"/>
  </conditionalFormatting>
  <conditionalFormatting sqref="G31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EE5E-9B87-41B9-A784-6420EB75CE9F}">
  <dimension ref="B3:DA17446"/>
  <sheetViews>
    <sheetView workbookViewId="0">
      <selection activeCell="F5" sqref="F5"/>
    </sheetView>
  </sheetViews>
  <sheetFormatPr defaultRowHeight="14.4" x14ac:dyDescent="0.3"/>
  <cols>
    <col min="2" max="2" width="10.44140625" customWidth="1"/>
    <col min="3" max="3" width="9.44140625" customWidth="1"/>
    <col min="4" max="4" width="13.6640625" bestFit="1" customWidth="1"/>
    <col min="6" max="6" width="20.5546875" bestFit="1" customWidth="1"/>
    <col min="7" max="7" width="15.6640625" bestFit="1" customWidth="1"/>
    <col min="8" max="8" width="12.6640625" bestFit="1" customWidth="1"/>
    <col min="9" max="11" width="12" bestFit="1" customWidth="1"/>
    <col min="12" max="12" width="10" bestFit="1" customWidth="1"/>
    <col min="13" max="18" width="12" bestFit="1" customWidth="1"/>
    <col min="19" max="19" width="9" bestFit="1" customWidth="1"/>
    <col min="20" max="21" width="12" bestFit="1" customWidth="1"/>
    <col min="22" max="23" width="11" bestFit="1" customWidth="1"/>
    <col min="24" max="27" width="12" bestFit="1" customWidth="1"/>
    <col min="28" max="30" width="10" bestFit="1" customWidth="1"/>
    <col min="31" max="31" width="9" bestFit="1" customWidth="1"/>
    <col min="32" max="32" width="12" bestFit="1" customWidth="1"/>
    <col min="33" max="33" width="11" bestFit="1" customWidth="1"/>
    <col min="34" max="37" width="12" bestFit="1" customWidth="1"/>
    <col min="38" max="38" width="12.6640625" bestFit="1" customWidth="1"/>
    <col min="39" max="39" width="11" bestFit="1" customWidth="1"/>
    <col min="40" max="40" width="12" bestFit="1" customWidth="1"/>
    <col min="41" max="41" width="11" bestFit="1" customWidth="1"/>
    <col min="42" max="42" width="12" bestFit="1" customWidth="1"/>
    <col min="43" max="43" width="11" bestFit="1" customWidth="1"/>
    <col min="44" max="52" width="12" bestFit="1" customWidth="1"/>
    <col min="53" max="54" width="11" bestFit="1" customWidth="1"/>
    <col min="55" max="56" width="12" bestFit="1" customWidth="1"/>
    <col min="57" max="57" width="11" bestFit="1" customWidth="1"/>
    <col min="58" max="61" width="12" bestFit="1" customWidth="1"/>
    <col min="62" max="62" width="11" bestFit="1" customWidth="1"/>
    <col min="63" max="63" width="12" bestFit="1" customWidth="1"/>
    <col min="64" max="64" width="11" bestFit="1" customWidth="1"/>
    <col min="65" max="65" width="12" bestFit="1" customWidth="1"/>
    <col min="66" max="66" width="10" bestFit="1" customWidth="1"/>
    <col min="67" max="67" width="12" bestFit="1" customWidth="1"/>
    <col min="68" max="68" width="8" bestFit="1" customWidth="1"/>
    <col min="69" max="71" width="12" bestFit="1" customWidth="1"/>
    <col min="72" max="73" width="11" bestFit="1" customWidth="1"/>
    <col min="74" max="78" width="12" bestFit="1" customWidth="1"/>
    <col min="79" max="79" width="10" bestFit="1" customWidth="1"/>
    <col min="80" max="81" width="12" bestFit="1" customWidth="1"/>
    <col min="82" max="82" width="10" bestFit="1" customWidth="1"/>
    <col min="83" max="83" width="11" bestFit="1" customWidth="1"/>
    <col min="84" max="84" width="5" bestFit="1" customWidth="1"/>
    <col min="85" max="85" width="10" bestFit="1" customWidth="1"/>
    <col min="86" max="86" width="12" bestFit="1" customWidth="1"/>
    <col min="87" max="87" width="10" bestFit="1" customWidth="1"/>
    <col min="88" max="88" width="12" bestFit="1" customWidth="1"/>
    <col min="89" max="89" width="11" bestFit="1" customWidth="1"/>
    <col min="90" max="90" width="10" bestFit="1" customWidth="1"/>
    <col min="91" max="91" width="11" bestFit="1" customWidth="1"/>
    <col min="92" max="92" width="10" bestFit="1" customWidth="1"/>
    <col min="93" max="93" width="7" bestFit="1" customWidth="1"/>
    <col min="94" max="95" width="11" bestFit="1" customWidth="1"/>
    <col min="96" max="96" width="12" bestFit="1" customWidth="1"/>
    <col min="97" max="99" width="11" bestFit="1" customWidth="1"/>
    <col min="100" max="100" width="12" bestFit="1" customWidth="1"/>
    <col min="101" max="101" width="10" bestFit="1" customWidth="1"/>
    <col min="102" max="102" width="12" bestFit="1" customWidth="1"/>
    <col min="103" max="103" width="9.6640625" bestFit="1" customWidth="1"/>
    <col min="104" max="104" width="10" bestFit="1" customWidth="1"/>
    <col min="105" max="105" width="12" bestFit="1" customWidth="1"/>
  </cols>
  <sheetData>
    <row r="3" spans="2:105" x14ac:dyDescent="0.3"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</row>
    <row r="4" spans="2:105" x14ac:dyDescent="0.3">
      <c r="B4" s="71" t="s">
        <v>204</v>
      </c>
      <c r="C4" s="71" t="s">
        <v>852</v>
      </c>
      <c r="D4" s="71" t="s">
        <v>851</v>
      </c>
      <c r="F4" s="75" t="s">
        <v>854</v>
      </c>
      <c r="G4" s="75" t="s">
        <v>855</v>
      </c>
    </row>
    <row r="5" spans="2:105" x14ac:dyDescent="0.3">
      <c r="B5" s="72" t="s">
        <v>802</v>
      </c>
      <c r="C5" s="74" t="s">
        <v>194</v>
      </c>
      <c r="D5" s="73">
        <v>9374.68</v>
      </c>
      <c r="F5" s="75" t="s">
        <v>853</v>
      </c>
      <c r="G5" t="s">
        <v>194</v>
      </c>
      <c r="H5" t="s">
        <v>193</v>
      </c>
      <c r="I5" t="s">
        <v>192</v>
      </c>
      <c r="J5" t="s">
        <v>191</v>
      </c>
      <c r="K5" t="s">
        <v>190</v>
      </c>
      <c r="L5" t="s">
        <v>188</v>
      </c>
      <c r="M5" t="s">
        <v>187</v>
      </c>
      <c r="N5" t="s">
        <v>186</v>
      </c>
      <c r="O5" t="s">
        <v>185</v>
      </c>
      <c r="P5" t="s">
        <v>182</v>
      </c>
      <c r="Q5" t="s">
        <v>180</v>
      </c>
      <c r="R5" t="s">
        <v>178</v>
      </c>
      <c r="S5" t="s">
        <v>176</v>
      </c>
      <c r="T5" t="s">
        <v>174</v>
      </c>
      <c r="U5" t="s">
        <v>172</v>
      </c>
      <c r="V5" t="s">
        <v>169</v>
      </c>
      <c r="W5" t="s">
        <v>167</v>
      </c>
      <c r="X5" t="s">
        <v>165</v>
      </c>
      <c r="Y5" t="s">
        <v>163</v>
      </c>
      <c r="Z5" t="s">
        <v>161</v>
      </c>
      <c r="AA5" t="s">
        <v>159</v>
      </c>
      <c r="AB5" t="s">
        <v>157</v>
      </c>
      <c r="AC5" t="s">
        <v>155</v>
      </c>
      <c r="AD5" t="s">
        <v>153</v>
      </c>
      <c r="AE5" t="s">
        <v>151</v>
      </c>
      <c r="AF5" t="s">
        <v>149</v>
      </c>
      <c r="AG5" t="s">
        <v>147</v>
      </c>
      <c r="AH5" t="s">
        <v>145</v>
      </c>
      <c r="AI5" t="s">
        <v>143</v>
      </c>
      <c r="AJ5" t="s">
        <v>141</v>
      </c>
      <c r="AK5" t="s">
        <v>139</v>
      </c>
      <c r="AL5" t="s">
        <v>137</v>
      </c>
      <c r="AM5" t="s">
        <v>135</v>
      </c>
      <c r="AN5" t="s">
        <v>132</v>
      </c>
      <c r="AO5" t="s">
        <v>130</v>
      </c>
      <c r="AP5" t="s">
        <v>128</v>
      </c>
      <c r="AQ5" t="s">
        <v>126</v>
      </c>
      <c r="AR5" t="s">
        <v>124</v>
      </c>
      <c r="AS5" t="s">
        <v>121</v>
      </c>
      <c r="AT5" t="s">
        <v>119</v>
      </c>
      <c r="AU5" t="s">
        <v>117</v>
      </c>
      <c r="AV5" t="s">
        <v>115</v>
      </c>
      <c r="AW5" t="s">
        <v>113</v>
      </c>
      <c r="AX5" t="s">
        <v>111</v>
      </c>
      <c r="AY5" t="s">
        <v>109</v>
      </c>
      <c r="AZ5" t="s">
        <v>107</v>
      </c>
      <c r="BA5" t="s">
        <v>105</v>
      </c>
      <c r="BB5" t="s">
        <v>103</v>
      </c>
      <c r="BC5" t="s">
        <v>101</v>
      </c>
      <c r="BD5" t="s">
        <v>99</v>
      </c>
      <c r="BE5" t="s">
        <v>97</v>
      </c>
      <c r="BF5" t="s">
        <v>95</v>
      </c>
      <c r="BG5" t="s">
        <v>93</v>
      </c>
      <c r="BH5" t="s">
        <v>91</v>
      </c>
      <c r="BI5" t="s">
        <v>89</v>
      </c>
      <c r="BJ5" t="s">
        <v>87</v>
      </c>
      <c r="BK5" t="s">
        <v>85</v>
      </c>
      <c r="BL5" t="s">
        <v>83</v>
      </c>
      <c r="BM5" t="s">
        <v>81</v>
      </c>
      <c r="BN5" t="s">
        <v>79</v>
      </c>
      <c r="BO5" t="s">
        <v>77</v>
      </c>
      <c r="BP5" t="s">
        <v>75</v>
      </c>
      <c r="BQ5" t="s">
        <v>73</v>
      </c>
      <c r="BR5" t="s">
        <v>71</v>
      </c>
      <c r="BS5" t="s">
        <v>69</v>
      </c>
      <c r="BT5" t="s">
        <v>67</v>
      </c>
      <c r="BU5" t="s">
        <v>65</v>
      </c>
      <c r="BV5" t="s">
        <v>63</v>
      </c>
      <c r="BW5" t="s">
        <v>61</v>
      </c>
      <c r="BX5" t="s">
        <v>59</v>
      </c>
      <c r="BY5" t="s">
        <v>57</v>
      </c>
      <c r="BZ5" t="s">
        <v>55</v>
      </c>
      <c r="CA5" t="s">
        <v>53</v>
      </c>
      <c r="CB5" t="s">
        <v>51</v>
      </c>
      <c r="CC5" t="s">
        <v>49</v>
      </c>
      <c r="CD5" t="s">
        <v>47</v>
      </c>
      <c r="CE5" t="s">
        <v>45</v>
      </c>
      <c r="CF5" t="s">
        <v>43</v>
      </c>
      <c r="CG5" t="s">
        <v>41</v>
      </c>
      <c r="CH5" t="s">
        <v>39</v>
      </c>
      <c r="CI5" t="s">
        <v>37</v>
      </c>
      <c r="CJ5" t="s">
        <v>35</v>
      </c>
      <c r="CK5" t="s">
        <v>33</v>
      </c>
      <c r="CL5" t="s">
        <v>31</v>
      </c>
      <c r="CM5" t="s">
        <v>29</v>
      </c>
      <c r="CN5" t="s">
        <v>27</v>
      </c>
      <c r="CO5" t="s">
        <v>25</v>
      </c>
      <c r="CP5" t="s">
        <v>22</v>
      </c>
      <c r="CQ5" t="s">
        <v>20</v>
      </c>
      <c r="CR5" t="s">
        <v>18</v>
      </c>
      <c r="CS5" t="s">
        <v>16</v>
      </c>
      <c r="CT5" t="s">
        <v>14</v>
      </c>
      <c r="CU5" t="s">
        <v>12</v>
      </c>
      <c r="CV5" t="s">
        <v>10</v>
      </c>
      <c r="CW5" t="s">
        <v>8</v>
      </c>
      <c r="CX5" t="s">
        <v>6</v>
      </c>
      <c r="CY5" t="s">
        <v>4</v>
      </c>
      <c r="CZ5" t="s">
        <v>2</v>
      </c>
      <c r="DA5" t="s">
        <v>209</v>
      </c>
    </row>
    <row r="6" spans="2:105" x14ac:dyDescent="0.3">
      <c r="B6" s="72" t="s">
        <v>802</v>
      </c>
      <c r="C6" s="74" t="s">
        <v>193</v>
      </c>
      <c r="D6" s="73">
        <v>-9374.68</v>
      </c>
      <c r="F6" s="55" t="s">
        <v>802</v>
      </c>
      <c r="G6" s="76">
        <v>9374.68</v>
      </c>
      <c r="H6" s="76">
        <v>-9374.68</v>
      </c>
      <c r="I6" s="76">
        <v>889828.12</v>
      </c>
      <c r="J6" s="76">
        <v>12730.5</v>
      </c>
      <c r="K6" s="76">
        <v>3086</v>
      </c>
      <c r="L6" s="76"/>
      <c r="M6" s="76">
        <v>41693.78</v>
      </c>
      <c r="N6" s="76">
        <v>420</v>
      </c>
      <c r="O6" s="76"/>
      <c r="P6" s="76">
        <v>282397.31</v>
      </c>
      <c r="Q6" s="76">
        <v>34981.68</v>
      </c>
      <c r="R6" s="76">
        <v>15914.5</v>
      </c>
      <c r="S6" s="76"/>
      <c r="T6" s="76"/>
      <c r="U6" s="76"/>
      <c r="V6" s="76">
        <v>-1101</v>
      </c>
      <c r="W6" s="76"/>
      <c r="X6" s="76">
        <v>70852.31</v>
      </c>
      <c r="Y6" s="76">
        <v>24282.940000000002</v>
      </c>
      <c r="Z6" s="76">
        <v>135339.04999999999</v>
      </c>
      <c r="AA6" s="76">
        <v>36328.520000000004</v>
      </c>
      <c r="AB6" s="76"/>
      <c r="AC6" s="76"/>
      <c r="AD6" s="76"/>
      <c r="AE6" s="76"/>
      <c r="AF6" s="76">
        <v>4181.6499999999996</v>
      </c>
      <c r="AG6" s="76">
        <v>1871.02</v>
      </c>
      <c r="AH6" s="76">
        <v>4251.68</v>
      </c>
      <c r="AI6" s="76">
        <v>8937.3700000000008</v>
      </c>
      <c r="AJ6" s="76">
        <v>136456</v>
      </c>
      <c r="AK6" s="76">
        <v>115192</v>
      </c>
      <c r="AL6" s="76"/>
      <c r="AM6" s="76"/>
      <c r="AN6" s="76">
        <v>84913.38</v>
      </c>
      <c r="AO6" s="76">
        <v>26968.86</v>
      </c>
      <c r="AP6" s="76">
        <v>32315.15</v>
      </c>
      <c r="AQ6" s="76">
        <v>3358.4900000000002</v>
      </c>
      <c r="AR6" s="76">
        <v>36873.67</v>
      </c>
      <c r="AS6" s="76">
        <v>840</v>
      </c>
      <c r="AT6" s="76">
        <v>2361.7199999999998</v>
      </c>
      <c r="AU6" s="76">
        <v>19449.62</v>
      </c>
      <c r="AV6" s="76"/>
      <c r="AW6" s="76"/>
      <c r="AX6" s="76">
        <v>7058.5</v>
      </c>
      <c r="AY6" s="76">
        <v>17761.849999999999</v>
      </c>
      <c r="AZ6" s="76">
        <v>4327.03</v>
      </c>
      <c r="BA6" s="76">
        <v>1769.55</v>
      </c>
      <c r="BB6" s="76"/>
      <c r="BC6" s="76">
        <v>70666.009999999995</v>
      </c>
      <c r="BD6" s="76">
        <v>5060.41</v>
      </c>
      <c r="BE6" s="76">
        <v>180</v>
      </c>
      <c r="BF6" s="76">
        <v>6341.15</v>
      </c>
      <c r="BG6" s="76">
        <v>6430.52</v>
      </c>
      <c r="BH6" s="76">
        <v>33913.78</v>
      </c>
      <c r="BI6" s="76"/>
      <c r="BJ6" s="76"/>
      <c r="BK6" s="76">
        <v>110.16</v>
      </c>
      <c r="BL6" s="76"/>
      <c r="BM6" s="76">
        <v>12193.2</v>
      </c>
      <c r="BN6" s="76"/>
      <c r="BO6" s="76"/>
      <c r="BP6" s="76"/>
      <c r="BQ6" s="76"/>
      <c r="BR6" s="76">
        <v>80161.63</v>
      </c>
      <c r="BS6" s="76">
        <v>15458.54</v>
      </c>
      <c r="BT6" s="76">
        <v>887.55</v>
      </c>
      <c r="BU6" s="76">
        <v>168.38</v>
      </c>
      <c r="BV6" s="76">
        <v>3250</v>
      </c>
      <c r="BW6" s="76">
        <v>54094.6</v>
      </c>
      <c r="BX6" s="76"/>
      <c r="BY6" s="76">
        <v>4889.6899999999996</v>
      </c>
      <c r="BZ6" s="76">
        <v>102430.02</v>
      </c>
      <c r="CA6" s="76"/>
      <c r="CB6" s="76"/>
      <c r="CC6" s="76">
        <v>82481.73</v>
      </c>
      <c r="CD6" s="76"/>
      <c r="CE6" s="76"/>
      <c r="CF6" s="76"/>
      <c r="CG6" s="76"/>
      <c r="CH6" s="76">
        <v>890</v>
      </c>
      <c r="CI6" s="76"/>
      <c r="CJ6" s="76"/>
      <c r="CK6" s="76"/>
      <c r="CL6" s="76"/>
      <c r="CM6" s="76"/>
      <c r="CN6" s="76"/>
      <c r="CO6" s="76"/>
      <c r="CP6" s="76">
        <v>4792.9000000000005</v>
      </c>
      <c r="CQ6" s="76"/>
      <c r="CR6" s="76"/>
      <c r="CS6" s="76"/>
      <c r="CT6" s="76"/>
      <c r="CU6" s="76"/>
      <c r="CV6" s="76"/>
      <c r="CW6" s="76"/>
      <c r="CX6" s="76">
        <v>7434.1100000000006</v>
      </c>
      <c r="CY6" s="76"/>
      <c r="CZ6" s="76"/>
      <c r="DA6" s="76">
        <v>2547475.63</v>
      </c>
    </row>
    <row r="7" spans="2:105" x14ac:dyDescent="0.3">
      <c r="B7" s="72" t="s">
        <v>802</v>
      </c>
      <c r="C7" s="74" t="s">
        <v>186</v>
      </c>
      <c r="D7" s="73">
        <v>420</v>
      </c>
      <c r="F7" s="55" t="s">
        <v>232</v>
      </c>
      <c r="G7" s="76">
        <v>350</v>
      </c>
      <c r="H7" s="76">
        <v>-350</v>
      </c>
      <c r="I7" s="76">
        <v>123701.01000000001</v>
      </c>
      <c r="J7" s="76">
        <v>9686.7900000000009</v>
      </c>
      <c r="K7" s="76">
        <v>2580.5</v>
      </c>
      <c r="L7" s="76"/>
      <c r="M7" s="76">
        <v>1113.76</v>
      </c>
      <c r="N7" s="76"/>
      <c r="O7" s="76"/>
      <c r="P7" s="76">
        <v>49667.58</v>
      </c>
      <c r="Q7" s="76">
        <v>8153.7100000000009</v>
      </c>
      <c r="R7" s="76">
        <v>3014.3500000000004</v>
      </c>
      <c r="S7" s="76"/>
      <c r="T7" s="76"/>
      <c r="U7" s="76"/>
      <c r="V7" s="76"/>
      <c r="W7" s="76"/>
      <c r="X7" s="76">
        <v>10203.530000000001</v>
      </c>
      <c r="Y7" s="76">
        <v>4524.42</v>
      </c>
      <c r="Z7" s="76">
        <v>18272.490000000002</v>
      </c>
      <c r="AA7" s="76">
        <v>5492.06</v>
      </c>
      <c r="AB7" s="76"/>
      <c r="AC7" s="76"/>
      <c r="AD7" s="76"/>
      <c r="AE7" s="76"/>
      <c r="AF7" s="76"/>
      <c r="AG7" s="76"/>
      <c r="AH7" s="76">
        <v>716.46999999999991</v>
      </c>
      <c r="AI7" s="76">
        <v>2081.0600000000004</v>
      </c>
      <c r="AJ7" s="76">
        <v>23232</v>
      </c>
      <c r="AK7" s="76">
        <v>11616</v>
      </c>
      <c r="AL7" s="76"/>
      <c r="AM7" s="76"/>
      <c r="AN7" s="76">
        <v>14660.88</v>
      </c>
      <c r="AO7" s="76">
        <v>7870.8</v>
      </c>
      <c r="AP7" s="76">
        <v>4723.54</v>
      </c>
      <c r="AQ7" s="76">
        <v>2847.17</v>
      </c>
      <c r="AR7" s="76">
        <v>8617.9500000000007</v>
      </c>
      <c r="AS7" s="76"/>
      <c r="AT7" s="76"/>
      <c r="AU7" s="76"/>
      <c r="AV7" s="76">
        <v>193.22</v>
      </c>
      <c r="AW7" s="76"/>
      <c r="AX7" s="76">
        <v>270</v>
      </c>
      <c r="AY7" s="76">
        <v>9813.42</v>
      </c>
      <c r="AZ7" s="76">
        <v>1460</v>
      </c>
      <c r="BA7" s="76">
        <v>2348.5500000000002</v>
      </c>
      <c r="BB7" s="76">
        <v>1226.07</v>
      </c>
      <c r="BC7" s="76">
        <v>17970.91</v>
      </c>
      <c r="BD7" s="76">
        <v>1816</v>
      </c>
      <c r="BE7" s="76"/>
      <c r="BF7" s="76">
        <v>3339.37</v>
      </c>
      <c r="BG7" s="76">
        <v>50</v>
      </c>
      <c r="BH7" s="76">
        <v>1133.9099999999999</v>
      </c>
      <c r="BI7" s="76">
        <v>710.7</v>
      </c>
      <c r="BJ7" s="76"/>
      <c r="BK7" s="76"/>
      <c r="BL7" s="76"/>
      <c r="BM7" s="76"/>
      <c r="BN7" s="76"/>
      <c r="BO7" s="76"/>
      <c r="BP7" s="76"/>
      <c r="BQ7" s="76"/>
      <c r="BR7" s="76">
        <v>12021.990000000002</v>
      </c>
      <c r="BS7" s="76">
        <v>2680.07</v>
      </c>
      <c r="BT7" s="76"/>
      <c r="BU7" s="76"/>
      <c r="BV7" s="76"/>
      <c r="BW7" s="76"/>
      <c r="BX7" s="76">
        <v>298</v>
      </c>
      <c r="BY7" s="76">
        <v>89.85</v>
      </c>
      <c r="BZ7" s="76">
        <v>40256.089999999997</v>
      </c>
      <c r="CA7" s="76"/>
      <c r="CB7" s="76"/>
      <c r="CC7" s="76"/>
      <c r="CD7" s="76"/>
      <c r="CE7" s="76"/>
      <c r="CF7" s="76"/>
      <c r="CG7" s="76"/>
      <c r="CH7" s="76">
        <v>2983.8</v>
      </c>
      <c r="CI7" s="76"/>
      <c r="CJ7" s="76"/>
      <c r="CK7" s="76"/>
      <c r="CL7" s="76"/>
      <c r="CM7" s="76"/>
      <c r="CN7" s="76"/>
      <c r="CO7" s="76"/>
      <c r="CP7" s="76">
        <v>134.76</v>
      </c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>
        <v>411572.77999999985</v>
      </c>
    </row>
    <row r="8" spans="2:105" x14ac:dyDescent="0.3">
      <c r="B8" s="72" t="s">
        <v>802</v>
      </c>
      <c r="C8" s="74" t="s">
        <v>187</v>
      </c>
      <c r="D8" s="73">
        <v>41693.78</v>
      </c>
      <c r="F8" s="55" t="s">
        <v>592</v>
      </c>
      <c r="G8" s="76">
        <v>386064.14</v>
      </c>
      <c r="H8" s="76">
        <v>-386064.14</v>
      </c>
      <c r="I8" s="76">
        <v>24674310.390000001</v>
      </c>
      <c r="J8" s="76">
        <v>749016.36</v>
      </c>
      <c r="K8" s="76">
        <v>1241916.7699999998</v>
      </c>
      <c r="L8" s="76"/>
      <c r="M8" s="76">
        <v>3135223.9</v>
      </c>
      <c r="N8" s="76">
        <v>361409.16</v>
      </c>
      <c r="O8" s="76">
        <v>304740</v>
      </c>
      <c r="P8" s="76">
        <v>8275841.0399999991</v>
      </c>
      <c r="Q8" s="76">
        <v>996393.76000000013</v>
      </c>
      <c r="R8" s="76">
        <v>449857.83999999997</v>
      </c>
      <c r="S8" s="76"/>
      <c r="T8" s="76">
        <v>2033073.23</v>
      </c>
      <c r="U8" s="76">
        <v>283335.85000000003</v>
      </c>
      <c r="V8" s="76"/>
      <c r="W8" s="76"/>
      <c r="X8" s="76">
        <v>2287796.62</v>
      </c>
      <c r="Y8" s="76">
        <v>896376.2799999998</v>
      </c>
      <c r="Z8" s="76">
        <v>4276964.1800000006</v>
      </c>
      <c r="AA8" s="76">
        <v>1328436.2199999997</v>
      </c>
      <c r="AB8" s="76"/>
      <c r="AC8" s="76"/>
      <c r="AD8" s="76"/>
      <c r="AE8" s="76"/>
      <c r="AF8" s="76">
        <v>95885.519999999975</v>
      </c>
      <c r="AG8" s="76">
        <v>45258.74</v>
      </c>
      <c r="AH8" s="76">
        <v>131344.65999999997</v>
      </c>
      <c r="AI8" s="76">
        <v>292027.99</v>
      </c>
      <c r="AJ8" s="76">
        <v>3754493.1299999994</v>
      </c>
      <c r="AK8" s="76">
        <v>3434494.87</v>
      </c>
      <c r="AL8" s="76">
        <v>356199.99999999994</v>
      </c>
      <c r="AM8" s="76"/>
      <c r="AN8" s="76">
        <v>1966674.6199999999</v>
      </c>
      <c r="AO8" s="76">
        <v>229839.83000000002</v>
      </c>
      <c r="AP8" s="76">
        <v>1564336.1700000002</v>
      </c>
      <c r="AQ8" s="76">
        <v>192520.73</v>
      </c>
      <c r="AR8" s="76">
        <v>1272792.47</v>
      </c>
      <c r="AS8" s="76">
        <v>29524.260000000002</v>
      </c>
      <c r="AT8" s="76">
        <v>24623.98</v>
      </c>
      <c r="AU8" s="76">
        <v>9725</v>
      </c>
      <c r="AV8" s="76"/>
      <c r="AW8" s="76">
        <v>14162</v>
      </c>
      <c r="AX8" s="76">
        <v>377323.86</v>
      </c>
      <c r="AY8" s="76">
        <v>821795.60000000009</v>
      </c>
      <c r="AZ8" s="76">
        <v>295184.07</v>
      </c>
      <c r="BA8" s="76">
        <v>23851.26</v>
      </c>
      <c r="BB8" s="76">
        <v>8320</v>
      </c>
      <c r="BC8" s="76">
        <v>4833.78</v>
      </c>
      <c r="BD8" s="76"/>
      <c r="BE8" s="76">
        <v>39233.279999999999</v>
      </c>
      <c r="BF8" s="76">
        <v>280737.26999999996</v>
      </c>
      <c r="BG8" s="76">
        <v>141722.37999999998</v>
      </c>
      <c r="BH8" s="76">
        <v>348365.93000000005</v>
      </c>
      <c r="BI8" s="76">
        <v>162489.62</v>
      </c>
      <c r="BJ8" s="76">
        <v>13848.900000000001</v>
      </c>
      <c r="BK8" s="76">
        <v>107242.65</v>
      </c>
      <c r="BL8" s="76"/>
      <c r="BM8" s="76"/>
      <c r="BN8" s="76"/>
      <c r="BO8" s="76"/>
      <c r="BP8" s="76"/>
      <c r="BQ8" s="76"/>
      <c r="BR8" s="76">
        <v>570886.41</v>
      </c>
      <c r="BS8" s="76">
        <v>1672579.01</v>
      </c>
      <c r="BT8" s="76">
        <v>6298.55</v>
      </c>
      <c r="BU8" s="76">
        <v>11905.89</v>
      </c>
      <c r="BV8" s="76">
        <v>616510.34</v>
      </c>
      <c r="BW8" s="76">
        <v>235925.42</v>
      </c>
      <c r="BX8" s="76"/>
      <c r="BY8" s="76">
        <v>7653</v>
      </c>
      <c r="BZ8" s="76">
        <v>199849.08000000002</v>
      </c>
      <c r="CA8" s="76"/>
      <c r="CB8" s="76">
        <v>135782.62</v>
      </c>
      <c r="CC8" s="76">
        <v>409365.45</v>
      </c>
      <c r="CD8" s="76"/>
      <c r="CE8" s="76"/>
      <c r="CF8" s="76"/>
      <c r="CG8" s="76"/>
      <c r="CH8" s="76">
        <v>70196.69</v>
      </c>
      <c r="CI8" s="76"/>
      <c r="CJ8" s="76"/>
      <c r="CK8" s="76"/>
      <c r="CL8" s="76"/>
      <c r="CM8" s="76"/>
      <c r="CN8" s="76"/>
      <c r="CO8" s="76"/>
      <c r="CP8" s="76">
        <v>102186.25999999998</v>
      </c>
      <c r="CQ8" s="76"/>
      <c r="CR8" s="76"/>
      <c r="CS8" s="76">
        <v>172809.09999999998</v>
      </c>
      <c r="CT8" s="76">
        <v>80332.09</v>
      </c>
      <c r="CU8" s="76">
        <v>6038.67</v>
      </c>
      <c r="CV8" s="76"/>
      <c r="CW8" s="76"/>
      <c r="CX8" s="76">
        <v>106899.95999999999</v>
      </c>
      <c r="CY8" s="76"/>
      <c r="CZ8" s="76"/>
      <c r="DA8" s="76">
        <v>71738762.710000008</v>
      </c>
    </row>
    <row r="9" spans="2:105" x14ac:dyDescent="0.3">
      <c r="B9" s="72" t="s">
        <v>802</v>
      </c>
      <c r="C9" s="74" t="s">
        <v>190</v>
      </c>
      <c r="D9" s="73">
        <v>3086</v>
      </c>
      <c r="F9" s="55" t="s">
        <v>464</v>
      </c>
      <c r="G9" s="76">
        <v>19171.36</v>
      </c>
      <c r="H9" s="76">
        <v>-19171.36</v>
      </c>
      <c r="I9" s="76">
        <v>1644783.54</v>
      </c>
      <c r="J9" s="76">
        <v>50875.199999999997</v>
      </c>
      <c r="K9" s="76">
        <v>28155.37</v>
      </c>
      <c r="L9" s="76"/>
      <c r="M9" s="76">
        <v>40301.14</v>
      </c>
      <c r="N9" s="76">
        <v>44914.63</v>
      </c>
      <c r="O9" s="76">
        <v>27833</v>
      </c>
      <c r="P9" s="76">
        <v>988194.26</v>
      </c>
      <c r="Q9" s="76">
        <v>46957.49</v>
      </c>
      <c r="R9" s="76">
        <v>64366.2</v>
      </c>
      <c r="S9" s="76"/>
      <c r="T9" s="76">
        <v>24268.91</v>
      </c>
      <c r="U9" s="76">
        <v>6444.93</v>
      </c>
      <c r="V9" s="76"/>
      <c r="W9" s="76"/>
      <c r="X9" s="76">
        <v>139563.87</v>
      </c>
      <c r="Y9" s="76">
        <v>84764.22</v>
      </c>
      <c r="Z9" s="76">
        <v>250910.15999999997</v>
      </c>
      <c r="AA9" s="76">
        <v>127875.30000000002</v>
      </c>
      <c r="AB9" s="76"/>
      <c r="AC9" s="76"/>
      <c r="AD9" s="76"/>
      <c r="AE9" s="76"/>
      <c r="AF9" s="76">
        <v>687.04</v>
      </c>
      <c r="AG9" s="76">
        <v>533.20000000000005</v>
      </c>
      <c r="AH9" s="76">
        <v>9220.32</v>
      </c>
      <c r="AI9" s="76">
        <v>49253.319999999992</v>
      </c>
      <c r="AJ9" s="76">
        <v>254292.26</v>
      </c>
      <c r="AK9" s="76">
        <v>398139.74</v>
      </c>
      <c r="AL9" s="76">
        <v>8955.9700000000012</v>
      </c>
      <c r="AM9" s="76">
        <v>1797.02</v>
      </c>
      <c r="AN9" s="76">
        <v>159065.78</v>
      </c>
      <c r="AO9" s="76">
        <v>196504.44</v>
      </c>
      <c r="AP9" s="76">
        <v>93536.77</v>
      </c>
      <c r="AQ9" s="76">
        <v>3385.02</v>
      </c>
      <c r="AR9" s="76">
        <v>34496.299999999996</v>
      </c>
      <c r="AS9" s="76">
        <v>220</v>
      </c>
      <c r="AT9" s="76">
        <v>4126.5200000000004</v>
      </c>
      <c r="AU9" s="76"/>
      <c r="AV9" s="76"/>
      <c r="AW9" s="76"/>
      <c r="AX9" s="76">
        <v>2813.51</v>
      </c>
      <c r="AY9" s="76">
        <v>119938.3</v>
      </c>
      <c r="AZ9" s="76">
        <v>6345</v>
      </c>
      <c r="BA9" s="76"/>
      <c r="BB9" s="76"/>
      <c r="BC9" s="76">
        <v>346105.85</v>
      </c>
      <c r="BD9" s="76">
        <v>2712</v>
      </c>
      <c r="BE9" s="76"/>
      <c r="BF9" s="76">
        <v>35120.22</v>
      </c>
      <c r="BG9" s="76">
        <v>569.70000000000005</v>
      </c>
      <c r="BH9" s="76">
        <v>67171.27</v>
      </c>
      <c r="BI9" s="76">
        <v>734.4</v>
      </c>
      <c r="BJ9" s="76"/>
      <c r="BK9" s="76">
        <v>16431.88</v>
      </c>
      <c r="BL9" s="76"/>
      <c r="BM9" s="76"/>
      <c r="BN9" s="76"/>
      <c r="BO9" s="76"/>
      <c r="BP9" s="76"/>
      <c r="BQ9" s="76"/>
      <c r="BR9" s="76">
        <v>95145.09</v>
      </c>
      <c r="BS9" s="76">
        <v>17849.37</v>
      </c>
      <c r="BT9" s="76">
        <v>5466.46</v>
      </c>
      <c r="BU9" s="76">
        <v>350</v>
      </c>
      <c r="BV9" s="76"/>
      <c r="BW9" s="76">
        <v>100</v>
      </c>
      <c r="BX9" s="76"/>
      <c r="BY9" s="76">
        <v>16874.87</v>
      </c>
      <c r="BZ9" s="76">
        <v>30457.989999999998</v>
      </c>
      <c r="CA9" s="76"/>
      <c r="CB9" s="76">
        <v>22970.13</v>
      </c>
      <c r="CC9" s="76">
        <v>61004.33</v>
      </c>
      <c r="CD9" s="76"/>
      <c r="CE9" s="76"/>
      <c r="CF9" s="76"/>
      <c r="CG9" s="76"/>
      <c r="CH9" s="76">
        <v>10919.119999999999</v>
      </c>
      <c r="CI9" s="76"/>
      <c r="CJ9" s="76"/>
      <c r="CK9" s="76"/>
      <c r="CL9" s="76"/>
      <c r="CM9" s="76"/>
      <c r="CN9" s="76"/>
      <c r="CO9" s="76"/>
      <c r="CP9" s="76">
        <v>5919.66</v>
      </c>
      <c r="CQ9" s="76"/>
      <c r="CR9" s="76"/>
      <c r="CS9" s="76"/>
      <c r="CT9" s="76">
        <v>44729.440000000002</v>
      </c>
      <c r="CU9" s="76">
        <v>8306.2800000000007</v>
      </c>
      <c r="CV9" s="76"/>
      <c r="CW9" s="76"/>
      <c r="CX9" s="76">
        <v>7293.46</v>
      </c>
      <c r="CY9" s="76"/>
      <c r="CZ9" s="76"/>
      <c r="DA9" s="76">
        <v>5709750.2499999991</v>
      </c>
    </row>
    <row r="10" spans="2:105" x14ac:dyDescent="0.3">
      <c r="B10" s="72" t="s">
        <v>802</v>
      </c>
      <c r="C10" s="74" t="s">
        <v>191</v>
      </c>
      <c r="D10" s="73">
        <v>12730.5</v>
      </c>
      <c r="F10" s="55" t="s">
        <v>658</v>
      </c>
      <c r="G10" s="76"/>
      <c r="H10" s="76"/>
      <c r="I10" s="76">
        <v>2143031.29</v>
      </c>
      <c r="J10" s="76">
        <v>86802.010000000009</v>
      </c>
      <c r="K10" s="76">
        <v>23670.240000000002</v>
      </c>
      <c r="L10" s="76"/>
      <c r="M10" s="76">
        <v>196929.24</v>
      </c>
      <c r="N10" s="76">
        <v>44885.51999999999</v>
      </c>
      <c r="O10" s="76">
        <v>14660</v>
      </c>
      <c r="P10" s="76">
        <v>768441.99</v>
      </c>
      <c r="Q10" s="76">
        <v>13766.810000000001</v>
      </c>
      <c r="R10" s="76">
        <v>5508.21</v>
      </c>
      <c r="S10" s="76"/>
      <c r="T10" s="76">
        <v>84880.83</v>
      </c>
      <c r="U10" s="76">
        <v>6602.6299999999992</v>
      </c>
      <c r="V10" s="76"/>
      <c r="W10" s="76"/>
      <c r="X10" s="76">
        <v>186966.61000000002</v>
      </c>
      <c r="Y10" s="76">
        <v>64923</v>
      </c>
      <c r="Z10" s="76">
        <v>344251.76</v>
      </c>
      <c r="AA10" s="76">
        <v>84486.02</v>
      </c>
      <c r="AB10" s="76"/>
      <c r="AC10" s="76"/>
      <c r="AD10" s="76"/>
      <c r="AE10" s="76"/>
      <c r="AF10" s="76">
        <v>6030.0400000000009</v>
      </c>
      <c r="AG10" s="76">
        <v>2642.14</v>
      </c>
      <c r="AH10" s="76">
        <v>12820.36</v>
      </c>
      <c r="AI10" s="76">
        <v>14872.130000000001</v>
      </c>
      <c r="AJ10" s="76">
        <v>330289.96999999997</v>
      </c>
      <c r="AK10" s="76">
        <v>244552.59000000003</v>
      </c>
      <c r="AL10" s="76">
        <v>10407.11</v>
      </c>
      <c r="AM10" s="76">
        <v>1073.57</v>
      </c>
      <c r="AN10" s="76">
        <v>171496.80000000002</v>
      </c>
      <c r="AO10" s="76">
        <v>4691.8100000000004</v>
      </c>
      <c r="AP10" s="76">
        <v>106885.23</v>
      </c>
      <c r="AQ10" s="76">
        <v>20065.29</v>
      </c>
      <c r="AR10" s="76">
        <v>24202.11</v>
      </c>
      <c r="AS10" s="76">
        <v>972</v>
      </c>
      <c r="AT10" s="76">
        <v>11932.88</v>
      </c>
      <c r="AU10" s="76"/>
      <c r="AV10" s="76">
        <v>18682.599999999999</v>
      </c>
      <c r="AW10" s="76">
        <v>20086.5</v>
      </c>
      <c r="AX10" s="76">
        <v>14842.189999999999</v>
      </c>
      <c r="AY10" s="76">
        <v>308494.49</v>
      </c>
      <c r="AZ10" s="76">
        <v>15459.79</v>
      </c>
      <c r="BA10" s="76">
        <v>17339.93</v>
      </c>
      <c r="BB10" s="76">
        <v>560</v>
      </c>
      <c r="BC10" s="76">
        <v>4068</v>
      </c>
      <c r="BD10" s="76">
        <v>406.44</v>
      </c>
      <c r="BE10" s="76">
        <v>2575.12</v>
      </c>
      <c r="BF10" s="76">
        <v>28869.360000000001</v>
      </c>
      <c r="BG10" s="76"/>
      <c r="BH10" s="76">
        <v>58956.450000000004</v>
      </c>
      <c r="BI10" s="76">
        <v>25131.010000000002</v>
      </c>
      <c r="BJ10" s="76"/>
      <c r="BK10" s="76">
        <v>9497.4000000000015</v>
      </c>
      <c r="BL10" s="76"/>
      <c r="BM10" s="76"/>
      <c r="BN10" s="76"/>
      <c r="BO10" s="76">
        <v>132745.22</v>
      </c>
      <c r="BP10" s="76"/>
      <c r="BQ10" s="76">
        <v>2687.65</v>
      </c>
      <c r="BR10" s="76">
        <v>73993.34</v>
      </c>
      <c r="BS10" s="76">
        <v>16918.68</v>
      </c>
      <c r="BT10" s="76">
        <v>184</v>
      </c>
      <c r="BU10" s="76">
        <v>224</v>
      </c>
      <c r="BV10" s="76">
        <v>45764.049999999996</v>
      </c>
      <c r="BW10" s="76">
        <v>1104</v>
      </c>
      <c r="BX10" s="76"/>
      <c r="BY10" s="76">
        <v>6925.33</v>
      </c>
      <c r="BZ10" s="76">
        <v>153901.72</v>
      </c>
      <c r="CA10" s="76"/>
      <c r="CB10" s="76">
        <v>41058.75</v>
      </c>
      <c r="CC10" s="76">
        <v>82638.19</v>
      </c>
      <c r="CD10" s="76"/>
      <c r="CE10" s="76"/>
      <c r="CF10" s="76"/>
      <c r="CG10" s="76"/>
      <c r="CH10" s="76">
        <v>180</v>
      </c>
      <c r="CI10" s="76"/>
      <c r="CJ10" s="76"/>
      <c r="CK10" s="76"/>
      <c r="CL10" s="76"/>
      <c r="CM10" s="76"/>
      <c r="CN10" s="76"/>
      <c r="CO10" s="76"/>
      <c r="CP10" s="76">
        <v>17504.54</v>
      </c>
      <c r="CQ10" s="76"/>
      <c r="CR10" s="76"/>
      <c r="CS10" s="76"/>
      <c r="CT10" s="76"/>
      <c r="CU10" s="76"/>
      <c r="CV10" s="76">
        <v>19952.46</v>
      </c>
      <c r="CW10" s="76">
        <v>2380.64</v>
      </c>
      <c r="CX10" s="76">
        <v>20859.14</v>
      </c>
      <c r="CY10" s="76"/>
      <c r="CZ10" s="76"/>
      <c r="DA10" s="76">
        <v>6176731.1800000006</v>
      </c>
    </row>
    <row r="11" spans="2:105" x14ac:dyDescent="0.3">
      <c r="B11" s="72" t="s">
        <v>802</v>
      </c>
      <c r="C11" s="74" t="s">
        <v>192</v>
      </c>
      <c r="D11" s="73">
        <v>889828.12</v>
      </c>
      <c r="F11" s="55" t="s">
        <v>284</v>
      </c>
      <c r="G11" s="76">
        <v>238929.97000000003</v>
      </c>
      <c r="H11" s="76">
        <v>-238929.96999999997</v>
      </c>
      <c r="I11" s="76">
        <v>14108521.589999998</v>
      </c>
      <c r="J11" s="76">
        <v>389378.39</v>
      </c>
      <c r="K11" s="76"/>
      <c r="L11" s="76"/>
      <c r="M11" s="76">
        <v>1487862.9500000002</v>
      </c>
      <c r="N11" s="76">
        <v>202197.78999999998</v>
      </c>
      <c r="O11" s="76"/>
      <c r="P11" s="76">
        <v>5678546.8499999978</v>
      </c>
      <c r="Q11" s="76">
        <v>176493.25</v>
      </c>
      <c r="R11" s="76">
        <v>23547.39</v>
      </c>
      <c r="S11" s="76"/>
      <c r="T11" s="76">
        <v>603822.33000000007</v>
      </c>
      <c r="U11" s="76">
        <v>55311.590000000004</v>
      </c>
      <c r="V11" s="76"/>
      <c r="W11" s="76"/>
      <c r="X11" s="76">
        <v>1201842.5</v>
      </c>
      <c r="Y11" s="76">
        <v>480918.63999999996</v>
      </c>
      <c r="Z11" s="76">
        <v>2265817.4299999997</v>
      </c>
      <c r="AA11" s="76">
        <v>717032.41</v>
      </c>
      <c r="AB11" s="76"/>
      <c r="AC11" s="76"/>
      <c r="AD11" s="76"/>
      <c r="AE11" s="76"/>
      <c r="AF11" s="76">
        <v>25192.02</v>
      </c>
      <c r="AG11" s="76">
        <v>10191.450000000001</v>
      </c>
      <c r="AH11" s="76">
        <v>84332.210000000021</v>
      </c>
      <c r="AI11" s="76">
        <v>186389.53</v>
      </c>
      <c r="AJ11" s="76">
        <v>2020539.48</v>
      </c>
      <c r="AK11" s="76">
        <v>1940574.52</v>
      </c>
      <c r="AL11" s="76">
        <v>114480</v>
      </c>
      <c r="AM11" s="76">
        <v>45630.000000000007</v>
      </c>
      <c r="AN11" s="76">
        <v>748013.85</v>
      </c>
      <c r="AO11" s="76">
        <v>136062.53</v>
      </c>
      <c r="AP11" s="76">
        <v>623262.83000000007</v>
      </c>
      <c r="AQ11" s="76">
        <v>241413.01</v>
      </c>
      <c r="AR11" s="76">
        <v>603817.61999999988</v>
      </c>
      <c r="AS11" s="76"/>
      <c r="AT11" s="76">
        <v>4819.33</v>
      </c>
      <c r="AU11" s="76">
        <v>5450</v>
      </c>
      <c r="AV11" s="76">
        <v>7500</v>
      </c>
      <c r="AW11" s="76"/>
      <c r="AX11" s="76">
        <v>27550.43</v>
      </c>
      <c r="AY11" s="76">
        <v>185417.41999999998</v>
      </c>
      <c r="AZ11" s="76">
        <v>24096.5</v>
      </c>
      <c r="BA11" s="76">
        <v>17519.490000000002</v>
      </c>
      <c r="BB11" s="76"/>
      <c r="BC11" s="76">
        <v>217960.98000000004</v>
      </c>
      <c r="BD11" s="76"/>
      <c r="BE11" s="76">
        <v>35991.870000000003</v>
      </c>
      <c r="BF11" s="76">
        <v>133844.53</v>
      </c>
      <c r="BG11" s="76">
        <v>16725.919999999998</v>
      </c>
      <c r="BH11" s="76">
        <v>88766.430000000008</v>
      </c>
      <c r="BI11" s="76">
        <v>16378.51</v>
      </c>
      <c r="BJ11" s="76">
        <v>5417.5</v>
      </c>
      <c r="BK11" s="76">
        <v>77341.45</v>
      </c>
      <c r="BL11" s="76"/>
      <c r="BM11" s="76">
        <v>161344.03</v>
      </c>
      <c r="BN11" s="76"/>
      <c r="BO11" s="76">
        <v>372.47</v>
      </c>
      <c r="BP11" s="76"/>
      <c r="BQ11" s="76">
        <v>19668</v>
      </c>
      <c r="BR11" s="76">
        <v>407623.61</v>
      </c>
      <c r="BS11" s="76">
        <v>183170.86</v>
      </c>
      <c r="BT11" s="76">
        <v>1294.25</v>
      </c>
      <c r="BU11" s="76">
        <v>26386.79</v>
      </c>
      <c r="BV11" s="76">
        <v>220494.03</v>
      </c>
      <c r="BW11" s="76">
        <v>95751.25</v>
      </c>
      <c r="BX11" s="76"/>
      <c r="BY11" s="76">
        <v>24146.21</v>
      </c>
      <c r="BZ11" s="76">
        <v>186663.55</v>
      </c>
      <c r="CA11" s="76"/>
      <c r="CB11" s="76">
        <v>169832.2</v>
      </c>
      <c r="CC11" s="76">
        <v>519831.59</v>
      </c>
      <c r="CD11" s="76"/>
      <c r="CE11" s="76"/>
      <c r="CF11" s="76"/>
      <c r="CG11" s="76"/>
      <c r="CH11" s="76">
        <v>46770.7</v>
      </c>
      <c r="CI11" s="76"/>
      <c r="CJ11" s="76">
        <v>93967.5</v>
      </c>
      <c r="CK11" s="76">
        <v>5145.8999999999996</v>
      </c>
      <c r="CL11" s="76"/>
      <c r="CM11" s="76"/>
      <c r="CN11" s="76"/>
      <c r="CO11" s="76"/>
      <c r="CP11" s="76">
        <v>44015.77</v>
      </c>
      <c r="CQ11" s="76"/>
      <c r="CR11" s="76">
        <v>12239.04</v>
      </c>
      <c r="CS11" s="76"/>
      <c r="CT11" s="76"/>
      <c r="CU11" s="76">
        <v>9329.92</v>
      </c>
      <c r="CV11" s="76">
        <v>275498.36</v>
      </c>
      <c r="CW11" s="76"/>
      <c r="CX11" s="76"/>
      <c r="CY11" s="76"/>
      <c r="CZ11" s="76"/>
      <c r="DA11" s="76">
        <v>37539518.550000004</v>
      </c>
    </row>
    <row r="12" spans="2:105" x14ac:dyDescent="0.3">
      <c r="B12" s="72" t="s">
        <v>802</v>
      </c>
      <c r="C12" s="74" t="s">
        <v>178</v>
      </c>
      <c r="D12" s="73">
        <v>15914.5</v>
      </c>
      <c r="F12" s="55" t="s">
        <v>220</v>
      </c>
      <c r="G12" s="76">
        <v>27925.84</v>
      </c>
      <c r="H12" s="76">
        <v>-27925.84</v>
      </c>
      <c r="I12" s="76">
        <v>3593349.8999999994</v>
      </c>
      <c r="J12" s="76">
        <v>68146.310000000012</v>
      </c>
      <c r="K12" s="76">
        <v>182802.18999999997</v>
      </c>
      <c r="L12" s="76"/>
      <c r="M12" s="76">
        <v>23040</v>
      </c>
      <c r="N12" s="76">
        <v>11582.300000000001</v>
      </c>
      <c r="O12" s="76"/>
      <c r="P12" s="76">
        <v>1403240.83</v>
      </c>
      <c r="Q12" s="76">
        <v>33168.239999999998</v>
      </c>
      <c r="R12" s="76">
        <v>60027.740000000005</v>
      </c>
      <c r="S12" s="76"/>
      <c r="T12" s="76">
        <v>187944.6</v>
      </c>
      <c r="U12" s="76">
        <v>30522.44</v>
      </c>
      <c r="V12" s="76"/>
      <c r="W12" s="76"/>
      <c r="X12" s="76">
        <v>292201.55</v>
      </c>
      <c r="Y12" s="76">
        <v>127679.42</v>
      </c>
      <c r="Z12" s="76">
        <v>548565.8400000002</v>
      </c>
      <c r="AA12" s="76">
        <v>176372.40000000002</v>
      </c>
      <c r="AB12" s="76"/>
      <c r="AC12" s="76"/>
      <c r="AD12" s="76"/>
      <c r="AE12" s="76"/>
      <c r="AF12" s="76">
        <v>7600.1200000000017</v>
      </c>
      <c r="AG12" s="76">
        <v>8178.92</v>
      </c>
      <c r="AH12" s="76">
        <v>24135.440000000013</v>
      </c>
      <c r="AI12" s="76">
        <v>47491.209999999992</v>
      </c>
      <c r="AJ12" s="76">
        <v>581345.25999999989</v>
      </c>
      <c r="AK12" s="76">
        <v>471838.74</v>
      </c>
      <c r="AL12" s="76"/>
      <c r="AM12" s="76"/>
      <c r="AN12" s="76">
        <v>371453.22000000009</v>
      </c>
      <c r="AO12" s="76">
        <v>58631.24</v>
      </c>
      <c r="AP12" s="76">
        <v>106471.64</v>
      </c>
      <c r="AQ12" s="76">
        <v>21794.609999999997</v>
      </c>
      <c r="AR12" s="76">
        <v>120805.4</v>
      </c>
      <c r="AS12" s="76"/>
      <c r="AT12" s="76">
        <v>970.17</v>
      </c>
      <c r="AU12" s="76"/>
      <c r="AV12" s="76"/>
      <c r="AW12" s="76">
        <v>10070.39</v>
      </c>
      <c r="AX12" s="76">
        <v>20763</v>
      </c>
      <c r="AY12" s="76">
        <v>240046.9</v>
      </c>
      <c r="AZ12" s="76">
        <v>6719.1</v>
      </c>
      <c r="BA12" s="76">
        <v>30555.06</v>
      </c>
      <c r="BB12" s="76"/>
      <c r="BC12" s="76">
        <v>47195.810000000005</v>
      </c>
      <c r="BD12" s="76"/>
      <c r="BE12" s="76">
        <v>11670.62</v>
      </c>
      <c r="BF12" s="76">
        <v>27119.769999999997</v>
      </c>
      <c r="BG12" s="76">
        <v>8637.8900000000012</v>
      </c>
      <c r="BH12" s="76">
        <v>202055.06</v>
      </c>
      <c r="BI12" s="76">
        <v>2234.92</v>
      </c>
      <c r="BJ12" s="76">
        <v>5260</v>
      </c>
      <c r="BK12" s="76">
        <v>2237.96</v>
      </c>
      <c r="BL12" s="76">
        <v>20597.260000000002</v>
      </c>
      <c r="BM12" s="76">
        <v>1536.84</v>
      </c>
      <c r="BN12" s="76"/>
      <c r="BO12" s="76">
        <v>382.88</v>
      </c>
      <c r="BP12" s="76"/>
      <c r="BQ12" s="76"/>
      <c r="BR12" s="76">
        <v>111016.04999999999</v>
      </c>
      <c r="BS12" s="76">
        <v>59194.749999999993</v>
      </c>
      <c r="BT12" s="76">
        <v>3051.96</v>
      </c>
      <c r="BU12" s="76">
        <v>4573.91</v>
      </c>
      <c r="BV12" s="76">
        <v>79851.100000000006</v>
      </c>
      <c r="BW12" s="76">
        <v>35554.050000000003</v>
      </c>
      <c r="BX12" s="76"/>
      <c r="BY12" s="76">
        <v>14576.07</v>
      </c>
      <c r="BZ12" s="76">
        <v>205.25</v>
      </c>
      <c r="CA12" s="76"/>
      <c r="CB12" s="76">
        <v>33754.800000000003</v>
      </c>
      <c r="CC12" s="76">
        <v>124687.40000000001</v>
      </c>
      <c r="CD12" s="76"/>
      <c r="CE12" s="76"/>
      <c r="CF12" s="76"/>
      <c r="CG12" s="76"/>
      <c r="CH12" s="76">
        <v>24000.260000000002</v>
      </c>
      <c r="CI12" s="76"/>
      <c r="CJ12" s="76"/>
      <c r="CK12" s="76"/>
      <c r="CL12" s="76"/>
      <c r="CM12" s="76"/>
      <c r="CN12" s="76"/>
      <c r="CO12" s="76"/>
      <c r="CP12" s="76">
        <v>23245.659999999996</v>
      </c>
      <c r="CQ12" s="76"/>
      <c r="CR12" s="76"/>
      <c r="CS12" s="76">
        <v>8354.02</v>
      </c>
      <c r="CT12" s="76"/>
      <c r="CU12" s="76"/>
      <c r="CV12" s="76"/>
      <c r="CW12" s="76"/>
      <c r="CX12" s="76">
        <v>9459.99</v>
      </c>
      <c r="CY12" s="76"/>
      <c r="CZ12" s="76"/>
      <c r="DA12" s="76">
        <v>9727968.4600000065</v>
      </c>
    </row>
    <row r="13" spans="2:105" x14ac:dyDescent="0.3">
      <c r="B13" s="72" t="s">
        <v>802</v>
      </c>
      <c r="C13" s="74" t="s">
        <v>180</v>
      </c>
      <c r="D13" s="73">
        <v>34981.68</v>
      </c>
      <c r="F13" s="55" t="s">
        <v>434</v>
      </c>
      <c r="G13" s="76">
        <v>580652.85</v>
      </c>
      <c r="H13" s="76">
        <v>-580652.85</v>
      </c>
      <c r="I13" s="76">
        <v>118351108.12</v>
      </c>
      <c r="J13" s="76">
        <v>1698502.63</v>
      </c>
      <c r="K13" s="76">
        <v>3846555.92</v>
      </c>
      <c r="L13" s="76"/>
      <c r="M13" s="76">
        <v>6966177.5099999998</v>
      </c>
      <c r="N13" s="76">
        <v>1348550.3699999999</v>
      </c>
      <c r="O13" s="76"/>
      <c r="P13" s="76">
        <v>37388026.149999999</v>
      </c>
      <c r="Q13" s="76">
        <v>1194277.32</v>
      </c>
      <c r="R13" s="76">
        <v>299928.63999999996</v>
      </c>
      <c r="S13" s="76"/>
      <c r="T13" s="76">
        <v>1079043.3399999999</v>
      </c>
      <c r="U13" s="76">
        <v>1725367.7199999993</v>
      </c>
      <c r="V13" s="76">
        <v>0</v>
      </c>
      <c r="W13" s="76"/>
      <c r="X13" s="76">
        <v>9755298.5499999989</v>
      </c>
      <c r="Y13" s="76">
        <v>3039990.0100000026</v>
      </c>
      <c r="Z13" s="76">
        <v>18338688.549999997</v>
      </c>
      <c r="AA13" s="76">
        <v>4359946.33</v>
      </c>
      <c r="AB13" s="76"/>
      <c r="AC13" s="76"/>
      <c r="AD13" s="76">
        <v>46602.16</v>
      </c>
      <c r="AE13" s="76"/>
      <c r="AF13" s="76">
        <v>202163.54</v>
      </c>
      <c r="AG13" s="76">
        <v>56722.16</v>
      </c>
      <c r="AH13" s="76">
        <v>341307.04999999993</v>
      </c>
      <c r="AI13" s="76">
        <v>790175.55999999982</v>
      </c>
      <c r="AJ13" s="76">
        <v>15894213.359999999</v>
      </c>
      <c r="AK13" s="76">
        <v>12946001.680000003</v>
      </c>
      <c r="AL13" s="76"/>
      <c r="AM13" s="76"/>
      <c r="AN13" s="76">
        <v>6050339.7899999991</v>
      </c>
      <c r="AO13" s="76">
        <v>990389.55</v>
      </c>
      <c r="AP13" s="76">
        <v>366629.38000000006</v>
      </c>
      <c r="AQ13" s="76">
        <v>3032288.39</v>
      </c>
      <c r="AR13" s="76">
        <v>5050915.87</v>
      </c>
      <c r="AS13" s="76">
        <v>372085.65</v>
      </c>
      <c r="AT13" s="76">
        <v>365186</v>
      </c>
      <c r="AU13" s="76">
        <v>5644950.0899999999</v>
      </c>
      <c r="AV13" s="76"/>
      <c r="AW13" s="76"/>
      <c r="AX13" s="76">
        <v>438239.75</v>
      </c>
      <c r="AY13" s="76">
        <v>2515437.4699999997</v>
      </c>
      <c r="AZ13" s="76">
        <v>68000</v>
      </c>
      <c r="BA13" s="76">
        <v>41206.129999999997</v>
      </c>
      <c r="BB13" s="76">
        <v>35084</v>
      </c>
      <c r="BC13" s="76">
        <v>413786.10000000003</v>
      </c>
      <c r="BD13" s="76"/>
      <c r="BE13" s="76"/>
      <c r="BF13" s="76">
        <v>309499.12</v>
      </c>
      <c r="BG13" s="76">
        <v>504551.88</v>
      </c>
      <c r="BH13" s="76">
        <v>1487213.69</v>
      </c>
      <c r="BI13" s="76">
        <v>277261.81</v>
      </c>
      <c r="BJ13" s="76">
        <v>15648.96</v>
      </c>
      <c r="BK13" s="76">
        <v>72254.23000000001</v>
      </c>
      <c r="BL13" s="76"/>
      <c r="BM13" s="76">
        <v>48642.54</v>
      </c>
      <c r="BN13" s="76"/>
      <c r="BO13" s="76"/>
      <c r="BP13" s="76"/>
      <c r="BQ13" s="76"/>
      <c r="BR13" s="76">
        <v>2705130.91</v>
      </c>
      <c r="BS13" s="76">
        <v>142504.25</v>
      </c>
      <c r="BT13" s="76">
        <v>17581.63</v>
      </c>
      <c r="BU13" s="76">
        <v>53686.470000000016</v>
      </c>
      <c r="BV13" s="76"/>
      <c r="BW13" s="76"/>
      <c r="BX13" s="76">
        <v>4529890.1899999995</v>
      </c>
      <c r="BY13" s="76">
        <v>35625.72</v>
      </c>
      <c r="BZ13" s="76">
        <v>966789.16</v>
      </c>
      <c r="CA13" s="76"/>
      <c r="CB13" s="76">
        <v>813978.2</v>
      </c>
      <c r="CC13" s="76">
        <v>2104642.7599999998</v>
      </c>
      <c r="CD13" s="76">
        <v>123.8</v>
      </c>
      <c r="CE13" s="76"/>
      <c r="CF13" s="76"/>
      <c r="CG13" s="76"/>
      <c r="CH13" s="76">
        <v>212447.41999999998</v>
      </c>
      <c r="CI13" s="76">
        <v>36179.870000000003</v>
      </c>
      <c r="CJ13" s="76"/>
      <c r="CK13" s="76"/>
      <c r="CL13" s="76"/>
      <c r="CM13" s="76"/>
      <c r="CN13" s="76"/>
      <c r="CO13" s="76"/>
      <c r="CP13" s="76">
        <v>486230.47000000009</v>
      </c>
      <c r="CQ13" s="76"/>
      <c r="CR13" s="76">
        <v>210100.34</v>
      </c>
      <c r="CS13" s="76">
        <v>155957.91</v>
      </c>
      <c r="CT13" s="76">
        <v>-85561.09</v>
      </c>
      <c r="CU13" s="76">
        <v>147654.64000000001</v>
      </c>
      <c r="CV13" s="76">
        <v>273519.28000000003</v>
      </c>
      <c r="CW13" s="76"/>
      <c r="CX13" s="76">
        <v>663103.77</v>
      </c>
      <c r="CY13" s="76"/>
      <c r="CZ13" s="76"/>
      <c r="DA13" s="76">
        <v>281237842.7700001</v>
      </c>
    </row>
    <row r="14" spans="2:105" x14ac:dyDescent="0.3">
      <c r="B14" s="72" t="s">
        <v>802</v>
      </c>
      <c r="C14" s="74" t="s">
        <v>182</v>
      </c>
      <c r="D14" s="73">
        <v>282397.31</v>
      </c>
      <c r="F14" s="55" t="s">
        <v>602</v>
      </c>
      <c r="G14" s="76"/>
      <c r="H14" s="76"/>
      <c r="I14" s="76">
        <v>832277.82</v>
      </c>
      <c r="J14" s="76">
        <v>29756.480000000003</v>
      </c>
      <c r="K14" s="76">
        <v>76612.239999999991</v>
      </c>
      <c r="L14" s="76"/>
      <c r="M14" s="76"/>
      <c r="N14" s="76"/>
      <c r="O14" s="76"/>
      <c r="P14" s="76">
        <v>338048.72</v>
      </c>
      <c r="Q14" s="76">
        <v>31190.43</v>
      </c>
      <c r="R14" s="76">
        <v>66642.63</v>
      </c>
      <c r="S14" s="76"/>
      <c r="T14" s="76">
        <v>2400</v>
      </c>
      <c r="U14" s="76"/>
      <c r="V14" s="76"/>
      <c r="W14" s="76"/>
      <c r="X14" s="76">
        <v>69569</v>
      </c>
      <c r="Y14" s="76">
        <v>31946.73</v>
      </c>
      <c r="Z14" s="76">
        <v>131259.9</v>
      </c>
      <c r="AA14" s="76">
        <v>46847.700000000004</v>
      </c>
      <c r="AB14" s="76"/>
      <c r="AC14" s="76"/>
      <c r="AD14" s="76"/>
      <c r="AE14" s="76"/>
      <c r="AF14" s="76"/>
      <c r="AG14" s="76"/>
      <c r="AH14" s="76">
        <v>3248.77</v>
      </c>
      <c r="AI14" s="76">
        <v>5973.94</v>
      </c>
      <c r="AJ14" s="76">
        <v>152042</v>
      </c>
      <c r="AK14" s="76">
        <v>116949</v>
      </c>
      <c r="AL14" s="76"/>
      <c r="AM14" s="76"/>
      <c r="AN14" s="76">
        <v>156336.84000000003</v>
      </c>
      <c r="AO14" s="76"/>
      <c r="AP14" s="76">
        <v>60724.18</v>
      </c>
      <c r="AQ14" s="76"/>
      <c r="AR14" s="76"/>
      <c r="AS14" s="76"/>
      <c r="AT14" s="76"/>
      <c r="AU14" s="76">
        <v>27294</v>
      </c>
      <c r="AV14" s="76"/>
      <c r="AW14" s="76"/>
      <c r="AX14" s="76">
        <v>450</v>
      </c>
      <c r="AY14" s="76">
        <v>133181.52000000002</v>
      </c>
      <c r="AZ14" s="76"/>
      <c r="BA14" s="76"/>
      <c r="BB14" s="76"/>
      <c r="BC14" s="76"/>
      <c r="BD14" s="76"/>
      <c r="BE14" s="76"/>
      <c r="BF14" s="76">
        <v>32893.269999999997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>
        <v>53372.04</v>
      </c>
      <c r="BS14" s="76"/>
      <c r="BT14" s="76"/>
      <c r="BU14" s="76"/>
      <c r="BV14" s="76"/>
      <c r="BW14" s="76"/>
      <c r="BX14" s="76"/>
      <c r="BY14" s="76"/>
      <c r="BZ14" s="76">
        <v>13355.93</v>
      </c>
      <c r="CA14" s="76"/>
      <c r="CB14" s="76"/>
      <c r="CC14" s="76"/>
      <c r="CD14" s="76"/>
      <c r="CE14" s="76"/>
      <c r="CF14" s="76"/>
      <c r="CG14" s="76"/>
      <c r="CH14" s="76">
        <v>19385.440000000002</v>
      </c>
      <c r="CI14" s="76"/>
      <c r="CJ14" s="76"/>
      <c r="CK14" s="76"/>
      <c r="CL14" s="76"/>
      <c r="CM14" s="76"/>
      <c r="CN14" s="76"/>
      <c r="CO14" s="76"/>
      <c r="CP14" s="76">
        <v>13109.11</v>
      </c>
      <c r="CQ14" s="76"/>
      <c r="CR14" s="76"/>
      <c r="CS14" s="76"/>
      <c r="CT14" s="76"/>
      <c r="CU14" s="76"/>
      <c r="CV14" s="76"/>
      <c r="CW14" s="76"/>
      <c r="CX14" s="76">
        <v>58426.66</v>
      </c>
      <c r="CY14" s="76"/>
      <c r="CZ14" s="76"/>
      <c r="DA14" s="76">
        <v>2503294.35</v>
      </c>
    </row>
    <row r="15" spans="2:105" x14ac:dyDescent="0.3">
      <c r="B15" s="72" t="s">
        <v>802</v>
      </c>
      <c r="C15" s="74" t="s">
        <v>139</v>
      </c>
      <c r="D15" s="73">
        <v>115192</v>
      </c>
      <c r="F15" s="55" t="s">
        <v>440</v>
      </c>
      <c r="G15" s="76">
        <v>104911.08</v>
      </c>
      <c r="H15" s="76">
        <v>-104911.08</v>
      </c>
      <c r="I15" s="76">
        <v>8222308.6599999992</v>
      </c>
      <c r="J15" s="76">
        <v>177399.13</v>
      </c>
      <c r="K15" s="76">
        <v>313930.53999999998</v>
      </c>
      <c r="L15" s="76"/>
      <c r="M15" s="76">
        <v>790351.59000000008</v>
      </c>
      <c r="N15" s="76">
        <v>138429.73000000001</v>
      </c>
      <c r="O15" s="76">
        <v>107050</v>
      </c>
      <c r="P15" s="76">
        <v>3192470.6100000003</v>
      </c>
      <c r="Q15" s="76">
        <v>142694.29</v>
      </c>
      <c r="R15" s="76">
        <v>90237.249999999942</v>
      </c>
      <c r="S15" s="76"/>
      <c r="T15" s="76">
        <v>172518.52000000002</v>
      </c>
      <c r="U15" s="76">
        <v>122051.82</v>
      </c>
      <c r="V15" s="76"/>
      <c r="W15" s="76"/>
      <c r="X15" s="76">
        <v>724828.2</v>
      </c>
      <c r="Y15" s="76">
        <v>270477.43000000005</v>
      </c>
      <c r="Z15" s="76">
        <v>1362669.54</v>
      </c>
      <c r="AA15" s="76">
        <v>378378.38000000006</v>
      </c>
      <c r="AB15" s="76"/>
      <c r="AC15" s="76"/>
      <c r="AD15" s="76"/>
      <c r="AE15" s="76"/>
      <c r="AF15" s="76">
        <v>112443.20999999998</v>
      </c>
      <c r="AG15" s="76">
        <v>42719.760000000009</v>
      </c>
      <c r="AH15" s="76">
        <v>51446.450000000012</v>
      </c>
      <c r="AI15" s="76">
        <v>94771.999999999971</v>
      </c>
      <c r="AJ15" s="76">
        <v>1206158.96</v>
      </c>
      <c r="AK15" s="76">
        <v>1055089.04</v>
      </c>
      <c r="AL15" s="76">
        <v>46912.529999999992</v>
      </c>
      <c r="AM15" s="76">
        <v>9253.32</v>
      </c>
      <c r="AN15" s="76">
        <v>542219.67999999993</v>
      </c>
      <c r="AO15" s="76">
        <v>78853.58</v>
      </c>
      <c r="AP15" s="76">
        <v>375553.27</v>
      </c>
      <c r="AQ15" s="76">
        <v>40941.47</v>
      </c>
      <c r="AR15" s="76">
        <v>430662.48</v>
      </c>
      <c r="AS15" s="76">
        <v>37184.129999999997</v>
      </c>
      <c r="AT15" s="76">
        <v>3593.24</v>
      </c>
      <c r="AU15" s="76">
        <v>6068.76</v>
      </c>
      <c r="AV15" s="76"/>
      <c r="AW15" s="76"/>
      <c r="AX15" s="76">
        <v>65995.429999999993</v>
      </c>
      <c r="AY15" s="76">
        <v>385667.80999999994</v>
      </c>
      <c r="AZ15" s="76">
        <v>7302.31</v>
      </c>
      <c r="BA15" s="76">
        <v>4063.5</v>
      </c>
      <c r="BB15" s="76"/>
      <c r="BC15" s="76">
        <v>31576.560000000001</v>
      </c>
      <c r="BD15" s="76">
        <v>55866.240000000005</v>
      </c>
      <c r="BE15" s="76"/>
      <c r="BF15" s="76">
        <v>45204.619999999995</v>
      </c>
      <c r="BG15" s="76">
        <v>49305.57</v>
      </c>
      <c r="BH15" s="76">
        <v>4814.84</v>
      </c>
      <c r="BI15" s="76">
        <v>1759.31</v>
      </c>
      <c r="BJ15" s="76">
        <v>13005.38</v>
      </c>
      <c r="BK15" s="76">
        <v>85178.459999999992</v>
      </c>
      <c r="BL15" s="76"/>
      <c r="BM15" s="76"/>
      <c r="BN15" s="76"/>
      <c r="BO15" s="76"/>
      <c r="BP15" s="76"/>
      <c r="BQ15" s="76">
        <v>3.45</v>
      </c>
      <c r="BR15" s="76">
        <v>252313.46</v>
      </c>
      <c r="BS15" s="76">
        <v>225546.95</v>
      </c>
      <c r="BT15" s="76">
        <v>276.49</v>
      </c>
      <c r="BU15" s="76"/>
      <c r="BV15" s="76">
        <v>187388.28</v>
      </c>
      <c r="BW15" s="76"/>
      <c r="BX15" s="76"/>
      <c r="BY15" s="76">
        <v>17036.41</v>
      </c>
      <c r="BZ15" s="76">
        <v>305360.18</v>
      </c>
      <c r="CA15" s="76"/>
      <c r="CB15" s="76"/>
      <c r="CC15" s="76">
        <v>234064.05</v>
      </c>
      <c r="CD15" s="76"/>
      <c r="CE15" s="76">
        <v>79111.47</v>
      </c>
      <c r="CF15" s="76"/>
      <c r="CG15" s="76"/>
      <c r="CH15" s="76">
        <v>18928.25</v>
      </c>
      <c r="CI15" s="76"/>
      <c r="CJ15" s="76"/>
      <c r="CK15" s="76"/>
      <c r="CL15" s="76"/>
      <c r="CM15" s="76"/>
      <c r="CN15" s="76"/>
      <c r="CO15" s="76"/>
      <c r="CP15" s="76">
        <v>32643.020000000004</v>
      </c>
      <c r="CQ15" s="76">
        <v>-18380.55</v>
      </c>
      <c r="CR15" s="76"/>
      <c r="CS15" s="76">
        <v>42922</v>
      </c>
      <c r="CT15" s="76"/>
      <c r="CU15" s="76"/>
      <c r="CV15" s="76"/>
      <c r="CW15" s="76"/>
      <c r="CX15" s="76"/>
      <c r="CY15" s="76"/>
      <c r="CZ15" s="76"/>
      <c r="DA15" s="76">
        <v>22466621.059999984</v>
      </c>
    </row>
    <row r="16" spans="2:105" x14ac:dyDescent="0.3">
      <c r="B16" s="72" t="s">
        <v>802</v>
      </c>
      <c r="C16" s="74" t="s">
        <v>141</v>
      </c>
      <c r="D16" s="73">
        <v>136456</v>
      </c>
      <c r="F16" s="55" t="s">
        <v>372</v>
      </c>
      <c r="G16" s="76">
        <v>56821.99</v>
      </c>
      <c r="H16" s="76">
        <v>-56821.99</v>
      </c>
      <c r="I16" s="76">
        <v>5440017.7299999995</v>
      </c>
      <c r="J16" s="76">
        <v>113213.12</v>
      </c>
      <c r="K16" s="76">
        <v>147302.52000000002</v>
      </c>
      <c r="L16" s="76"/>
      <c r="M16" s="76">
        <v>255024.98</v>
      </c>
      <c r="N16" s="76">
        <v>17524.18</v>
      </c>
      <c r="O16" s="76">
        <v>53525</v>
      </c>
      <c r="P16" s="76">
        <v>2046314.04</v>
      </c>
      <c r="Q16" s="76">
        <v>30516.460000000003</v>
      </c>
      <c r="R16" s="76">
        <v>67989.239999999991</v>
      </c>
      <c r="S16" s="76"/>
      <c r="T16" s="76">
        <v>273799.7</v>
      </c>
      <c r="U16" s="76">
        <v>2088.63</v>
      </c>
      <c r="V16" s="76"/>
      <c r="W16" s="76"/>
      <c r="X16" s="76">
        <v>441245.5</v>
      </c>
      <c r="Y16" s="76">
        <v>184683.83000000002</v>
      </c>
      <c r="Z16" s="76">
        <v>859834.64</v>
      </c>
      <c r="AA16" s="76">
        <v>223645.06000000008</v>
      </c>
      <c r="AB16" s="76"/>
      <c r="AC16" s="76"/>
      <c r="AD16" s="76"/>
      <c r="AE16" s="76"/>
      <c r="AF16" s="76"/>
      <c r="AG16" s="76"/>
      <c r="AH16" s="76">
        <v>37007.769999999997</v>
      </c>
      <c r="AI16" s="76">
        <v>65819.010000000009</v>
      </c>
      <c r="AJ16" s="76">
        <v>774439.6</v>
      </c>
      <c r="AK16" s="76">
        <v>787102.4</v>
      </c>
      <c r="AL16" s="76">
        <v>9384.5</v>
      </c>
      <c r="AM16" s="76">
        <v>3773.130000000001</v>
      </c>
      <c r="AN16" s="76">
        <v>259708.76999999996</v>
      </c>
      <c r="AO16" s="76">
        <v>71434.94</v>
      </c>
      <c r="AP16" s="76">
        <v>341953.81000000006</v>
      </c>
      <c r="AQ16" s="76">
        <v>10986.28</v>
      </c>
      <c r="AR16" s="76">
        <v>207726.04</v>
      </c>
      <c r="AS16" s="76">
        <v>12862.83</v>
      </c>
      <c r="AT16" s="76">
        <v>8675.77</v>
      </c>
      <c r="AU16" s="76">
        <v>163760.70000000001</v>
      </c>
      <c r="AV16" s="76"/>
      <c r="AW16" s="76"/>
      <c r="AX16" s="76">
        <v>20336.88</v>
      </c>
      <c r="AY16" s="76">
        <v>250833.33000000002</v>
      </c>
      <c r="AZ16" s="76"/>
      <c r="BA16" s="76"/>
      <c r="BB16" s="76">
        <v>3128.95</v>
      </c>
      <c r="BC16" s="76">
        <v>30944.639999999999</v>
      </c>
      <c r="BD16" s="76">
        <v>39449.449999999997</v>
      </c>
      <c r="BE16" s="76">
        <v>7725.15</v>
      </c>
      <c r="BF16" s="76"/>
      <c r="BG16" s="76">
        <v>26705.23</v>
      </c>
      <c r="BH16" s="76">
        <v>160826.43</v>
      </c>
      <c r="BI16" s="76">
        <v>20625.169999999998</v>
      </c>
      <c r="BJ16" s="76"/>
      <c r="BK16" s="76">
        <v>23196.400000000001</v>
      </c>
      <c r="BL16" s="76"/>
      <c r="BM16" s="76"/>
      <c r="BN16" s="76"/>
      <c r="BO16" s="76"/>
      <c r="BP16" s="76"/>
      <c r="BQ16" s="76">
        <v>26927.24</v>
      </c>
      <c r="BR16" s="76">
        <v>192011.28</v>
      </c>
      <c r="BS16" s="76">
        <v>163868.22</v>
      </c>
      <c r="BT16" s="76">
        <v>629.55999999999995</v>
      </c>
      <c r="BU16" s="76">
        <v>4443.57</v>
      </c>
      <c r="BV16" s="76">
        <v>108657.31</v>
      </c>
      <c r="BW16" s="76"/>
      <c r="BX16" s="76"/>
      <c r="BY16" s="76">
        <v>13838.64</v>
      </c>
      <c r="BZ16" s="76">
        <v>90509.56</v>
      </c>
      <c r="CA16" s="76"/>
      <c r="CB16" s="76">
        <v>32254.6</v>
      </c>
      <c r="CC16" s="76">
        <v>210926.28</v>
      </c>
      <c r="CD16" s="76"/>
      <c r="CE16" s="76"/>
      <c r="CF16" s="76"/>
      <c r="CG16" s="76"/>
      <c r="CH16" s="76">
        <v>16191.970000000001</v>
      </c>
      <c r="CI16" s="76"/>
      <c r="CJ16" s="76"/>
      <c r="CK16" s="76"/>
      <c r="CL16" s="76"/>
      <c r="CM16" s="76"/>
      <c r="CN16" s="76"/>
      <c r="CO16" s="76"/>
      <c r="CP16" s="76">
        <v>18965.59</v>
      </c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>
        <v>14374355.630000001</v>
      </c>
    </row>
    <row r="17" spans="2:105" x14ac:dyDescent="0.3">
      <c r="B17" s="72" t="s">
        <v>802</v>
      </c>
      <c r="C17" s="74" t="s">
        <v>143</v>
      </c>
      <c r="D17" s="73">
        <v>8937.3700000000008</v>
      </c>
      <c r="F17" s="55" t="s">
        <v>622</v>
      </c>
      <c r="G17" s="76">
        <v>120814.31</v>
      </c>
      <c r="H17" s="76">
        <v>-120814.31</v>
      </c>
      <c r="I17" s="76">
        <v>12928043.779999999</v>
      </c>
      <c r="J17" s="76">
        <v>660128.09000000008</v>
      </c>
      <c r="K17" s="76">
        <v>1548397.27</v>
      </c>
      <c r="L17" s="76"/>
      <c r="M17" s="76">
        <v>308638.54000000004</v>
      </c>
      <c r="N17" s="76">
        <v>81424.929999999993</v>
      </c>
      <c r="O17" s="76">
        <v>104950</v>
      </c>
      <c r="P17" s="76">
        <v>6065806.6199999992</v>
      </c>
      <c r="Q17" s="76">
        <v>476342.32000000007</v>
      </c>
      <c r="R17" s="76">
        <v>389296.05000000005</v>
      </c>
      <c r="S17" s="76"/>
      <c r="T17" s="76"/>
      <c r="U17" s="76">
        <v>112370.41</v>
      </c>
      <c r="V17" s="76"/>
      <c r="W17" s="76"/>
      <c r="X17" s="76">
        <v>1173852.7699999998</v>
      </c>
      <c r="Y17" s="76">
        <v>515966.35</v>
      </c>
      <c r="Z17" s="76">
        <v>2150986.59</v>
      </c>
      <c r="AA17" s="76">
        <v>697414.23</v>
      </c>
      <c r="AB17" s="76"/>
      <c r="AC17" s="76"/>
      <c r="AD17" s="76"/>
      <c r="AE17" s="76"/>
      <c r="AF17" s="76">
        <v>92105.76</v>
      </c>
      <c r="AG17" s="76">
        <v>51087.829999999994</v>
      </c>
      <c r="AH17" s="76">
        <v>93052.91</v>
      </c>
      <c r="AI17" s="76">
        <v>207786.28999999995</v>
      </c>
      <c r="AJ17" s="76">
        <v>2095695.0300000003</v>
      </c>
      <c r="AK17" s="76">
        <v>1960377.8399999999</v>
      </c>
      <c r="AL17" s="76">
        <v>562668.44999999995</v>
      </c>
      <c r="AM17" s="76">
        <v>101376.96999999999</v>
      </c>
      <c r="AN17" s="76">
        <v>1821976.0800000005</v>
      </c>
      <c r="AO17" s="76">
        <v>220372.29</v>
      </c>
      <c r="AP17" s="76">
        <v>591521.21</v>
      </c>
      <c r="AQ17" s="76">
        <v>26462.339999999997</v>
      </c>
      <c r="AR17" s="76">
        <v>1081859.54</v>
      </c>
      <c r="AS17" s="76">
        <v>161727.31</v>
      </c>
      <c r="AT17" s="76"/>
      <c r="AU17" s="76">
        <v>1720.53</v>
      </c>
      <c r="AV17" s="76"/>
      <c r="AW17" s="76"/>
      <c r="AX17" s="76">
        <v>75349.02</v>
      </c>
      <c r="AY17" s="76">
        <v>2419032.73</v>
      </c>
      <c r="AZ17" s="76"/>
      <c r="BA17" s="76">
        <v>15406.47</v>
      </c>
      <c r="BB17" s="76">
        <v>155733.01</v>
      </c>
      <c r="BC17" s="76">
        <v>95393.53</v>
      </c>
      <c r="BD17" s="76"/>
      <c r="BE17" s="76">
        <v>2966.38</v>
      </c>
      <c r="BF17" s="76">
        <v>221203.91999999998</v>
      </c>
      <c r="BG17" s="76"/>
      <c r="BH17" s="76"/>
      <c r="BI17" s="76"/>
      <c r="BJ17" s="76">
        <v>1811.27</v>
      </c>
      <c r="BK17" s="76"/>
      <c r="BL17" s="76">
        <v>1813.18</v>
      </c>
      <c r="BM17" s="76">
        <v>57185.41</v>
      </c>
      <c r="BN17" s="76"/>
      <c r="BO17" s="76"/>
      <c r="BP17" s="76"/>
      <c r="BQ17" s="76"/>
      <c r="BR17" s="76">
        <v>391189.81000000006</v>
      </c>
      <c r="BS17" s="76">
        <v>71088.87</v>
      </c>
      <c r="BT17" s="76">
        <v>6224.73</v>
      </c>
      <c r="BU17" s="76"/>
      <c r="BV17" s="76"/>
      <c r="BW17" s="76"/>
      <c r="BX17" s="76"/>
      <c r="BY17" s="76">
        <v>122338.65999999999</v>
      </c>
      <c r="BZ17" s="76"/>
      <c r="CA17" s="76"/>
      <c r="CB17" s="76">
        <v>131050.14</v>
      </c>
      <c r="CC17" s="76">
        <v>389735.98000000004</v>
      </c>
      <c r="CD17" s="76"/>
      <c r="CE17" s="76"/>
      <c r="CF17" s="76"/>
      <c r="CG17" s="76">
        <v>42260.380000000005</v>
      </c>
      <c r="CH17" s="76">
        <v>22869.07</v>
      </c>
      <c r="CI17" s="76"/>
      <c r="CJ17" s="76"/>
      <c r="CK17" s="76"/>
      <c r="CL17" s="76"/>
      <c r="CM17" s="76"/>
      <c r="CN17" s="76"/>
      <c r="CO17" s="76"/>
      <c r="CP17" s="76">
        <v>93014.79</v>
      </c>
      <c r="CQ17" s="76"/>
      <c r="CR17" s="76"/>
      <c r="CS17" s="76"/>
      <c r="CT17" s="76"/>
      <c r="CU17" s="76"/>
      <c r="CV17" s="76">
        <v>60224.13</v>
      </c>
      <c r="CW17" s="76"/>
      <c r="CX17" s="76">
        <v>182034.31</v>
      </c>
      <c r="CY17" s="76"/>
      <c r="CZ17" s="76"/>
      <c r="DA17" s="76">
        <v>40841334.120000005</v>
      </c>
    </row>
    <row r="18" spans="2:105" x14ac:dyDescent="0.3">
      <c r="B18" s="72" t="s">
        <v>802</v>
      </c>
      <c r="C18" s="74" t="s">
        <v>145</v>
      </c>
      <c r="D18" s="73">
        <v>4251.68</v>
      </c>
      <c r="F18" s="55" t="s">
        <v>654</v>
      </c>
      <c r="G18" s="76">
        <v>466595.24000000005</v>
      </c>
      <c r="H18" s="76">
        <v>-466595.24</v>
      </c>
      <c r="I18" s="76">
        <v>79683330.030000016</v>
      </c>
      <c r="J18" s="76">
        <v>4338585.8699999992</v>
      </c>
      <c r="K18" s="76">
        <v>3765095.7499999995</v>
      </c>
      <c r="L18" s="76"/>
      <c r="M18" s="76">
        <v>7641316.7700000005</v>
      </c>
      <c r="N18" s="76">
        <v>1321636.4799999997</v>
      </c>
      <c r="O18" s="76"/>
      <c r="P18" s="76">
        <v>24714338.40000001</v>
      </c>
      <c r="Q18" s="76">
        <v>2094415.6499999997</v>
      </c>
      <c r="R18" s="76">
        <v>2379934.4299999997</v>
      </c>
      <c r="S18" s="76"/>
      <c r="T18" s="76">
        <v>49362.659999999996</v>
      </c>
      <c r="U18" s="76">
        <v>186446.80000000002</v>
      </c>
      <c r="V18" s="76"/>
      <c r="W18" s="76"/>
      <c r="X18" s="76">
        <v>7366174.7899999991</v>
      </c>
      <c r="Y18" s="76">
        <v>2224526.4500000007</v>
      </c>
      <c r="Z18" s="76">
        <v>13493512.319999998</v>
      </c>
      <c r="AA18" s="76">
        <v>3106644.4399999995</v>
      </c>
      <c r="AB18" s="76"/>
      <c r="AC18" s="76"/>
      <c r="AD18" s="76"/>
      <c r="AE18" s="76"/>
      <c r="AF18" s="76"/>
      <c r="AG18" s="76"/>
      <c r="AH18" s="76">
        <v>585508.0199999999</v>
      </c>
      <c r="AI18" s="76">
        <v>705428.44</v>
      </c>
      <c r="AJ18" s="76">
        <v>11208157.499999998</v>
      </c>
      <c r="AK18" s="76">
        <v>8957186.0699999984</v>
      </c>
      <c r="AL18" s="76">
        <v>-1.1641532182693481E-10</v>
      </c>
      <c r="AM18" s="76">
        <v>0</v>
      </c>
      <c r="AN18" s="76">
        <v>10520949.76</v>
      </c>
      <c r="AO18" s="76">
        <v>557842.92999999993</v>
      </c>
      <c r="AP18" s="76">
        <v>85023.22</v>
      </c>
      <c r="AQ18" s="76"/>
      <c r="AR18" s="76">
        <v>57611.209999999992</v>
      </c>
      <c r="AS18" s="76">
        <v>225158.77</v>
      </c>
      <c r="AT18" s="76"/>
      <c r="AU18" s="76"/>
      <c r="AV18" s="76"/>
      <c r="AW18" s="76"/>
      <c r="AX18" s="76">
        <v>419300.56</v>
      </c>
      <c r="AY18" s="76">
        <v>9837896.4699999988</v>
      </c>
      <c r="AZ18" s="76"/>
      <c r="BA18" s="76">
        <v>33359.1</v>
      </c>
      <c r="BB18" s="76">
        <v>257963.54</v>
      </c>
      <c r="BC18" s="76"/>
      <c r="BD18" s="76"/>
      <c r="BE18" s="76"/>
      <c r="BF18" s="76">
        <v>653298.34</v>
      </c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>
        <v>1992834.3</v>
      </c>
      <c r="BS18" s="76">
        <v>3883.18</v>
      </c>
      <c r="BT18" s="76"/>
      <c r="BU18" s="76">
        <v>8063.13</v>
      </c>
      <c r="BV18" s="76">
        <v>1480864.52</v>
      </c>
      <c r="BW18" s="76"/>
      <c r="BX18" s="76">
        <v>2495778.5499999998</v>
      </c>
      <c r="BY18" s="76"/>
      <c r="BZ18" s="76"/>
      <c r="CA18" s="76"/>
      <c r="CB18" s="76">
        <v>536082.51</v>
      </c>
      <c r="CC18" s="76">
        <v>1377934.5099999998</v>
      </c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>
        <v>504528.12</v>
      </c>
      <c r="CQ18" s="76"/>
      <c r="CR18" s="76"/>
      <c r="CS18" s="76"/>
      <c r="CT18" s="76"/>
      <c r="CU18" s="76"/>
      <c r="CV18" s="76"/>
      <c r="CW18" s="76"/>
      <c r="CX18" s="76">
        <v>987078.96</v>
      </c>
      <c r="CY18" s="76"/>
      <c r="CZ18" s="76"/>
      <c r="DA18" s="76">
        <v>205857052.55000004</v>
      </c>
    </row>
    <row r="19" spans="2:105" x14ac:dyDescent="0.3">
      <c r="B19" s="72" t="s">
        <v>802</v>
      </c>
      <c r="C19" s="74" t="s">
        <v>147</v>
      </c>
      <c r="D19" s="73">
        <v>1871.02</v>
      </c>
      <c r="F19" s="55" t="s">
        <v>484</v>
      </c>
      <c r="G19" s="76">
        <v>189610.08</v>
      </c>
      <c r="H19" s="76">
        <v>-189610.08</v>
      </c>
      <c r="I19" s="76">
        <v>3773951.0199999996</v>
      </c>
      <c r="J19" s="76">
        <v>102280.17</v>
      </c>
      <c r="K19" s="76">
        <v>24149.21</v>
      </c>
      <c r="L19" s="76"/>
      <c r="M19" s="76">
        <v>261692.91</v>
      </c>
      <c r="N19" s="76">
        <v>46668.59</v>
      </c>
      <c r="O19" s="76">
        <v>116510</v>
      </c>
      <c r="P19" s="76">
        <v>2000876.73</v>
      </c>
      <c r="Q19" s="76">
        <v>75678.209999999992</v>
      </c>
      <c r="R19" s="76">
        <v>92437.98000000001</v>
      </c>
      <c r="S19" s="76"/>
      <c r="T19" s="76">
        <v>41767.5</v>
      </c>
      <c r="U19" s="76">
        <v>21055.72</v>
      </c>
      <c r="V19" s="76"/>
      <c r="W19" s="76"/>
      <c r="X19" s="76">
        <v>321980.38000000006</v>
      </c>
      <c r="Y19" s="76">
        <v>181091.05000000002</v>
      </c>
      <c r="Z19" s="76">
        <v>604672.28</v>
      </c>
      <c r="AA19" s="76">
        <v>231843.97999999998</v>
      </c>
      <c r="AB19" s="76"/>
      <c r="AC19" s="76"/>
      <c r="AD19" s="76"/>
      <c r="AE19" s="76"/>
      <c r="AF19" s="76">
        <v>2741.5199999999995</v>
      </c>
      <c r="AG19" s="76">
        <v>2051.5400000000004</v>
      </c>
      <c r="AH19" s="76">
        <v>21190.400000000001</v>
      </c>
      <c r="AI19" s="76">
        <v>48724.299999999996</v>
      </c>
      <c r="AJ19" s="76">
        <v>601081.23</v>
      </c>
      <c r="AK19" s="76">
        <v>635072.77000000014</v>
      </c>
      <c r="AL19" s="76">
        <v>6736.8200000000006</v>
      </c>
      <c r="AM19" s="76">
        <v>3481.7699999999995</v>
      </c>
      <c r="AN19" s="76">
        <v>430057.96</v>
      </c>
      <c r="AO19" s="76">
        <v>43462</v>
      </c>
      <c r="AP19" s="76">
        <v>223599.5</v>
      </c>
      <c r="AQ19" s="76">
        <v>50748.340000000004</v>
      </c>
      <c r="AR19" s="76">
        <v>61389.06</v>
      </c>
      <c r="AS19" s="76">
        <v>75112.36</v>
      </c>
      <c r="AT19" s="76">
        <v>11715</v>
      </c>
      <c r="AU19" s="76">
        <v>2399.89</v>
      </c>
      <c r="AV19" s="76"/>
      <c r="AW19" s="76"/>
      <c r="AX19" s="76">
        <v>59194.5</v>
      </c>
      <c r="AY19" s="76">
        <v>420310.57999999996</v>
      </c>
      <c r="AZ19" s="76">
        <v>23851.46</v>
      </c>
      <c r="BA19" s="76">
        <v>16764.84</v>
      </c>
      <c r="BB19" s="76"/>
      <c r="BC19" s="76"/>
      <c r="BD19" s="76"/>
      <c r="BE19" s="76"/>
      <c r="BF19" s="76">
        <v>88452.29</v>
      </c>
      <c r="BG19" s="76"/>
      <c r="BH19" s="76">
        <v>54066.59</v>
      </c>
      <c r="BI19" s="76">
        <v>4374.67</v>
      </c>
      <c r="BJ19" s="76"/>
      <c r="BK19" s="76">
        <v>45511.39</v>
      </c>
      <c r="BL19" s="76"/>
      <c r="BM19" s="76"/>
      <c r="BN19" s="76"/>
      <c r="BO19" s="76"/>
      <c r="BP19" s="76"/>
      <c r="BQ19" s="76"/>
      <c r="BR19" s="76">
        <v>110870.6</v>
      </c>
      <c r="BS19" s="76">
        <v>46804.95</v>
      </c>
      <c r="BT19" s="76"/>
      <c r="BU19" s="76"/>
      <c r="BV19" s="76">
        <v>62417.68</v>
      </c>
      <c r="BW19" s="76"/>
      <c r="BX19" s="76">
        <v>1169.6400000000001</v>
      </c>
      <c r="BY19" s="76">
        <v>23814.51</v>
      </c>
      <c r="BZ19" s="76">
        <v>41081.440000000002</v>
      </c>
      <c r="CA19" s="76"/>
      <c r="CB19" s="76"/>
      <c r="CC19" s="76">
        <v>55245.34</v>
      </c>
      <c r="CD19" s="76"/>
      <c r="CE19" s="76"/>
      <c r="CF19" s="76"/>
      <c r="CG19" s="76"/>
      <c r="CH19" s="76">
        <v>18763.48</v>
      </c>
      <c r="CI19" s="76"/>
      <c r="CJ19" s="76"/>
      <c r="CK19" s="76"/>
      <c r="CL19" s="76"/>
      <c r="CM19" s="76"/>
      <c r="CN19" s="76"/>
      <c r="CO19" s="76"/>
      <c r="CP19" s="76">
        <v>37475.93</v>
      </c>
      <c r="CQ19" s="76"/>
      <c r="CR19" s="76">
        <v>10685.75</v>
      </c>
      <c r="CS19" s="76"/>
      <c r="CT19" s="76"/>
      <c r="CU19" s="76">
        <v>3328.09</v>
      </c>
      <c r="CV19" s="76">
        <v>55420.33</v>
      </c>
      <c r="CW19" s="76">
        <v>23203.489999999998</v>
      </c>
      <c r="CX19" s="76">
        <v>34961.75</v>
      </c>
      <c r="CY19" s="76"/>
      <c r="CZ19" s="76"/>
      <c r="DA19" s="76">
        <v>11353989.489999998</v>
      </c>
    </row>
    <row r="20" spans="2:105" x14ac:dyDescent="0.3">
      <c r="B20" s="72" t="s">
        <v>802</v>
      </c>
      <c r="C20" s="74" t="s">
        <v>149</v>
      </c>
      <c r="D20" s="73">
        <v>4181.6499999999996</v>
      </c>
      <c r="F20" s="55" t="s">
        <v>724</v>
      </c>
      <c r="G20" s="76"/>
      <c r="H20" s="76"/>
      <c r="I20" s="76">
        <v>46734.34</v>
      </c>
      <c r="J20" s="76"/>
      <c r="K20" s="76"/>
      <c r="L20" s="76"/>
      <c r="M20" s="76">
        <v>2595.91</v>
      </c>
      <c r="N20" s="76">
        <v>778.62</v>
      </c>
      <c r="O20" s="76"/>
      <c r="P20" s="76">
        <v>37794.21</v>
      </c>
      <c r="Q20" s="76">
        <v>14.36</v>
      </c>
      <c r="R20" s="76">
        <v>617.54</v>
      </c>
      <c r="S20" s="76"/>
      <c r="T20" s="76"/>
      <c r="U20" s="76"/>
      <c r="V20" s="76"/>
      <c r="W20" s="76"/>
      <c r="X20" s="76">
        <v>3758.56</v>
      </c>
      <c r="Y20" s="76">
        <v>2408.1999999999998</v>
      </c>
      <c r="Z20" s="76">
        <v>7114.35</v>
      </c>
      <c r="AA20" s="76"/>
      <c r="AB20" s="76"/>
      <c r="AC20" s="76"/>
      <c r="AD20" s="76"/>
      <c r="AE20" s="76"/>
      <c r="AF20" s="76">
        <v>536.54</v>
      </c>
      <c r="AG20" s="76">
        <v>460.57</v>
      </c>
      <c r="AH20" s="76">
        <v>344.87</v>
      </c>
      <c r="AI20" s="76">
        <v>538.92000000000007</v>
      </c>
      <c r="AJ20" s="76">
        <v>11616</v>
      </c>
      <c r="AK20" s="76"/>
      <c r="AL20" s="76"/>
      <c r="AM20" s="76"/>
      <c r="AN20" s="76">
        <v>11446.28</v>
      </c>
      <c r="AO20" s="76">
        <v>52.7</v>
      </c>
      <c r="AP20" s="76"/>
      <c r="AQ20" s="76">
        <v>306.26</v>
      </c>
      <c r="AR20" s="76"/>
      <c r="AS20" s="76"/>
      <c r="AT20" s="76"/>
      <c r="AU20" s="76">
        <v>2772</v>
      </c>
      <c r="AV20" s="76"/>
      <c r="AW20" s="76"/>
      <c r="AX20" s="76"/>
      <c r="AY20" s="76">
        <v>3000.04</v>
      </c>
      <c r="AZ20" s="76"/>
      <c r="BA20" s="76"/>
      <c r="BB20" s="76"/>
      <c r="BC20" s="76">
        <v>504.4</v>
      </c>
      <c r="BD20" s="76"/>
      <c r="BE20" s="76"/>
      <c r="BF20" s="76"/>
      <c r="BG20" s="76">
        <v>1786.95</v>
      </c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>
        <v>9465.18</v>
      </c>
      <c r="BS20" s="76"/>
      <c r="BT20" s="76"/>
      <c r="BU20" s="76"/>
      <c r="BV20" s="76"/>
      <c r="BW20" s="76"/>
      <c r="BX20" s="76"/>
      <c r="BY20" s="76"/>
      <c r="BZ20" s="76">
        <v>36548.520000000004</v>
      </c>
      <c r="CA20" s="76"/>
      <c r="CB20" s="76"/>
      <c r="CC20" s="76">
        <v>6390.84</v>
      </c>
      <c r="CD20" s="76"/>
      <c r="CE20" s="76"/>
      <c r="CF20" s="76"/>
      <c r="CG20" s="76"/>
      <c r="CH20" s="76">
        <v>1023.1</v>
      </c>
      <c r="CI20" s="76"/>
      <c r="CJ20" s="76"/>
      <c r="CK20" s="76"/>
      <c r="CL20" s="76"/>
      <c r="CM20" s="76"/>
      <c r="CN20" s="76"/>
      <c r="CO20" s="76"/>
      <c r="CP20" s="76">
        <v>889.35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>
        <v>189498.61000000002</v>
      </c>
    </row>
    <row r="21" spans="2:105" x14ac:dyDescent="0.3">
      <c r="B21" s="72" t="s">
        <v>802</v>
      </c>
      <c r="C21" s="74" t="s">
        <v>159</v>
      </c>
      <c r="D21" s="73">
        <v>36328.520000000004</v>
      </c>
      <c r="F21" s="55" t="s">
        <v>352</v>
      </c>
      <c r="G21" s="76">
        <v>74948.34</v>
      </c>
      <c r="H21" s="76">
        <v>-74948.34</v>
      </c>
      <c r="I21" s="76">
        <v>2235894.7199999997</v>
      </c>
      <c r="J21" s="76">
        <v>79763.58</v>
      </c>
      <c r="K21" s="76">
        <v>4399.91</v>
      </c>
      <c r="L21" s="76"/>
      <c r="M21" s="76">
        <v>244028.75</v>
      </c>
      <c r="N21" s="76">
        <v>35003.339999999997</v>
      </c>
      <c r="O21" s="76">
        <v>5705</v>
      </c>
      <c r="P21" s="76">
        <v>855163.69</v>
      </c>
      <c r="Q21" s="76">
        <v>93559.27</v>
      </c>
      <c r="R21" s="76">
        <v>102399.38</v>
      </c>
      <c r="S21" s="76"/>
      <c r="T21" s="76">
        <v>67074.960000000006</v>
      </c>
      <c r="U21" s="76">
        <v>5508.2800000000007</v>
      </c>
      <c r="V21" s="76"/>
      <c r="W21" s="76"/>
      <c r="X21" s="76">
        <v>192945.63</v>
      </c>
      <c r="Y21" s="76">
        <v>83693.240000000005</v>
      </c>
      <c r="Z21" s="76">
        <v>355201.61</v>
      </c>
      <c r="AA21" s="76">
        <v>120100.09000000001</v>
      </c>
      <c r="AB21" s="76"/>
      <c r="AC21" s="76"/>
      <c r="AD21" s="76"/>
      <c r="AE21" s="76"/>
      <c r="AF21" s="76">
        <v>21048.34</v>
      </c>
      <c r="AG21" s="76">
        <v>11237.52</v>
      </c>
      <c r="AH21" s="76">
        <v>13093.26</v>
      </c>
      <c r="AI21" s="76">
        <v>30509.56</v>
      </c>
      <c r="AJ21" s="76">
        <v>329507.20000000001</v>
      </c>
      <c r="AK21" s="76">
        <v>310340.8</v>
      </c>
      <c r="AL21" s="76"/>
      <c r="AM21" s="76"/>
      <c r="AN21" s="76">
        <v>168889.96000000002</v>
      </c>
      <c r="AO21" s="76">
        <v>36847.699999999997</v>
      </c>
      <c r="AP21" s="76">
        <v>79543.27</v>
      </c>
      <c r="AQ21" s="76">
        <v>17649.890000000003</v>
      </c>
      <c r="AR21" s="76">
        <v>72977.16</v>
      </c>
      <c r="AS21" s="76">
        <v>726</v>
      </c>
      <c r="AT21" s="76">
        <v>2250</v>
      </c>
      <c r="AU21" s="76">
        <v>5736</v>
      </c>
      <c r="AV21" s="76"/>
      <c r="AW21" s="76"/>
      <c r="AX21" s="76">
        <v>16731.11</v>
      </c>
      <c r="AY21" s="76">
        <v>12037.41</v>
      </c>
      <c r="AZ21" s="76">
        <v>792</v>
      </c>
      <c r="BA21" s="76">
        <v>13398</v>
      </c>
      <c r="BB21" s="76">
        <v>59.4</v>
      </c>
      <c r="BC21" s="76">
        <v>16310.63</v>
      </c>
      <c r="BD21" s="76"/>
      <c r="BE21" s="76">
        <v>1794.78</v>
      </c>
      <c r="BF21" s="76">
        <v>8942.92</v>
      </c>
      <c r="BG21" s="76">
        <v>11247.25</v>
      </c>
      <c r="BH21" s="76">
        <v>121586.38</v>
      </c>
      <c r="BI21" s="76">
        <v>80.13</v>
      </c>
      <c r="BJ21" s="76"/>
      <c r="BK21" s="76">
        <v>11574.49</v>
      </c>
      <c r="BL21" s="76"/>
      <c r="BM21" s="76"/>
      <c r="BN21" s="76"/>
      <c r="BO21" s="76"/>
      <c r="BP21" s="76"/>
      <c r="BQ21" s="76"/>
      <c r="BR21" s="76">
        <v>75755.650000000009</v>
      </c>
      <c r="BS21" s="76">
        <v>21437.47</v>
      </c>
      <c r="BT21" s="76">
        <v>3085.99</v>
      </c>
      <c r="BU21" s="76"/>
      <c r="BV21" s="76">
        <v>71419.58</v>
      </c>
      <c r="BW21" s="76"/>
      <c r="BX21" s="76"/>
      <c r="BY21" s="76">
        <v>5622.58</v>
      </c>
      <c r="BZ21" s="76">
        <v>278696.09999999998</v>
      </c>
      <c r="CA21" s="76"/>
      <c r="CB21" s="76"/>
      <c r="CC21" s="76">
        <v>43543.71</v>
      </c>
      <c r="CD21" s="76"/>
      <c r="CE21" s="76"/>
      <c r="CF21" s="76"/>
      <c r="CG21" s="76"/>
      <c r="CH21" s="76">
        <v>9902.3799999999992</v>
      </c>
      <c r="CI21" s="76"/>
      <c r="CJ21" s="76">
        <v>6872.86</v>
      </c>
      <c r="CK21" s="76">
        <v>375.26</v>
      </c>
      <c r="CL21" s="76"/>
      <c r="CM21" s="76"/>
      <c r="CN21" s="76"/>
      <c r="CO21" s="76"/>
      <c r="CP21" s="76">
        <v>16170.409999999998</v>
      </c>
      <c r="CQ21" s="76"/>
      <c r="CR21" s="76"/>
      <c r="CS21" s="76"/>
      <c r="CT21" s="76">
        <v>49971.6</v>
      </c>
      <c r="CU21" s="76">
        <v>8032.18</v>
      </c>
      <c r="CV21" s="76">
        <v>91982.65</v>
      </c>
      <c r="CW21" s="76"/>
      <c r="CX21" s="76">
        <v>65122.16</v>
      </c>
      <c r="CY21" s="76"/>
      <c r="CZ21" s="76"/>
      <c r="DA21" s="76">
        <v>6543343.1899999985</v>
      </c>
    </row>
    <row r="22" spans="2:105" x14ac:dyDescent="0.3">
      <c r="B22" s="72" t="s">
        <v>802</v>
      </c>
      <c r="C22" s="74" t="s">
        <v>161</v>
      </c>
      <c r="D22" s="73">
        <v>135339.04999999999</v>
      </c>
      <c r="F22" s="55" t="s">
        <v>452</v>
      </c>
      <c r="G22" s="76">
        <v>129298.61</v>
      </c>
      <c r="H22" s="76">
        <v>-129298.61</v>
      </c>
      <c r="I22" s="76">
        <v>7925889.6000000006</v>
      </c>
      <c r="J22" s="76">
        <v>130064.62</v>
      </c>
      <c r="K22" s="76">
        <v>91747.29</v>
      </c>
      <c r="L22" s="76"/>
      <c r="M22" s="76">
        <v>887621.07000000007</v>
      </c>
      <c r="N22" s="76">
        <v>128379.15</v>
      </c>
      <c r="O22" s="76"/>
      <c r="P22" s="76">
        <v>3489329.0300000007</v>
      </c>
      <c r="Q22" s="76">
        <v>102409.62</v>
      </c>
      <c r="R22" s="76">
        <v>132176.51999999999</v>
      </c>
      <c r="S22" s="76"/>
      <c r="T22" s="76">
        <v>256600.24</v>
      </c>
      <c r="U22" s="76">
        <v>48248.369999999995</v>
      </c>
      <c r="V22" s="76"/>
      <c r="W22" s="76"/>
      <c r="X22" s="76">
        <v>675114.71000000008</v>
      </c>
      <c r="Y22" s="76">
        <v>300059.36999999994</v>
      </c>
      <c r="Z22" s="76">
        <v>1263315.01</v>
      </c>
      <c r="AA22" s="76">
        <v>407874.01</v>
      </c>
      <c r="AB22" s="76"/>
      <c r="AC22" s="76"/>
      <c r="AD22" s="76">
        <v>8859.06</v>
      </c>
      <c r="AE22" s="76"/>
      <c r="AF22" s="76">
        <v>39947.119999999988</v>
      </c>
      <c r="AG22" s="76">
        <v>22967.569999999996</v>
      </c>
      <c r="AH22" s="76">
        <v>44519.39</v>
      </c>
      <c r="AI22" s="76">
        <v>78313.62000000001</v>
      </c>
      <c r="AJ22" s="76">
        <v>1190795.1299999999</v>
      </c>
      <c r="AK22" s="76">
        <v>1060511.8699999999</v>
      </c>
      <c r="AL22" s="76">
        <v>13418.42</v>
      </c>
      <c r="AM22" s="76">
        <v>5894.54</v>
      </c>
      <c r="AN22" s="76">
        <v>848081.13</v>
      </c>
      <c r="AO22" s="76">
        <v>107791.81999999999</v>
      </c>
      <c r="AP22" s="76">
        <v>271242.33</v>
      </c>
      <c r="AQ22" s="76">
        <v>245291.08000000002</v>
      </c>
      <c r="AR22" s="76">
        <v>298256.75</v>
      </c>
      <c r="AS22" s="76">
        <v>50749.759999999995</v>
      </c>
      <c r="AT22" s="76">
        <v>18402.150000000001</v>
      </c>
      <c r="AU22" s="76">
        <v>50492.58</v>
      </c>
      <c r="AV22" s="76"/>
      <c r="AW22" s="76"/>
      <c r="AX22" s="76">
        <v>51011.75</v>
      </c>
      <c r="AY22" s="76">
        <v>98239.799999999988</v>
      </c>
      <c r="AZ22" s="76"/>
      <c r="BA22" s="76">
        <v>14103.87</v>
      </c>
      <c r="BB22" s="76"/>
      <c r="BC22" s="76"/>
      <c r="BD22" s="76"/>
      <c r="BE22" s="76">
        <v>9788.43</v>
      </c>
      <c r="BF22" s="76">
        <v>190364.21</v>
      </c>
      <c r="BG22" s="76">
        <v>23289.620000000003</v>
      </c>
      <c r="BH22" s="76">
        <v>349415.56999999995</v>
      </c>
      <c r="BI22" s="76">
        <v>1622.55</v>
      </c>
      <c r="BJ22" s="76"/>
      <c r="BK22" s="76">
        <v>92090.81</v>
      </c>
      <c r="BL22" s="76"/>
      <c r="BM22" s="76"/>
      <c r="BN22" s="76"/>
      <c r="BO22" s="76"/>
      <c r="BP22" s="76"/>
      <c r="BQ22" s="76"/>
      <c r="BR22" s="76">
        <v>221877.07</v>
      </c>
      <c r="BS22" s="76">
        <v>142630.12</v>
      </c>
      <c r="BT22" s="76">
        <v>400</v>
      </c>
      <c r="BU22" s="76">
        <v>6260.33</v>
      </c>
      <c r="BV22" s="76">
        <v>86141.5</v>
      </c>
      <c r="BW22" s="76">
        <v>168193.7</v>
      </c>
      <c r="BX22" s="76">
        <v>2336.75</v>
      </c>
      <c r="BY22" s="76">
        <v>33298.759999999995</v>
      </c>
      <c r="BZ22" s="76">
        <v>394319.35000000003</v>
      </c>
      <c r="CA22" s="76"/>
      <c r="CB22" s="76"/>
      <c r="CC22" s="76">
        <v>144124.93</v>
      </c>
      <c r="CD22" s="76">
        <v>5487.14</v>
      </c>
      <c r="CE22" s="76"/>
      <c r="CF22" s="76"/>
      <c r="CG22" s="76"/>
      <c r="CH22" s="76">
        <v>41800.14</v>
      </c>
      <c r="CI22" s="76"/>
      <c r="CJ22" s="76">
        <v>51526.12</v>
      </c>
      <c r="CK22" s="76">
        <v>3724.16</v>
      </c>
      <c r="CL22" s="76"/>
      <c r="CM22" s="76"/>
      <c r="CN22" s="76"/>
      <c r="CO22" s="76"/>
      <c r="CP22" s="76">
        <v>73970.95</v>
      </c>
      <c r="CQ22" s="76"/>
      <c r="CR22" s="76"/>
      <c r="CS22" s="76">
        <v>58562.14</v>
      </c>
      <c r="CT22" s="76"/>
      <c r="CU22" s="76">
        <v>14116.51</v>
      </c>
      <c r="CV22" s="76">
        <v>17399.36</v>
      </c>
      <c r="CW22" s="76">
        <v>19811.46</v>
      </c>
      <c r="CX22" s="76">
        <v>18471.199999999997</v>
      </c>
      <c r="CY22" s="76"/>
      <c r="CZ22" s="76"/>
      <c r="DA22" s="76">
        <v>22528741.230000004</v>
      </c>
    </row>
    <row r="23" spans="2:105" x14ac:dyDescent="0.3">
      <c r="B23" s="72" t="s">
        <v>802</v>
      </c>
      <c r="C23" s="74" t="s">
        <v>163</v>
      </c>
      <c r="D23" s="73">
        <v>24282.940000000002</v>
      </c>
      <c r="F23" s="55" t="s">
        <v>260</v>
      </c>
      <c r="G23" s="76">
        <v>220508.02000000002</v>
      </c>
      <c r="H23" s="76">
        <v>-220508.02000000002</v>
      </c>
      <c r="I23" s="76">
        <v>9096942.540000001</v>
      </c>
      <c r="J23" s="76">
        <v>368527</v>
      </c>
      <c r="K23" s="76">
        <v>314801.90000000002</v>
      </c>
      <c r="L23" s="76"/>
      <c r="M23" s="76">
        <v>475514.39</v>
      </c>
      <c r="N23" s="76">
        <v>61197.51</v>
      </c>
      <c r="O23" s="76">
        <v>114100</v>
      </c>
      <c r="P23" s="76">
        <v>3050560.24</v>
      </c>
      <c r="Q23" s="76">
        <v>178577.22999999998</v>
      </c>
      <c r="R23" s="76">
        <v>194125.57</v>
      </c>
      <c r="S23" s="76"/>
      <c r="T23" s="76">
        <v>438462.80000000005</v>
      </c>
      <c r="U23" s="76">
        <v>22121.73</v>
      </c>
      <c r="V23" s="76"/>
      <c r="W23" s="76"/>
      <c r="X23" s="76">
        <v>774834.32000000007</v>
      </c>
      <c r="Y23" s="76">
        <v>287220.02999999997</v>
      </c>
      <c r="Z23" s="76">
        <v>1439979.2699999998</v>
      </c>
      <c r="AA23" s="76">
        <v>418849.1100000001</v>
      </c>
      <c r="AB23" s="76"/>
      <c r="AC23" s="76"/>
      <c r="AD23" s="76"/>
      <c r="AE23" s="76"/>
      <c r="AF23" s="76">
        <v>6573.909999999998</v>
      </c>
      <c r="AG23" s="76">
        <v>3114.900000000001</v>
      </c>
      <c r="AH23" s="76">
        <v>47504.09</v>
      </c>
      <c r="AI23" s="76">
        <v>76407.83</v>
      </c>
      <c r="AJ23" s="76">
        <v>1380704.4499999997</v>
      </c>
      <c r="AK23" s="76">
        <v>1030998.1499999999</v>
      </c>
      <c r="AL23" s="76">
        <v>16220.04</v>
      </c>
      <c r="AM23" s="76">
        <v>6051.22</v>
      </c>
      <c r="AN23" s="76">
        <v>771694.71000000008</v>
      </c>
      <c r="AO23" s="76">
        <v>87510.7</v>
      </c>
      <c r="AP23" s="76">
        <v>228991.35</v>
      </c>
      <c r="AQ23" s="76">
        <v>25174.410000000003</v>
      </c>
      <c r="AR23" s="76">
        <v>376175.48000000004</v>
      </c>
      <c r="AS23" s="76">
        <v>15155.23</v>
      </c>
      <c r="AT23" s="76">
        <v>6114</v>
      </c>
      <c r="AU23" s="76">
        <v>34367.42</v>
      </c>
      <c r="AV23" s="76"/>
      <c r="AW23" s="76"/>
      <c r="AX23" s="76">
        <v>69076.179999999993</v>
      </c>
      <c r="AY23" s="76">
        <v>290579.77</v>
      </c>
      <c r="AZ23" s="76">
        <v>260864.41</v>
      </c>
      <c r="BA23" s="76">
        <v>16210.02</v>
      </c>
      <c r="BB23" s="76"/>
      <c r="BC23" s="76"/>
      <c r="BD23" s="76">
        <v>4068</v>
      </c>
      <c r="BE23" s="76">
        <v>1868.18</v>
      </c>
      <c r="BF23" s="76">
        <v>26362.240000000002</v>
      </c>
      <c r="BG23" s="76">
        <v>80317.41</v>
      </c>
      <c r="BH23" s="76">
        <v>165575.31</v>
      </c>
      <c r="BI23" s="76">
        <v>3195.16</v>
      </c>
      <c r="BJ23" s="76"/>
      <c r="BK23" s="76"/>
      <c r="BL23" s="76">
        <v>21980.95</v>
      </c>
      <c r="BM23" s="76"/>
      <c r="BN23" s="76"/>
      <c r="BO23" s="76"/>
      <c r="BP23" s="76"/>
      <c r="BQ23" s="76">
        <v>454.9</v>
      </c>
      <c r="BR23" s="76">
        <v>252396.16999999998</v>
      </c>
      <c r="BS23" s="76">
        <v>167932.28</v>
      </c>
      <c r="BT23" s="76">
        <v>1292.67</v>
      </c>
      <c r="BU23" s="76">
        <v>130.57</v>
      </c>
      <c r="BV23" s="76">
        <v>360680.81999999995</v>
      </c>
      <c r="BW23" s="76">
        <v>4400</v>
      </c>
      <c r="BX23" s="76">
        <v>150</v>
      </c>
      <c r="BY23" s="76">
        <v>37492.74</v>
      </c>
      <c r="BZ23" s="76">
        <v>318780.32</v>
      </c>
      <c r="CA23" s="76"/>
      <c r="CB23" s="76"/>
      <c r="CC23" s="76">
        <v>168918.28</v>
      </c>
      <c r="CD23" s="76">
        <v>6164.74</v>
      </c>
      <c r="CE23" s="76"/>
      <c r="CF23" s="76"/>
      <c r="CG23" s="76"/>
      <c r="CH23" s="76">
        <v>38976.49</v>
      </c>
      <c r="CI23" s="76"/>
      <c r="CJ23" s="76">
        <v>56887.14</v>
      </c>
      <c r="CK23" s="76">
        <v>460.59000000000003</v>
      </c>
      <c r="CL23" s="76"/>
      <c r="CM23" s="76"/>
      <c r="CN23" s="76"/>
      <c r="CO23" s="76"/>
      <c r="CP23" s="76">
        <v>71236.62</v>
      </c>
      <c r="CQ23" s="76"/>
      <c r="CR23" s="76"/>
      <c r="CS23" s="76"/>
      <c r="CT23" s="76"/>
      <c r="CU23" s="76"/>
      <c r="CV23" s="76"/>
      <c r="CW23" s="76"/>
      <c r="CX23" s="76">
        <v>46358.58</v>
      </c>
      <c r="CY23" s="76"/>
      <c r="CZ23" s="76"/>
      <c r="DA23" s="76">
        <v>23821382.069999997</v>
      </c>
    </row>
    <row r="24" spans="2:105" x14ac:dyDescent="0.3">
      <c r="B24" s="72" t="s">
        <v>802</v>
      </c>
      <c r="C24" s="74" t="s">
        <v>165</v>
      </c>
      <c r="D24" s="73">
        <v>70852.31</v>
      </c>
      <c r="F24" s="55" t="s">
        <v>258</v>
      </c>
      <c r="G24" s="76">
        <v>174962.08999999997</v>
      </c>
      <c r="H24" s="76">
        <v>-174962.09</v>
      </c>
      <c r="I24" s="76">
        <v>7642608.0800000001</v>
      </c>
      <c r="J24" s="76">
        <v>253444.76</v>
      </c>
      <c r="K24" s="76">
        <v>400935.10000000003</v>
      </c>
      <c r="L24" s="76"/>
      <c r="M24" s="76">
        <v>290134.40999999997</v>
      </c>
      <c r="N24" s="76">
        <v>37182.92</v>
      </c>
      <c r="O24" s="76"/>
      <c r="P24" s="76">
        <v>3169537.209999999</v>
      </c>
      <c r="Q24" s="76">
        <v>93333.89</v>
      </c>
      <c r="R24" s="76">
        <v>258634.41</v>
      </c>
      <c r="S24" s="76"/>
      <c r="T24" s="76">
        <v>340484.98</v>
      </c>
      <c r="U24" s="76">
        <v>26308.13</v>
      </c>
      <c r="V24" s="76"/>
      <c r="W24" s="76"/>
      <c r="X24" s="76">
        <v>645123.24</v>
      </c>
      <c r="Y24" s="76">
        <v>287803.35000000003</v>
      </c>
      <c r="Z24" s="76">
        <v>1201522.99</v>
      </c>
      <c r="AA24" s="76">
        <v>398372.53</v>
      </c>
      <c r="AB24" s="76"/>
      <c r="AC24" s="76"/>
      <c r="AD24" s="76"/>
      <c r="AE24" s="76"/>
      <c r="AF24" s="76">
        <v>20845.359999999993</v>
      </c>
      <c r="AG24" s="76">
        <v>11823.71</v>
      </c>
      <c r="AH24" s="76">
        <v>53653.19</v>
      </c>
      <c r="AI24" s="76">
        <v>90643.080000000016</v>
      </c>
      <c r="AJ24" s="76">
        <v>1162067.7999999998</v>
      </c>
      <c r="AK24" s="76">
        <v>1156927.8</v>
      </c>
      <c r="AL24" s="76"/>
      <c r="AM24" s="76"/>
      <c r="AN24" s="76">
        <v>754692.51</v>
      </c>
      <c r="AO24" s="76">
        <v>125519.07</v>
      </c>
      <c r="AP24" s="76">
        <v>128233.61</v>
      </c>
      <c r="AQ24" s="76">
        <v>201893.88</v>
      </c>
      <c r="AR24" s="76">
        <v>531461.68000000005</v>
      </c>
      <c r="AS24" s="76">
        <v>25818.81</v>
      </c>
      <c r="AT24" s="76">
        <v>41498</v>
      </c>
      <c r="AU24" s="76">
        <v>137176.32000000001</v>
      </c>
      <c r="AV24" s="76"/>
      <c r="AW24" s="76"/>
      <c r="AX24" s="76">
        <v>71562.92</v>
      </c>
      <c r="AY24" s="76">
        <v>45443.42</v>
      </c>
      <c r="AZ24" s="76"/>
      <c r="BA24" s="76">
        <v>1458.99</v>
      </c>
      <c r="BB24" s="76">
        <v>36938.600000000006</v>
      </c>
      <c r="BC24" s="76">
        <v>26434.55</v>
      </c>
      <c r="BD24" s="76">
        <v>25</v>
      </c>
      <c r="BE24" s="76"/>
      <c r="BF24" s="76">
        <v>93416.7</v>
      </c>
      <c r="BG24" s="76">
        <v>108472.43</v>
      </c>
      <c r="BH24" s="76">
        <v>196025.99</v>
      </c>
      <c r="BI24" s="76">
        <v>1395.81</v>
      </c>
      <c r="BJ24" s="76"/>
      <c r="BK24" s="76">
        <v>5317.86</v>
      </c>
      <c r="BL24" s="76"/>
      <c r="BM24" s="76">
        <v>27908.22</v>
      </c>
      <c r="BN24" s="76"/>
      <c r="BO24" s="76"/>
      <c r="BP24" s="76"/>
      <c r="BQ24" s="76"/>
      <c r="BR24" s="76">
        <v>205265.82</v>
      </c>
      <c r="BS24" s="76">
        <v>60522.320000000007</v>
      </c>
      <c r="BT24" s="76">
        <v>7208.08</v>
      </c>
      <c r="BU24" s="76">
        <v>8902.32</v>
      </c>
      <c r="BV24" s="76">
        <v>317411.5</v>
      </c>
      <c r="BW24" s="76"/>
      <c r="BX24" s="76"/>
      <c r="BY24" s="76">
        <v>24607.730000000003</v>
      </c>
      <c r="BZ24" s="76">
        <v>312649.2</v>
      </c>
      <c r="CA24" s="76"/>
      <c r="CB24" s="76"/>
      <c r="CC24" s="76">
        <v>160274.69</v>
      </c>
      <c r="CD24" s="76"/>
      <c r="CE24" s="76"/>
      <c r="CF24" s="76"/>
      <c r="CG24" s="76"/>
      <c r="CH24" s="76">
        <v>74072.23</v>
      </c>
      <c r="CI24" s="76"/>
      <c r="CJ24" s="76">
        <v>43162.42</v>
      </c>
      <c r="CK24" s="76">
        <v>3854.38</v>
      </c>
      <c r="CL24" s="76"/>
      <c r="CM24" s="76"/>
      <c r="CN24" s="76"/>
      <c r="CO24" s="76"/>
      <c r="CP24" s="76">
        <v>72288.88</v>
      </c>
      <c r="CQ24" s="76"/>
      <c r="CR24" s="76"/>
      <c r="CS24" s="76"/>
      <c r="CT24" s="76">
        <v>8878.5499999999993</v>
      </c>
      <c r="CU24" s="76"/>
      <c r="CV24" s="76"/>
      <c r="CW24" s="76"/>
      <c r="CX24" s="76">
        <v>334971.51</v>
      </c>
      <c r="CY24" s="76"/>
      <c r="CZ24" s="76"/>
      <c r="DA24" s="76">
        <v>21736150.940000001</v>
      </c>
    </row>
    <row r="25" spans="2:105" x14ac:dyDescent="0.3">
      <c r="B25" s="72" t="s">
        <v>802</v>
      </c>
      <c r="C25" s="74" t="s">
        <v>169</v>
      </c>
      <c r="D25" s="73">
        <v>-1101</v>
      </c>
      <c r="F25" s="55" t="s">
        <v>808</v>
      </c>
      <c r="G25" s="76">
        <v>242345.26</v>
      </c>
      <c r="H25" s="76">
        <v>-242345.25999999998</v>
      </c>
      <c r="I25" s="76">
        <v>47426632.490000002</v>
      </c>
      <c r="J25" s="76">
        <v>1385550.8</v>
      </c>
      <c r="K25" s="76">
        <v>1450653.75</v>
      </c>
      <c r="L25" s="76"/>
      <c r="M25" s="76">
        <v>2129805.94</v>
      </c>
      <c r="N25" s="76">
        <v>878996.79999999981</v>
      </c>
      <c r="O25" s="76">
        <v>924764</v>
      </c>
      <c r="P25" s="76">
        <v>16005344.030000003</v>
      </c>
      <c r="Q25" s="76">
        <v>634037.85999999987</v>
      </c>
      <c r="R25" s="76">
        <v>967096.95</v>
      </c>
      <c r="S25" s="76"/>
      <c r="T25" s="76">
        <v>1121000.2000000002</v>
      </c>
      <c r="U25" s="76">
        <v>158945.76999999999</v>
      </c>
      <c r="V25" s="76"/>
      <c r="W25" s="76"/>
      <c r="X25" s="76">
        <v>4028876.7599999979</v>
      </c>
      <c r="Y25" s="76">
        <v>1398816.2300000002</v>
      </c>
      <c r="Z25" s="76">
        <v>7461246.4800000014</v>
      </c>
      <c r="AA25" s="76">
        <v>2005107.9900000007</v>
      </c>
      <c r="AB25" s="76"/>
      <c r="AC25" s="76"/>
      <c r="AD25" s="76"/>
      <c r="AE25" s="76"/>
      <c r="AF25" s="76">
        <v>127705.00000000004</v>
      </c>
      <c r="AG25" s="76">
        <v>60009.010000000009</v>
      </c>
      <c r="AH25" s="76">
        <v>341781.43</v>
      </c>
      <c r="AI25" s="76">
        <v>512370.53000000009</v>
      </c>
      <c r="AJ25" s="76">
        <v>6905649.6700000009</v>
      </c>
      <c r="AK25" s="76">
        <v>5320484.1499999994</v>
      </c>
      <c r="AL25" s="76">
        <v>218441.53</v>
      </c>
      <c r="AM25" s="76">
        <v>85973.450000000012</v>
      </c>
      <c r="AN25" s="76">
        <v>3587973.96</v>
      </c>
      <c r="AO25" s="76">
        <v>296435.18</v>
      </c>
      <c r="AP25" s="76">
        <v>1117004.3400000001</v>
      </c>
      <c r="AQ25" s="76">
        <v>318991.97000000003</v>
      </c>
      <c r="AR25" s="76">
        <v>5218137.5199999996</v>
      </c>
      <c r="AS25" s="76">
        <v>110049.32</v>
      </c>
      <c r="AT25" s="76">
        <v>121725</v>
      </c>
      <c r="AU25" s="76">
        <v>341323.70999999996</v>
      </c>
      <c r="AV25" s="76"/>
      <c r="AW25" s="76"/>
      <c r="AX25" s="76">
        <v>1090042.5999999999</v>
      </c>
      <c r="AY25" s="76">
        <v>1320999.6099999999</v>
      </c>
      <c r="AZ25" s="76">
        <v>146426.82</v>
      </c>
      <c r="BA25" s="76">
        <v>13454.82</v>
      </c>
      <c r="BB25" s="76"/>
      <c r="BC25" s="76"/>
      <c r="BD25" s="76">
        <v>705</v>
      </c>
      <c r="BE25" s="76">
        <v>291025.63</v>
      </c>
      <c r="BF25" s="76">
        <v>339571.47</v>
      </c>
      <c r="BG25" s="76">
        <v>193169.54</v>
      </c>
      <c r="BH25" s="76">
        <v>328198.03000000003</v>
      </c>
      <c r="BI25" s="76">
        <v>34127.32</v>
      </c>
      <c r="BJ25" s="76">
        <v>7124.7699999999995</v>
      </c>
      <c r="BK25" s="76">
        <v>8929.66</v>
      </c>
      <c r="BL25" s="76">
        <v>9773.98</v>
      </c>
      <c r="BM25" s="76">
        <v>4754.12</v>
      </c>
      <c r="BN25" s="76"/>
      <c r="BO25" s="76"/>
      <c r="BP25" s="76"/>
      <c r="BQ25" s="76"/>
      <c r="BR25" s="76">
        <v>945298.31</v>
      </c>
      <c r="BS25" s="76">
        <v>513185.45999999996</v>
      </c>
      <c r="BT25" s="76">
        <v>71978.3</v>
      </c>
      <c r="BU25" s="76">
        <v>47003.78</v>
      </c>
      <c r="BV25" s="76">
        <v>2455008.4300000002</v>
      </c>
      <c r="BW25" s="76"/>
      <c r="BX25" s="76"/>
      <c r="BY25" s="76">
        <v>291174.44999999995</v>
      </c>
      <c r="BZ25" s="76">
        <v>565064.84000000008</v>
      </c>
      <c r="CA25" s="76"/>
      <c r="CB25" s="76">
        <v>191846.07</v>
      </c>
      <c r="CC25" s="76">
        <v>658506.56000000006</v>
      </c>
      <c r="CD25" s="76">
        <v>9519.16</v>
      </c>
      <c r="CE25" s="76"/>
      <c r="CF25" s="76"/>
      <c r="CG25" s="76"/>
      <c r="CH25" s="76">
        <v>49688.18</v>
      </c>
      <c r="CI25" s="76"/>
      <c r="CJ25" s="76">
        <v>157326.93</v>
      </c>
      <c r="CK25" s="76">
        <v>4707.7599999999993</v>
      </c>
      <c r="CL25" s="76"/>
      <c r="CM25" s="76"/>
      <c r="CN25" s="76"/>
      <c r="CO25" s="76"/>
      <c r="CP25" s="76">
        <v>309487.12</v>
      </c>
      <c r="CQ25" s="76">
        <v>290838.01</v>
      </c>
      <c r="CR25" s="76"/>
      <c r="CS25" s="76">
        <v>215795.47</v>
      </c>
      <c r="CT25" s="76"/>
      <c r="CU25" s="76">
        <v>21917.360000000001</v>
      </c>
      <c r="CV25" s="76"/>
      <c r="CW25" s="76"/>
      <c r="CX25" s="76">
        <v>104974.98</v>
      </c>
      <c r="CY25" s="76"/>
      <c r="CZ25" s="76"/>
      <c r="DA25" s="76">
        <v>123352556.36000001</v>
      </c>
    </row>
    <row r="26" spans="2:105" x14ac:dyDescent="0.3">
      <c r="B26" s="72" t="s">
        <v>802</v>
      </c>
      <c r="C26" s="74" t="s">
        <v>124</v>
      </c>
      <c r="D26" s="73">
        <v>36873.67</v>
      </c>
      <c r="F26" s="55" t="s">
        <v>608</v>
      </c>
      <c r="G26" s="76"/>
      <c r="H26" s="76"/>
      <c r="I26" s="76">
        <v>694464.49</v>
      </c>
      <c r="J26" s="76">
        <v>6580</v>
      </c>
      <c r="K26" s="76"/>
      <c r="L26" s="76"/>
      <c r="M26" s="76"/>
      <c r="N26" s="76"/>
      <c r="O26" s="76"/>
      <c r="P26" s="76">
        <v>295470.91000000003</v>
      </c>
      <c r="Q26" s="76"/>
      <c r="R26" s="76"/>
      <c r="S26" s="76"/>
      <c r="T26" s="76"/>
      <c r="U26" s="76"/>
      <c r="V26" s="76"/>
      <c r="W26" s="76"/>
      <c r="X26" s="76">
        <v>54204.3</v>
      </c>
      <c r="Y26" s="76">
        <v>7534.51</v>
      </c>
      <c r="Z26" s="76">
        <v>97314.53</v>
      </c>
      <c r="AA26" s="76">
        <v>31422.36</v>
      </c>
      <c r="AB26" s="76"/>
      <c r="AC26" s="76"/>
      <c r="AD26" s="76"/>
      <c r="AE26" s="76"/>
      <c r="AF26" s="76"/>
      <c r="AG26" s="76"/>
      <c r="AH26" s="76">
        <v>4840.38</v>
      </c>
      <c r="AI26" s="76">
        <v>2040.0900000000001</v>
      </c>
      <c r="AJ26" s="76">
        <v>104544</v>
      </c>
      <c r="AK26" s="76">
        <v>67890</v>
      </c>
      <c r="AL26" s="76">
        <v>9476.5499999999993</v>
      </c>
      <c r="AM26" s="76">
        <v>3994.12</v>
      </c>
      <c r="AN26" s="76">
        <v>218041.58000000002</v>
      </c>
      <c r="AO26" s="76">
        <v>4501.1499999999996</v>
      </c>
      <c r="AP26" s="76">
        <v>67300.58</v>
      </c>
      <c r="AQ26" s="76">
        <v>23316.18</v>
      </c>
      <c r="AR26" s="76">
        <v>42167.17</v>
      </c>
      <c r="AS26" s="76">
        <v>104396.55</v>
      </c>
      <c r="AT26" s="76"/>
      <c r="AU26" s="76">
        <v>98379.94</v>
      </c>
      <c r="AV26" s="76"/>
      <c r="AW26" s="76"/>
      <c r="AX26" s="76">
        <v>44814.630000000005</v>
      </c>
      <c r="AY26" s="76">
        <v>262.5</v>
      </c>
      <c r="AZ26" s="76">
        <v>1376.5</v>
      </c>
      <c r="BA26" s="76"/>
      <c r="BB26" s="76"/>
      <c r="BC26" s="76">
        <v>6660</v>
      </c>
      <c r="BD26" s="76"/>
      <c r="BE26" s="76"/>
      <c r="BF26" s="76"/>
      <c r="BG26" s="76">
        <v>23481.79</v>
      </c>
      <c r="BH26" s="76">
        <v>42891.630000000005</v>
      </c>
      <c r="BI26" s="76"/>
      <c r="BJ26" s="76">
        <v>34429.75</v>
      </c>
      <c r="BK26" s="76"/>
      <c r="BL26" s="76"/>
      <c r="BM26" s="76">
        <v>7301.58</v>
      </c>
      <c r="BN26" s="76"/>
      <c r="BO26" s="76"/>
      <c r="BP26" s="76"/>
      <c r="BQ26" s="76"/>
      <c r="BR26" s="76">
        <v>16622.53</v>
      </c>
      <c r="BS26" s="76">
        <v>8902.2099999999991</v>
      </c>
      <c r="BT26" s="76">
        <v>17101.36</v>
      </c>
      <c r="BU26" s="76">
        <v>11437.65</v>
      </c>
      <c r="BV26" s="76"/>
      <c r="BW26" s="76"/>
      <c r="BX26" s="76"/>
      <c r="BY26" s="76"/>
      <c r="BZ26" s="76">
        <v>35719.75</v>
      </c>
      <c r="CA26" s="76"/>
      <c r="CB26" s="76"/>
      <c r="CC26" s="76">
        <v>34783.86</v>
      </c>
      <c r="CD26" s="76"/>
      <c r="CE26" s="76"/>
      <c r="CF26" s="76"/>
      <c r="CG26" s="76"/>
      <c r="CH26" s="76">
        <v>2785.7</v>
      </c>
      <c r="CI26" s="76"/>
      <c r="CJ26" s="76">
        <v>133019.53</v>
      </c>
      <c r="CK26" s="76">
        <v>16608.810000000001</v>
      </c>
      <c r="CL26" s="76"/>
      <c r="CM26" s="76"/>
      <c r="CN26" s="76"/>
      <c r="CO26" s="76"/>
      <c r="CP26" s="76"/>
      <c r="CQ26" s="76"/>
      <c r="CR26" s="76"/>
      <c r="CS26" s="76"/>
      <c r="CT26" s="76">
        <v>3000</v>
      </c>
      <c r="CU26" s="76">
        <v>50930.47</v>
      </c>
      <c r="CV26" s="76">
        <v>21461.73</v>
      </c>
      <c r="CW26" s="76"/>
      <c r="CX26" s="76"/>
      <c r="CY26" s="76"/>
      <c r="CZ26" s="76"/>
      <c r="DA26" s="76">
        <v>2451471.3699999996</v>
      </c>
    </row>
    <row r="27" spans="2:105" x14ac:dyDescent="0.3">
      <c r="B27" s="72" t="s">
        <v>802</v>
      </c>
      <c r="C27" s="74" t="s">
        <v>126</v>
      </c>
      <c r="D27" s="73">
        <v>3358.4900000000002</v>
      </c>
      <c r="F27" s="55" t="s">
        <v>614</v>
      </c>
      <c r="G27" s="76">
        <v>148803.15999999997</v>
      </c>
      <c r="H27" s="76">
        <v>-148803.16</v>
      </c>
      <c r="I27" s="76">
        <v>22695830.029999997</v>
      </c>
      <c r="J27" s="76">
        <v>827631.22</v>
      </c>
      <c r="K27" s="76">
        <v>799511.78999999992</v>
      </c>
      <c r="L27" s="76"/>
      <c r="M27" s="76">
        <v>930706.39999999979</v>
      </c>
      <c r="N27" s="76">
        <v>290686.26999999996</v>
      </c>
      <c r="O27" s="76">
        <v>114100</v>
      </c>
      <c r="P27" s="76">
        <v>8324526.6500000013</v>
      </c>
      <c r="Q27" s="76">
        <v>274842.19999999995</v>
      </c>
      <c r="R27" s="76">
        <v>466766.57000000007</v>
      </c>
      <c r="S27" s="76"/>
      <c r="T27" s="76">
        <v>351143.25</v>
      </c>
      <c r="U27" s="76">
        <v>286439.48</v>
      </c>
      <c r="V27" s="76">
        <v>0</v>
      </c>
      <c r="W27" s="76">
        <v>3867.4</v>
      </c>
      <c r="X27" s="76">
        <v>1923719.0800000003</v>
      </c>
      <c r="Y27" s="76">
        <v>720278.53000000014</v>
      </c>
      <c r="Z27" s="76">
        <v>206889.49</v>
      </c>
      <c r="AA27" s="76">
        <v>1266.2</v>
      </c>
      <c r="AB27" s="76"/>
      <c r="AC27" s="76"/>
      <c r="AD27" s="76"/>
      <c r="AE27" s="76"/>
      <c r="AF27" s="76">
        <v>29763.790000000005</v>
      </c>
      <c r="AG27" s="76">
        <v>1107178.5999999999</v>
      </c>
      <c r="AH27" s="76">
        <v>114254.04</v>
      </c>
      <c r="AI27" s="76">
        <v>3542566.07</v>
      </c>
      <c r="AJ27" s="76">
        <v>3316615.83</v>
      </c>
      <c r="AK27" s="76">
        <v>2759060.1299999994</v>
      </c>
      <c r="AL27" s="76">
        <v>40058.869999999995</v>
      </c>
      <c r="AM27" s="76">
        <v>14995.430000000002</v>
      </c>
      <c r="AN27" s="76">
        <v>1778013.1099999999</v>
      </c>
      <c r="AO27" s="76">
        <v>218153.17</v>
      </c>
      <c r="AP27" s="76"/>
      <c r="AQ27" s="76">
        <v>783283.19999999995</v>
      </c>
      <c r="AR27" s="76">
        <v>633182.08000000007</v>
      </c>
      <c r="AS27" s="76"/>
      <c r="AT27" s="76">
        <v>37708.5</v>
      </c>
      <c r="AU27" s="76">
        <v>31666.71</v>
      </c>
      <c r="AV27" s="76"/>
      <c r="AW27" s="76"/>
      <c r="AX27" s="76">
        <v>97511.489999999991</v>
      </c>
      <c r="AY27" s="76">
        <v>1471383.76</v>
      </c>
      <c r="AZ27" s="76">
        <v>5536</v>
      </c>
      <c r="BA27" s="76">
        <v>22749.81</v>
      </c>
      <c r="BB27" s="76">
        <v>6480.2</v>
      </c>
      <c r="BC27" s="76">
        <v>15812.580000000002</v>
      </c>
      <c r="BD27" s="76"/>
      <c r="BE27" s="76">
        <v>7476.4</v>
      </c>
      <c r="BF27" s="76">
        <v>147934.54</v>
      </c>
      <c r="BG27" s="76">
        <v>101654.1</v>
      </c>
      <c r="BH27" s="76">
        <v>73495.75</v>
      </c>
      <c r="BI27" s="76">
        <v>60145.750000000007</v>
      </c>
      <c r="BJ27" s="76">
        <v>460</v>
      </c>
      <c r="BK27" s="76">
        <v>1726.78</v>
      </c>
      <c r="BL27" s="76"/>
      <c r="BM27" s="76"/>
      <c r="BN27" s="76"/>
      <c r="BO27" s="76">
        <v>301.13</v>
      </c>
      <c r="BP27" s="76"/>
      <c r="BQ27" s="76">
        <v>599</v>
      </c>
      <c r="BR27" s="76">
        <v>628233.04</v>
      </c>
      <c r="BS27" s="76">
        <v>480309.24000000005</v>
      </c>
      <c r="BT27" s="76">
        <v>29097.760000000002</v>
      </c>
      <c r="BU27" s="76">
        <v>17641.760000000002</v>
      </c>
      <c r="BV27" s="76">
        <v>71822.41</v>
      </c>
      <c r="BW27" s="76">
        <v>844240.65999999992</v>
      </c>
      <c r="BX27" s="76">
        <v>720749.73</v>
      </c>
      <c r="BY27" s="76">
        <v>47447.259999999995</v>
      </c>
      <c r="BZ27" s="76">
        <v>621002.11</v>
      </c>
      <c r="CA27" s="76"/>
      <c r="CB27" s="76"/>
      <c r="CC27" s="76">
        <v>710407.22</v>
      </c>
      <c r="CD27" s="76">
        <v>65878.320000000007</v>
      </c>
      <c r="CE27" s="76"/>
      <c r="CF27" s="76"/>
      <c r="CG27" s="76"/>
      <c r="CH27" s="76">
        <v>267012.36</v>
      </c>
      <c r="CI27" s="76"/>
      <c r="CJ27" s="76"/>
      <c r="CK27" s="76"/>
      <c r="CL27" s="76"/>
      <c r="CM27" s="76"/>
      <c r="CN27" s="76"/>
      <c r="CO27" s="76"/>
      <c r="CP27" s="76">
        <v>117782.94000000002</v>
      </c>
      <c r="CQ27" s="76"/>
      <c r="CR27" s="76"/>
      <c r="CS27" s="76"/>
      <c r="CT27" s="76">
        <v>41170.03</v>
      </c>
      <c r="CU27" s="76">
        <v>17473.28</v>
      </c>
      <c r="CV27" s="76"/>
      <c r="CW27" s="76">
        <v>10967.04</v>
      </c>
      <c r="CX27" s="76">
        <v>120371.48000000001</v>
      </c>
      <c r="CY27" s="76"/>
      <c r="CZ27" s="76"/>
      <c r="DA27" s="76">
        <v>59449578.019999981</v>
      </c>
    </row>
    <row r="28" spans="2:105" x14ac:dyDescent="0.3">
      <c r="B28" s="72" t="s">
        <v>802</v>
      </c>
      <c r="C28" s="74" t="s">
        <v>128</v>
      </c>
      <c r="D28" s="73">
        <v>32315.15</v>
      </c>
      <c r="F28" s="55" t="s">
        <v>312</v>
      </c>
      <c r="G28" s="76">
        <v>22058.82</v>
      </c>
      <c r="H28" s="76">
        <v>-22058.82</v>
      </c>
      <c r="I28" s="76">
        <v>2025046.69</v>
      </c>
      <c r="J28" s="76">
        <v>43312.56</v>
      </c>
      <c r="K28" s="76">
        <v>70759.7</v>
      </c>
      <c r="L28" s="76"/>
      <c r="M28" s="76">
        <v>91552.959999999992</v>
      </c>
      <c r="N28" s="76">
        <v>212.93</v>
      </c>
      <c r="O28" s="76">
        <v>21410</v>
      </c>
      <c r="P28" s="76">
        <v>943505.42999999993</v>
      </c>
      <c r="Q28" s="76">
        <v>22321.73</v>
      </c>
      <c r="R28" s="76">
        <v>105786.29000000001</v>
      </c>
      <c r="S28" s="76"/>
      <c r="T28" s="76">
        <v>26591.58</v>
      </c>
      <c r="U28" s="76">
        <v>10534.2</v>
      </c>
      <c r="V28" s="76"/>
      <c r="W28" s="76"/>
      <c r="X28" s="76">
        <v>169279.05000000002</v>
      </c>
      <c r="Y28" s="76">
        <v>82880.349999999991</v>
      </c>
      <c r="Z28" s="76">
        <v>312357.32</v>
      </c>
      <c r="AA28" s="76">
        <v>95111.53</v>
      </c>
      <c r="AB28" s="76"/>
      <c r="AC28" s="76"/>
      <c r="AD28" s="76"/>
      <c r="AE28" s="76"/>
      <c r="AF28" s="76">
        <v>801.06999999999994</v>
      </c>
      <c r="AG28" s="76">
        <v>514.79999999999995</v>
      </c>
      <c r="AH28" s="76">
        <v>10880.06</v>
      </c>
      <c r="AI28" s="76">
        <v>21178.85</v>
      </c>
      <c r="AJ28" s="76">
        <v>306109.2</v>
      </c>
      <c r="AK28" s="76">
        <v>240658.80000000002</v>
      </c>
      <c r="AL28" s="76">
        <v>3415.2200000000003</v>
      </c>
      <c r="AM28" s="76">
        <v>1817.0200000000002</v>
      </c>
      <c r="AN28" s="76">
        <v>139084.94999999998</v>
      </c>
      <c r="AO28" s="76">
        <v>20764.019999999997</v>
      </c>
      <c r="AP28" s="76">
        <v>64037.26</v>
      </c>
      <c r="AQ28" s="76">
        <v>124383.04999999999</v>
      </c>
      <c r="AR28" s="76">
        <v>133875.63</v>
      </c>
      <c r="AS28" s="76">
        <v>3316.91</v>
      </c>
      <c r="AT28" s="76">
        <v>1187.7</v>
      </c>
      <c r="AU28" s="76"/>
      <c r="AV28" s="76"/>
      <c r="AW28" s="76"/>
      <c r="AX28" s="76">
        <v>2037.42</v>
      </c>
      <c r="AY28" s="76">
        <v>26348.13</v>
      </c>
      <c r="AZ28" s="76">
        <v>18170</v>
      </c>
      <c r="BA28" s="76">
        <v>13841.7</v>
      </c>
      <c r="BB28" s="76"/>
      <c r="BC28" s="76">
        <v>765.46</v>
      </c>
      <c r="BD28" s="76"/>
      <c r="BE28" s="76"/>
      <c r="BF28" s="76">
        <v>3452.38</v>
      </c>
      <c r="BG28" s="76">
        <v>12935.32</v>
      </c>
      <c r="BH28" s="76">
        <v>11441.27</v>
      </c>
      <c r="BI28" s="76">
        <v>26493.83</v>
      </c>
      <c r="BJ28" s="76">
        <v>17975.519999999997</v>
      </c>
      <c r="BK28" s="76"/>
      <c r="BL28" s="76">
        <v>333.67</v>
      </c>
      <c r="BM28" s="76">
        <v>8282.16</v>
      </c>
      <c r="BN28" s="76"/>
      <c r="BO28" s="76"/>
      <c r="BP28" s="76"/>
      <c r="BQ28" s="76"/>
      <c r="BR28" s="76">
        <v>62381</v>
      </c>
      <c r="BS28" s="76">
        <v>32999.400000000009</v>
      </c>
      <c r="BT28" s="76">
        <v>1506.9</v>
      </c>
      <c r="BU28" s="76">
        <v>8080.7699999999995</v>
      </c>
      <c r="BV28" s="76">
        <v>33587.81</v>
      </c>
      <c r="BW28" s="76">
        <v>24735.97</v>
      </c>
      <c r="BX28" s="76"/>
      <c r="BY28" s="76">
        <v>43165.22</v>
      </c>
      <c r="BZ28" s="76">
        <v>254640.08000000002</v>
      </c>
      <c r="CA28" s="76"/>
      <c r="CB28" s="76"/>
      <c r="CC28" s="76">
        <v>95765.03</v>
      </c>
      <c r="CD28" s="76"/>
      <c r="CE28" s="76"/>
      <c r="CF28" s="76"/>
      <c r="CG28" s="76"/>
      <c r="CH28" s="76">
        <v>13302.28</v>
      </c>
      <c r="CI28" s="76"/>
      <c r="CJ28" s="76"/>
      <c r="CK28" s="76"/>
      <c r="CL28" s="76"/>
      <c r="CM28" s="76"/>
      <c r="CN28" s="76"/>
      <c r="CO28" s="76"/>
      <c r="CP28" s="76">
        <v>40545.94</v>
      </c>
      <c r="CQ28" s="76"/>
      <c r="CR28" s="76">
        <v>154443.21</v>
      </c>
      <c r="CS28" s="76"/>
      <c r="CT28" s="76"/>
      <c r="CU28" s="76"/>
      <c r="CV28" s="76">
        <v>18441.759999999998</v>
      </c>
      <c r="CW28" s="76">
        <v>7052.5</v>
      </c>
      <c r="CX28" s="76"/>
      <c r="CY28" s="76"/>
      <c r="CZ28" s="76"/>
      <c r="DA28" s="76">
        <v>6025411.589999998</v>
      </c>
    </row>
    <row r="29" spans="2:105" x14ac:dyDescent="0.3">
      <c r="B29" s="72" t="s">
        <v>802</v>
      </c>
      <c r="C29" s="74" t="s">
        <v>130</v>
      </c>
      <c r="D29" s="73">
        <v>26968.86</v>
      </c>
      <c r="F29" s="55" t="s">
        <v>684</v>
      </c>
      <c r="G29" s="76"/>
      <c r="H29" s="76"/>
      <c r="I29" s="76">
        <v>17050845.630000003</v>
      </c>
      <c r="J29" s="76">
        <v>344317.88999999996</v>
      </c>
      <c r="K29" s="76">
        <v>154314.26999999996</v>
      </c>
      <c r="L29" s="76"/>
      <c r="M29" s="76">
        <v>763237.5199999999</v>
      </c>
      <c r="N29" s="76">
        <v>243425.33</v>
      </c>
      <c r="O29" s="76">
        <v>154035</v>
      </c>
      <c r="P29" s="76">
        <v>6546245.8900000006</v>
      </c>
      <c r="Q29" s="76">
        <v>286082.93000000005</v>
      </c>
      <c r="R29" s="76">
        <v>850354.8899999999</v>
      </c>
      <c r="S29" s="76"/>
      <c r="T29" s="76">
        <v>252322.33000000002</v>
      </c>
      <c r="U29" s="76">
        <v>98189.16</v>
      </c>
      <c r="V29" s="76"/>
      <c r="W29" s="76"/>
      <c r="X29" s="76">
        <v>268837.53000000003</v>
      </c>
      <c r="Y29" s="76">
        <v>225700.58999999997</v>
      </c>
      <c r="Z29" s="76">
        <v>2603577.4099999997</v>
      </c>
      <c r="AA29" s="76">
        <v>871378.87000000011</v>
      </c>
      <c r="AB29" s="76"/>
      <c r="AC29" s="76"/>
      <c r="AD29" s="76"/>
      <c r="AE29" s="76"/>
      <c r="AF29" s="76">
        <v>43505.56</v>
      </c>
      <c r="AG29" s="76">
        <v>20940.68</v>
      </c>
      <c r="AH29" s="76">
        <v>68757.16</v>
      </c>
      <c r="AI29" s="76">
        <v>130470.32999999999</v>
      </c>
      <c r="AJ29" s="76">
        <v>2307257.58</v>
      </c>
      <c r="AK29" s="76">
        <v>2011544.9300000002</v>
      </c>
      <c r="AL29" s="76">
        <v>1505270.2600000002</v>
      </c>
      <c r="AM29" s="76">
        <v>89604.22</v>
      </c>
      <c r="AN29" s="76">
        <v>1261611.4900000002</v>
      </c>
      <c r="AO29" s="76">
        <v>157862.19</v>
      </c>
      <c r="AP29" s="76">
        <v>204858.33</v>
      </c>
      <c r="AQ29" s="76">
        <v>847474.08000000007</v>
      </c>
      <c r="AR29" s="76">
        <v>253939.74</v>
      </c>
      <c r="AS29" s="76">
        <v>69120.03</v>
      </c>
      <c r="AT29" s="76">
        <v>45286.04</v>
      </c>
      <c r="AU29" s="76">
        <v>1047.8399999999999</v>
      </c>
      <c r="AV29" s="76"/>
      <c r="AW29" s="76"/>
      <c r="AX29" s="76">
        <v>11097.24</v>
      </c>
      <c r="AY29" s="76">
        <v>863497.41999999993</v>
      </c>
      <c r="AZ29" s="76">
        <v>479578.78</v>
      </c>
      <c r="BA29" s="76">
        <v>26628.6</v>
      </c>
      <c r="BB29" s="76">
        <v>2460</v>
      </c>
      <c r="BC29" s="76"/>
      <c r="BD29" s="76"/>
      <c r="BE29" s="76"/>
      <c r="BF29" s="76">
        <v>116902.75</v>
      </c>
      <c r="BG29" s="76">
        <v>61534.86</v>
      </c>
      <c r="BH29" s="76">
        <v>3393.01</v>
      </c>
      <c r="BI29" s="76"/>
      <c r="BJ29" s="76"/>
      <c r="BK29" s="76">
        <v>1414.4</v>
      </c>
      <c r="BL29" s="76"/>
      <c r="BM29" s="76"/>
      <c r="BN29" s="76"/>
      <c r="BO29" s="76"/>
      <c r="BP29" s="76"/>
      <c r="BQ29" s="76"/>
      <c r="BR29" s="76">
        <v>461957</v>
      </c>
      <c r="BS29" s="76">
        <v>620149.48</v>
      </c>
      <c r="BT29" s="76">
        <v>524.4</v>
      </c>
      <c r="BU29" s="76"/>
      <c r="BV29" s="76">
        <v>696311.17</v>
      </c>
      <c r="BW29" s="76"/>
      <c r="BX29" s="76">
        <v>512825.29000000004</v>
      </c>
      <c r="BY29" s="76">
        <v>42187.71</v>
      </c>
      <c r="BZ29" s="76">
        <v>316605.08999999997</v>
      </c>
      <c r="CA29" s="76"/>
      <c r="CB29" s="76"/>
      <c r="CC29" s="76">
        <v>542275.75</v>
      </c>
      <c r="CD29" s="76"/>
      <c r="CE29" s="76"/>
      <c r="CF29" s="76"/>
      <c r="CG29" s="76"/>
      <c r="CH29" s="76">
        <v>35711.800000000003</v>
      </c>
      <c r="CI29" s="76"/>
      <c r="CJ29" s="76"/>
      <c r="CK29" s="76"/>
      <c r="CL29" s="76"/>
      <c r="CM29" s="76"/>
      <c r="CN29" s="76"/>
      <c r="CO29" s="76"/>
      <c r="CP29" s="76">
        <v>100573.61</v>
      </c>
      <c r="CQ29" s="76"/>
      <c r="CR29" s="76"/>
      <c r="CS29" s="76"/>
      <c r="CT29" s="76">
        <v>6500</v>
      </c>
      <c r="CU29" s="76"/>
      <c r="CV29" s="76"/>
      <c r="CW29" s="76"/>
      <c r="CX29" s="76">
        <v>64346.26</v>
      </c>
      <c r="CY29" s="76"/>
      <c r="CZ29" s="76"/>
      <c r="DA29" s="76">
        <v>44697890.319999993</v>
      </c>
    </row>
    <row r="30" spans="2:105" x14ac:dyDescent="0.3">
      <c r="B30" s="72" t="s">
        <v>802</v>
      </c>
      <c r="C30" s="74" t="s">
        <v>132</v>
      </c>
      <c r="D30" s="73">
        <v>84913.38</v>
      </c>
      <c r="F30" s="55" t="s">
        <v>254</v>
      </c>
      <c r="G30" s="76">
        <v>91914.5</v>
      </c>
      <c r="H30" s="76">
        <v>-91914.5</v>
      </c>
      <c r="I30" s="76">
        <v>4144783.1199999996</v>
      </c>
      <c r="J30" s="76">
        <v>84771.37</v>
      </c>
      <c r="K30" s="76">
        <v>167538.66</v>
      </c>
      <c r="L30" s="76"/>
      <c r="M30" s="76">
        <v>168218.13</v>
      </c>
      <c r="N30" s="76"/>
      <c r="O30" s="76">
        <v>31779</v>
      </c>
      <c r="P30" s="76">
        <v>2438527.0500000003</v>
      </c>
      <c r="Q30" s="76">
        <v>52084.439999999995</v>
      </c>
      <c r="R30" s="76">
        <v>22189</v>
      </c>
      <c r="S30" s="76"/>
      <c r="T30" s="76">
        <v>71059.320000000007</v>
      </c>
      <c r="U30" s="76">
        <v>76404.44</v>
      </c>
      <c r="V30" s="76"/>
      <c r="W30" s="76"/>
      <c r="X30" s="76">
        <v>345863.97000000003</v>
      </c>
      <c r="Y30" s="76">
        <v>199337.34999999998</v>
      </c>
      <c r="Z30" s="76">
        <v>612239.14</v>
      </c>
      <c r="AA30" s="76">
        <v>275543.61</v>
      </c>
      <c r="AB30" s="76"/>
      <c r="AC30" s="76"/>
      <c r="AD30" s="76"/>
      <c r="AE30" s="76"/>
      <c r="AF30" s="76">
        <v>15242.32</v>
      </c>
      <c r="AG30" s="76">
        <v>10226.41</v>
      </c>
      <c r="AH30" s="76">
        <v>18026.3</v>
      </c>
      <c r="AI30" s="76">
        <v>52943.279999999992</v>
      </c>
      <c r="AJ30" s="76">
        <v>619606.21</v>
      </c>
      <c r="AK30" s="76">
        <v>710242.44999999984</v>
      </c>
      <c r="AL30" s="76"/>
      <c r="AM30" s="76"/>
      <c r="AN30" s="76">
        <v>494026.05000000005</v>
      </c>
      <c r="AO30" s="76">
        <v>39319.72</v>
      </c>
      <c r="AP30" s="76">
        <v>226292.72999999998</v>
      </c>
      <c r="AQ30" s="76">
        <v>70136.540000000008</v>
      </c>
      <c r="AR30" s="76">
        <v>431283.56999999995</v>
      </c>
      <c r="AS30" s="76"/>
      <c r="AT30" s="76">
        <v>879.54</v>
      </c>
      <c r="AU30" s="76">
        <v>97822.03</v>
      </c>
      <c r="AV30" s="76"/>
      <c r="AW30" s="76"/>
      <c r="AX30" s="76">
        <v>17175.849999999999</v>
      </c>
      <c r="AY30" s="76">
        <v>121025.98000000001</v>
      </c>
      <c r="AZ30" s="76">
        <v>13350</v>
      </c>
      <c r="BA30" s="76"/>
      <c r="BB30" s="76"/>
      <c r="BC30" s="76">
        <v>42947.32</v>
      </c>
      <c r="BD30" s="76">
        <v>3412.06</v>
      </c>
      <c r="BE30" s="76">
        <v>2712</v>
      </c>
      <c r="BF30" s="76">
        <v>19827.53</v>
      </c>
      <c r="BG30" s="76">
        <v>15975.03</v>
      </c>
      <c r="BH30" s="76">
        <v>31356.639999999999</v>
      </c>
      <c r="BI30" s="76">
        <v>145.75</v>
      </c>
      <c r="BJ30" s="76"/>
      <c r="BK30" s="76">
        <v>17297.120000000003</v>
      </c>
      <c r="BL30" s="76"/>
      <c r="BM30" s="76">
        <v>11000</v>
      </c>
      <c r="BN30" s="76"/>
      <c r="BO30" s="76"/>
      <c r="BP30" s="76"/>
      <c r="BQ30" s="76"/>
      <c r="BR30" s="76">
        <v>105211.73</v>
      </c>
      <c r="BS30" s="76">
        <v>147187.89000000001</v>
      </c>
      <c r="BT30" s="76">
        <v>3232.8</v>
      </c>
      <c r="BU30" s="76">
        <v>15012.76</v>
      </c>
      <c r="BV30" s="76">
        <v>81440.510000000009</v>
      </c>
      <c r="BW30" s="76"/>
      <c r="BX30" s="76"/>
      <c r="BY30" s="76">
        <v>31704.85</v>
      </c>
      <c r="BZ30" s="76">
        <v>711825.56</v>
      </c>
      <c r="CA30" s="76"/>
      <c r="CB30" s="76"/>
      <c r="CC30" s="76">
        <v>207823.34999999998</v>
      </c>
      <c r="CD30" s="76"/>
      <c r="CE30" s="76">
        <v>12598.64</v>
      </c>
      <c r="CF30" s="76"/>
      <c r="CG30" s="76"/>
      <c r="CH30" s="76">
        <v>61548.800000000003</v>
      </c>
      <c r="CI30" s="76"/>
      <c r="CJ30" s="76"/>
      <c r="CK30" s="76"/>
      <c r="CL30" s="76"/>
      <c r="CM30" s="76"/>
      <c r="CN30" s="76"/>
      <c r="CO30" s="76"/>
      <c r="CP30" s="76">
        <v>42756.68</v>
      </c>
      <c r="CQ30" s="76"/>
      <c r="CR30" s="76"/>
      <c r="CS30" s="76">
        <v>7706.7199999999993</v>
      </c>
      <c r="CT30" s="76">
        <v>140151.45000000001</v>
      </c>
      <c r="CU30" s="76"/>
      <c r="CV30" s="76"/>
      <c r="CW30" s="76"/>
      <c r="CX30" s="76">
        <v>16329.25</v>
      </c>
      <c r="CY30" s="76"/>
      <c r="CZ30" s="76"/>
      <c r="DA30" s="76">
        <v>13357142.020000001</v>
      </c>
    </row>
    <row r="31" spans="2:105" x14ac:dyDescent="0.3">
      <c r="B31" s="72" t="s">
        <v>802</v>
      </c>
      <c r="C31" s="74" t="s">
        <v>39</v>
      </c>
      <c r="D31" s="73">
        <v>890</v>
      </c>
      <c r="F31" s="55" t="s">
        <v>636</v>
      </c>
      <c r="G31" s="76">
        <v>188364.86</v>
      </c>
      <c r="H31" s="76">
        <v>-188364.86000000004</v>
      </c>
      <c r="I31" s="76">
        <v>6662179.8499999996</v>
      </c>
      <c r="J31" s="76">
        <v>282443.90000000002</v>
      </c>
      <c r="K31" s="76">
        <v>103993.87</v>
      </c>
      <c r="L31" s="76"/>
      <c r="M31" s="76">
        <v>175280.56</v>
      </c>
      <c r="N31" s="76">
        <v>45649.15</v>
      </c>
      <c r="O31" s="76">
        <v>10705</v>
      </c>
      <c r="P31" s="76">
        <v>3698462.7499999995</v>
      </c>
      <c r="Q31" s="76">
        <v>129714.63</v>
      </c>
      <c r="R31" s="76">
        <v>74512.599999999991</v>
      </c>
      <c r="S31" s="76"/>
      <c r="T31" s="76">
        <v>224970.31</v>
      </c>
      <c r="U31" s="76">
        <v>42225.09</v>
      </c>
      <c r="V31" s="76">
        <v>20261.370000000003</v>
      </c>
      <c r="W31" s="76">
        <v>30855.320000000003</v>
      </c>
      <c r="X31" s="76">
        <v>543380.44999999995</v>
      </c>
      <c r="Y31" s="76">
        <v>309684.14999999997</v>
      </c>
      <c r="Z31" s="76">
        <v>1031810.16</v>
      </c>
      <c r="AA31" s="76">
        <v>458045.93</v>
      </c>
      <c r="AB31" s="76"/>
      <c r="AC31" s="76"/>
      <c r="AD31" s="76"/>
      <c r="AE31" s="76"/>
      <c r="AF31" s="76">
        <v>8665.4499999999989</v>
      </c>
      <c r="AG31" s="76">
        <v>4401.3599999999997</v>
      </c>
      <c r="AH31" s="76">
        <v>33954.129999999997</v>
      </c>
      <c r="AI31" s="76">
        <v>92457.650000000009</v>
      </c>
      <c r="AJ31" s="76">
        <v>1038818.9199999999</v>
      </c>
      <c r="AK31" s="76">
        <v>1165478.0799999998</v>
      </c>
      <c r="AL31" s="76"/>
      <c r="AM31" s="76"/>
      <c r="AN31" s="76">
        <v>536814.98999999987</v>
      </c>
      <c r="AO31" s="76">
        <v>79490.67</v>
      </c>
      <c r="AP31" s="76">
        <v>312350.40999999997</v>
      </c>
      <c r="AQ31" s="76">
        <v>65379.86</v>
      </c>
      <c r="AR31" s="76">
        <v>74609.95</v>
      </c>
      <c r="AS31" s="76">
        <v>9482.66</v>
      </c>
      <c r="AT31" s="76">
        <v>2312.6999999999998</v>
      </c>
      <c r="AU31" s="76">
        <v>23811560.280000001</v>
      </c>
      <c r="AV31" s="76"/>
      <c r="AW31" s="76">
        <v>238917.27</v>
      </c>
      <c r="AX31" s="76">
        <v>19744.849999999999</v>
      </c>
      <c r="AY31" s="76">
        <v>15949.75</v>
      </c>
      <c r="AZ31" s="76"/>
      <c r="BA31" s="76">
        <v>22767.21</v>
      </c>
      <c r="BB31" s="76">
        <v>2838</v>
      </c>
      <c r="BC31" s="76">
        <v>58120.09</v>
      </c>
      <c r="BD31" s="76"/>
      <c r="BE31" s="76"/>
      <c r="BF31" s="76">
        <v>38535.43</v>
      </c>
      <c r="BG31" s="76">
        <v>32780.71</v>
      </c>
      <c r="BH31" s="76">
        <v>88707.98</v>
      </c>
      <c r="BI31" s="76">
        <v>25283.599999999999</v>
      </c>
      <c r="BJ31" s="76">
        <v>217</v>
      </c>
      <c r="BK31" s="76">
        <v>8452.17</v>
      </c>
      <c r="BL31" s="76"/>
      <c r="BM31" s="76">
        <v>200679.74</v>
      </c>
      <c r="BN31" s="76">
        <v>714</v>
      </c>
      <c r="BO31" s="76"/>
      <c r="BP31" s="76"/>
      <c r="BQ31" s="76">
        <v>2209.48</v>
      </c>
      <c r="BR31" s="76">
        <v>456029</v>
      </c>
      <c r="BS31" s="76">
        <v>412373.01</v>
      </c>
      <c r="BT31" s="76">
        <v>2775.67</v>
      </c>
      <c r="BU31" s="76">
        <v>14886.76</v>
      </c>
      <c r="BV31" s="76">
        <v>791935.3899999999</v>
      </c>
      <c r="BW31" s="76"/>
      <c r="BX31" s="76">
        <v>5535.04</v>
      </c>
      <c r="BY31" s="76">
        <v>64990.369999999995</v>
      </c>
      <c r="BZ31" s="76">
        <v>310094.32999999996</v>
      </c>
      <c r="CA31" s="76">
        <v>9252.4599999999991</v>
      </c>
      <c r="CB31" s="76"/>
      <c r="CC31" s="76">
        <v>223331.41999999998</v>
      </c>
      <c r="CD31" s="76">
        <v>34072.01</v>
      </c>
      <c r="CE31" s="76">
        <v>52735.960000000006</v>
      </c>
      <c r="CF31" s="76"/>
      <c r="CG31" s="76">
        <v>40798.53</v>
      </c>
      <c r="CH31" s="76">
        <v>20928.82</v>
      </c>
      <c r="CI31" s="76">
        <v>26491.75</v>
      </c>
      <c r="CJ31" s="76">
        <v>35514.31</v>
      </c>
      <c r="CK31" s="76"/>
      <c r="CL31" s="76"/>
      <c r="CM31" s="76">
        <v>7299.130000000001</v>
      </c>
      <c r="CN31" s="76"/>
      <c r="CO31" s="76"/>
      <c r="CP31" s="76">
        <v>76530.42</v>
      </c>
      <c r="CQ31" s="76"/>
      <c r="CR31" s="76"/>
      <c r="CS31" s="76">
        <v>37521.58</v>
      </c>
      <c r="CT31" s="76"/>
      <c r="CU31" s="76"/>
      <c r="CV31" s="76">
        <v>38190.47</v>
      </c>
      <c r="CW31" s="76"/>
      <c r="CX31" s="76">
        <v>1594.52</v>
      </c>
      <c r="CY31" s="76"/>
      <c r="CZ31" s="76"/>
      <c r="DA31" s="76">
        <v>44498750.430000015</v>
      </c>
    </row>
    <row r="32" spans="2:105" x14ac:dyDescent="0.3">
      <c r="B32" s="72" t="s">
        <v>802</v>
      </c>
      <c r="C32" s="74" t="s">
        <v>49</v>
      </c>
      <c r="D32" s="73">
        <v>82481.73</v>
      </c>
      <c r="F32" s="55" t="s">
        <v>634</v>
      </c>
      <c r="G32" s="76"/>
      <c r="H32" s="76"/>
      <c r="I32" s="76">
        <v>1547095.3399999999</v>
      </c>
      <c r="J32" s="76"/>
      <c r="K32" s="76"/>
      <c r="L32" s="76"/>
      <c r="M32" s="76"/>
      <c r="N32" s="76"/>
      <c r="O32" s="76"/>
      <c r="P32" s="76">
        <v>254476.36</v>
      </c>
      <c r="Q32" s="76"/>
      <c r="R32" s="76"/>
      <c r="S32" s="76"/>
      <c r="T32" s="76"/>
      <c r="U32" s="76"/>
      <c r="V32" s="76">
        <v>8060.45</v>
      </c>
      <c r="W32" s="76">
        <v>1924.59</v>
      </c>
      <c r="X32" s="76">
        <v>13886.919999999998</v>
      </c>
      <c r="Y32" s="76"/>
      <c r="Z32" s="76">
        <v>223803.88</v>
      </c>
      <c r="AA32" s="76">
        <v>29774.720000000001</v>
      </c>
      <c r="AB32" s="76"/>
      <c r="AC32" s="76"/>
      <c r="AD32" s="76"/>
      <c r="AE32" s="76"/>
      <c r="AF32" s="76"/>
      <c r="AG32" s="76"/>
      <c r="AH32" s="76">
        <v>19899.72</v>
      </c>
      <c r="AI32" s="76">
        <v>3273.06</v>
      </c>
      <c r="AJ32" s="76">
        <v>185873.63999999998</v>
      </c>
      <c r="AK32" s="76">
        <v>79139.75</v>
      </c>
      <c r="AL32" s="76">
        <v>121327.32</v>
      </c>
      <c r="AM32" s="76">
        <v>22718.32</v>
      </c>
      <c r="AN32" s="76">
        <v>54919.869999999995</v>
      </c>
      <c r="AO32" s="76"/>
      <c r="AP32" s="76">
        <v>64485.07</v>
      </c>
      <c r="AQ32" s="76">
        <v>750</v>
      </c>
      <c r="AR32" s="76">
        <v>2947</v>
      </c>
      <c r="AS32" s="76"/>
      <c r="AT32" s="76"/>
      <c r="AU32" s="76">
        <v>12123.36</v>
      </c>
      <c r="AV32" s="76"/>
      <c r="AW32" s="76"/>
      <c r="AX32" s="76">
        <v>304.2</v>
      </c>
      <c r="AY32" s="76">
        <v>204</v>
      </c>
      <c r="AZ32" s="76"/>
      <c r="BA32" s="76"/>
      <c r="BB32" s="76"/>
      <c r="BC32" s="76"/>
      <c r="BD32" s="76"/>
      <c r="BE32" s="76"/>
      <c r="BF32" s="76"/>
      <c r="BG32" s="76"/>
      <c r="BH32" s="76">
        <v>329.75</v>
      </c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>
        <v>1855.86</v>
      </c>
      <c r="BT32" s="76"/>
      <c r="BU32" s="76">
        <v>1679.22</v>
      </c>
      <c r="BV32" s="76"/>
      <c r="BW32" s="76"/>
      <c r="BX32" s="76"/>
      <c r="BY32" s="76">
        <v>14829.02</v>
      </c>
      <c r="BZ32" s="76"/>
      <c r="CA32" s="76"/>
      <c r="CB32" s="76"/>
      <c r="CC32" s="76"/>
      <c r="CD32" s="76"/>
      <c r="CE32" s="76"/>
      <c r="CF32" s="76"/>
      <c r="CG32" s="76"/>
      <c r="CH32" s="76">
        <v>1115</v>
      </c>
      <c r="CI32" s="76"/>
      <c r="CJ32" s="76"/>
      <c r="CK32" s="76"/>
      <c r="CL32" s="76"/>
      <c r="CM32" s="76"/>
      <c r="CN32" s="76"/>
      <c r="CO32" s="76"/>
      <c r="CP32" s="76">
        <v>4021.1899999999996</v>
      </c>
      <c r="CQ32" s="76"/>
      <c r="CR32" s="76"/>
      <c r="CS32" s="76"/>
      <c r="CT32" s="76"/>
      <c r="CU32" s="76"/>
      <c r="CV32" s="76"/>
      <c r="CW32" s="76">
        <v>807.33</v>
      </c>
      <c r="CX32" s="76"/>
      <c r="CY32" s="76"/>
      <c r="CZ32" s="76"/>
      <c r="DA32" s="76">
        <v>2671624.9399999995</v>
      </c>
    </row>
    <row r="33" spans="2:105" x14ac:dyDescent="0.3">
      <c r="B33" s="72" t="s">
        <v>802</v>
      </c>
      <c r="C33" s="74" t="s">
        <v>55</v>
      </c>
      <c r="D33" s="73">
        <v>102430.02</v>
      </c>
      <c r="F33" s="55" t="s">
        <v>782</v>
      </c>
      <c r="G33" s="76">
        <v>432983.02999999997</v>
      </c>
      <c r="H33" s="76">
        <v>-432983.03</v>
      </c>
      <c r="I33" s="76">
        <v>133684174.58000001</v>
      </c>
      <c r="J33" s="76">
        <v>5348934.01</v>
      </c>
      <c r="K33" s="76">
        <v>21606.16</v>
      </c>
      <c r="L33" s="76"/>
      <c r="M33" s="76">
        <v>23963592.75</v>
      </c>
      <c r="N33" s="76">
        <v>2180766.48</v>
      </c>
      <c r="O33" s="76"/>
      <c r="P33" s="76">
        <v>56933619.07</v>
      </c>
      <c r="Q33" s="76">
        <v>852647.11</v>
      </c>
      <c r="R33" s="76">
        <v>2179705.15</v>
      </c>
      <c r="S33" s="76"/>
      <c r="T33" s="76">
        <v>2437493.9700000002</v>
      </c>
      <c r="U33" s="76">
        <v>813070.5</v>
      </c>
      <c r="V33" s="76"/>
      <c r="W33" s="76"/>
      <c r="X33" s="76">
        <v>12245921.100000007</v>
      </c>
      <c r="Y33" s="76">
        <v>4662575.8100000015</v>
      </c>
      <c r="Z33" s="76">
        <v>23021175.689999986</v>
      </c>
      <c r="AA33" s="76">
        <v>6908852.2899999982</v>
      </c>
      <c r="AB33" s="76"/>
      <c r="AC33" s="76"/>
      <c r="AD33" s="76"/>
      <c r="AE33" s="76"/>
      <c r="AF33" s="76">
        <v>255146.34999999995</v>
      </c>
      <c r="AG33" s="76">
        <v>98004.559999999954</v>
      </c>
      <c r="AH33" s="76">
        <v>823002.7000000003</v>
      </c>
      <c r="AI33" s="76">
        <v>706255.58999999985</v>
      </c>
      <c r="AJ33" s="76">
        <v>20648064.010000002</v>
      </c>
      <c r="AK33" s="76">
        <v>15635683.250000002</v>
      </c>
      <c r="AL33" s="76">
        <v>19549.57</v>
      </c>
      <c r="AM33" s="76">
        <v>150</v>
      </c>
      <c r="AN33" s="76">
        <v>16350430.240000002</v>
      </c>
      <c r="AO33" s="76">
        <v>1087958.48</v>
      </c>
      <c r="AP33" s="76">
        <v>2744089.24</v>
      </c>
      <c r="AQ33" s="76">
        <v>1871929.1199999999</v>
      </c>
      <c r="AR33" s="76">
        <v>609761.08000000007</v>
      </c>
      <c r="AS33" s="76">
        <v>88813.759999999995</v>
      </c>
      <c r="AT33" s="76">
        <v>134278.15</v>
      </c>
      <c r="AU33" s="76">
        <v>963268.6</v>
      </c>
      <c r="AV33" s="76">
        <v>722398.96</v>
      </c>
      <c r="AW33" s="76"/>
      <c r="AX33" s="76">
        <v>1463607.66</v>
      </c>
      <c r="AY33" s="76">
        <v>4875801.3</v>
      </c>
      <c r="AZ33" s="76">
        <v>149262.64000000001</v>
      </c>
      <c r="BA33" s="76">
        <v>51049.19</v>
      </c>
      <c r="BB33" s="76">
        <v>46880</v>
      </c>
      <c r="BC33" s="76">
        <v>1081901.19</v>
      </c>
      <c r="BD33" s="76">
        <v>321721.84000000003</v>
      </c>
      <c r="BE33" s="76"/>
      <c r="BF33" s="76">
        <v>1357115.51</v>
      </c>
      <c r="BG33" s="76">
        <v>352599.77</v>
      </c>
      <c r="BH33" s="76">
        <v>688731.06</v>
      </c>
      <c r="BI33" s="76">
        <v>166805.31999999998</v>
      </c>
      <c r="BJ33" s="76">
        <v>258208.25</v>
      </c>
      <c r="BK33" s="76">
        <v>89570.180000000008</v>
      </c>
      <c r="BL33" s="76">
        <v>133.96</v>
      </c>
      <c r="BM33" s="76">
        <v>485743.74</v>
      </c>
      <c r="BN33" s="76"/>
      <c r="BO33" s="76"/>
      <c r="BP33" s="76"/>
      <c r="BQ33" s="76">
        <v>184232.84</v>
      </c>
      <c r="BR33" s="76">
        <v>3541449.44</v>
      </c>
      <c r="BS33" s="76">
        <v>6622014.4100000001</v>
      </c>
      <c r="BT33" s="76">
        <v>1499.5700000000002</v>
      </c>
      <c r="BU33" s="76">
        <v>207933.3</v>
      </c>
      <c r="BV33" s="76">
        <v>3163448.6900000004</v>
      </c>
      <c r="BW33" s="76">
        <v>83724.13</v>
      </c>
      <c r="BX33" s="76">
        <v>55608.55</v>
      </c>
      <c r="BY33" s="76">
        <v>652742.5</v>
      </c>
      <c r="BZ33" s="76">
        <v>1322972.49</v>
      </c>
      <c r="CA33" s="76">
        <v>175518</v>
      </c>
      <c r="CB33" s="76">
        <v>1008012.56</v>
      </c>
      <c r="CC33" s="76">
        <v>1913546.14</v>
      </c>
      <c r="CD33" s="76"/>
      <c r="CE33" s="76"/>
      <c r="CF33" s="76"/>
      <c r="CG33" s="76"/>
      <c r="CH33" s="76">
        <v>412776.47</v>
      </c>
      <c r="CI33" s="76"/>
      <c r="CJ33" s="76">
        <v>2941107.75</v>
      </c>
      <c r="CK33" s="76">
        <v>94960.02</v>
      </c>
      <c r="CL33" s="76"/>
      <c r="CM33" s="76"/>
      <c r="CN33" s="76"/>
      <c r="CO33" s="76"/>
      <c r="CP33" s="76">
        <v>522214.93</v>
      </c>
      <c r="CQ33" s="76"/>
      <c r="CR33" s="76"/>
      <c r="CS33" s="76">
        <v>8038458.6900000004</v>
      </c>
      <c r="CT33" s="76">
        <v>97758.61</v>
      </c>
      <c r="CU33" s="76">
        <v>4362.8599999999997</v>
      </c>
      <c r="CV33" s="76">
        <v>866420.15999999992</v>
      </c>
      <c r="CW33" s="76"/>
      <c r="CX33" s="76">
        <v>414962</v>
      </c>
      <c r="CY33" s="76"/>
      <c r="CZ33" s="76"/>
      <c r="DA33" s="76">
        <v>381727774.05000001</v>
      </c>
    </row>
    <row r="34" spans="2:105" x14ac:dyDescent="0.3">
      <c r="B34" s="72" t="s">
        <v>802</v>
      </c>
      <c r="C34" s="74" t="s">
        <v>57</v>
      </c>
      <c r="D34" s="73">
        <v>4889.6899999999996</v>
      </c>
      <c r="F34" s="55" t="s">
        <v>408</v>
      </c>
      <c r="G34" s="76"/>
      <c r="H34" s="76"/>
      <c r="I34" s="76">
        <v>10366925.949999999</v>
      </c>
      <c r="J34" s="76">
        <v>317883.21999999997</v>
      </c>
      <c r="K34" s="76">
        <v>258189.1</v>
      </c>
      <c r="L34" s="76"/>
      <c r="M34" s="76">
        <v>274792.82</v>
      </c>
      <c r="N34" s="76">
        <v>134999.24</v>
      </c>
      <c r="O34" s="76">
        <v>91280</v>
      </c>
      <c r="P34" s="76">
        <v>3237086.12</v>
      </c>
      <c r="Q34" s="76">
        <v>51113.590000000004</v>
      </c>
      <c r="R34" s="76">
        <v>38394.200000000004</v>
      </c>
      <c r="S34" s="76"/>
      <c r="T34" s="76">
        <v>263181.36</v>
      </c>
      <c r="U34" s="76">
        <v>32112.57</v>
      </c>
      <c r="V34" s="76"/>
      <c r="W34" s="76"/>
      <c r="X34" s="76">
        <v>847175.1399999999</v>
      </c>
      <c r="Y34" s="76">
        <v>268126.26</v>
      </c>
      <c r="Z34" s="76">
        <v>1587059.29</v>
      </c>
      <c r="AA34" s="76">
        <v>379493</v>
      </c>
      <c r="AB34" s="76"/>
      <c r="AC34" s="76"/>
      <c r="AD34" s="76"/>
      <c r="AE34" s="76"/>
      <c r="AF34" s="76">
        <v>109307.75</v>
      </c>
      <c r="AG34" s="76">
        <v>34379.089999999997</v>
      </c>
      <c r="AH34" s="76">
        <v>60046.270000000004</v>
      </c>
      <c r="AI34" s="76">
        <v>105526.45999999998</v>
      </c>
      <c r="AJ34" s="76">
        <v>1449700.56</v>
      </c>
      <c r="AK34" s="76">
        <v>1003929.32</v>
      </c>
      <c r="AL34" s="76"/>
      <c r="AM34" s="76"/>
      <c r="AN34" s="76">
        <v>512077.32</v>
      </c>
      <c r="AO34" s="76">
        <v>95985.65</v>
      </c>
      <c r="AP34" s="76">
        <v>18907.61</v>
      </c>
      <c r="AQ34" s="76">
        <v>108063.4</v>
      </c>
      <c r="AR34" s="76">
        <v>335882.13</v>
      </c>
      <c r="AS34" s="76">
        <v>11856.800000000001</v>
      </c>
      <c r="AT34" s="76">
        <v>10841.01</v>
      </c>
      <c r="AU34" s="76"/>
      <c r="AV34" s="76"/>
      <c r="AW34" s="76"/>
      <c r="AX34" s="76">
        <v>44792.19</v>
      </c>
      <c r="AY34" s="76">
        <v>92397.22</v>
      </c>
      <c r="AZ34" s="76">
        <v>150146.76</v>
      </c>
      <c r="BA34" s="76">
        <v>16254</v>
      </c>
      <c r="BB34" s="76"/>
      <c r="BC34" s="76">
        <v>203947.77000000002</v>
      </c>
      <c r="BD34" s="76"/>
      <c r="BE34" s="76"/>
      <c r="BF34" s="76">
        <v>26183.49</v>
      </c>
      <c r="BG34" s="76">
        <v>36761.519999999997</v>
      </c>
      <c r="BH34" s="76">
        <v>208391.08000000002</v>
      </c>
      <c r="BI34" s="76">
        <v>43272.79</v>
      </c>
      <c r="BJ34" s="76"/>
      <c r="BK34" s="76">
        <v>33748.590000000004</v>
      </c>
      <c r="BL34" s="76"/>
      <c r="BM34" s="76">
        <v>4991.21</v>
      </c>
      <c r="BN34" s="76"/>
      <c r="BO34" s="76">
        <v>11751.2</v>
      </c>
      <c r="BP34" s="76"/>
      <c r="BQ34" s="76">
        <v>1421631.71</v>
      </c>
      <c r="BR34" s="76">
        <v>189185.47</v>
      </c>
      <c r="BS34" s="76">
        <v>41005.08</v>
      </c>
      <c r="BT34" s="76">
        <v>2849.0099999999998</v>
      </c>
      <c r="BU34" s="76">
        <v>11629</v>
      </c>
      <c r="BV34" s="76">
        <v>509059.62</v>
      </c>
      <c r="BW34" s="76">
        <v>35646.57</v>
      </c>
      <c r="BX34" s="76">
        <v>702376.93</v>
      </c>
      <c r="BY34" s="76">
        <v>29850.83</v>
      </c>
      <c r="BZ34" s="76">
        <v>300833.38</v>
      </c>
      <c r="CA34" s="76"/>
      <c r="CB34" s="76">
        <v>53164.5</v>
      </c>
      <c r="CC34" s="76">
        <v>304462.84000000003</v>
      </c>
      <c r="CD34" s="76"/>
      <c r="CE34" s="76"/>
      <c r="CF34" s="76"/>
      <c r="CG34" s="76"/>
      <c r="CH34" s="76">
        <v>37811.729999999996</v>
      </c>
      <c r="CI34" s="76"/>
      <c r="CJ34" s="76"/>
      <c r="CK34" s="76"/>
      <c r="CL34" s="76"/>
      <c r="CM34" s="76"/>
      <c r="CN34" s="76"/>
      <c r="CO34" s="76"/>
      <c r="CP34" s="76">
        <v>49335.229999999996</v>
      </c>
      <c r="CQ34" s="76"/>
      <c r="CR34" s="76"/>
      <c r="CS34" s="76"/>
      <c r="CT34" s="76"/>
      <c r="CU34" s="76">
        <v>2366.1799999999998</v>
      </c>
      <c r="CV34" s="76">
        <v>405615.98</v>
      </c>
      <c r="CW34" s="76">
        <v>23382.959999999999</v>
      </c>
      <c r="CX34" s="76">
        <v>22050.91</v>
      </c>
      <c r="CY34" s="76"/>
      <c r="CZ34" s="76"/>
      <c r="DA34" s="76">
        <v>27019210.979999993</v>
      </c>
    </row>
    <row r="35" spans="2:105" x14ac:dyDescent="0.3">
      <c r="B35" s="72" t="s">
        <v>802</v>
      </c>
      <c r="C35" s="74" t="s">
        <v>61</v>
      </c>
      <c r="D35" s="73">
        <v>54094.6</v>
      </c>
      <c r="F35" s="55" t="s">
        <v>448</v>
      </c>
      <c r="G35" s="76"/>
      <c r="H35" s="76"/>
      <c r="I35" s="76">
        <v>9906414.7599999998</v>
      </c>
      <c r="J35" s="76">
        <v>231870.24</v>
      </c>
      <c r="K35" s="76">
        <v>154966.02000000002</v>
      </c>
      <c r="L35" s="76"/>
      <c r="M35" s="76">
        <v>443762.69</v>
      </c>
      <c r="N35" s="76">
        <v>131891.94999999998</v>
      </c>
      <c r="O35" s="76">
        <v>70460</v>
      </c>
      <c r="P35" s="76">
        <v>2661489.1400000006</v>
      </c>
      <c r="Q35" s="76">
        <v>87025.459999999992</v>
      </c>
      <c r="R35" s="76">
        <v>238284.96999999994</v>
      </c>
      <c r="S35" s="76"/>
      <c r="T35" s="76">
        <v>218738</v>
      </c>
      <c r="U35" s="76">
        <v>9767.5999999999985</v>
      </c>
      <c r="V35" s="76"/>
      <c r="W35" s="76"/>
      <c r="X35" s="76">
        <v>809882.95000000007</v>
      </c>
      <c r="Y35" s="76">
        <v>237332.52000000008</v>
      </c>
      <c r="Z35" s="76">
        <v>1509431.23</v>
      </c>
      <c r="AA35" s="76">
        <v>334003.37</v>
      </c>
      <c r="AB35" s="76"/>
      <c r="AC35" s="76"/>
      <c r="AD35" s="76"/>
      <c r="AE35" s="76"/>
      <c r="AF35" s="76">
        <v>83897.790000000008</v>
      </c>
      <c r="AG35" s="76">
        <v>34422.360000000008</v>
      </c>
      <c r="AH35" s="76">
        <v>67164.69</v>
      </c>
      <c r="AI35" s="76">
        <v>88112.92</v>
      </c>
      <c r="AJ35" s="76">
        <v>1354309.27</v>
      </c>
      <c r="AK35" s="76">
        <v>954331.73</v>
      </c>
      <c r="AL35" s="76"/>
      <c r="AM35" s="76"/>
      <c r="AN35" s="76">
        <v>472741.29999999993</v>
      </c>
      <c r="AO35" s="76">
        <v>13826.97</v>
      </c>
      <c r="AP35" s="76">
        <v>282818.57</v>
      </c>
      <c r="AQ35" s="76">
        <v>113939.52</v>
      </c>
      <c r="AR35" s="76">
        <v>365689.16</v>
      </c>
      <c r="AS35" s="76">
        <v>239346.48000000004</v>
      </c>
      <c r="AT35" s="76">
        <v>8486.4</v>
      </c>
      <c r="AU35" s="76">
        <v>598791.39</v>
      </c>
      <c r="AV35" s="76"/>
      <c r="AW35" s="76"/>
      <c r="AX35" s="76">
        <v>59373.38</v>
      </c>
      <c r="AY35" s="76">
        <v>347181.02</v>
      </c>
      <c r="AZ35" s="76"/>
      <c r="BA35" s="76">
        <v>24917.71</v>
      </c>
      <c r="BB35" s="76"/>
      <c r="BC35" s="76">
        <v>4860</v>
      </c>
      <c r="BD35" s="76"/>
      <c r="BE35" s="76">
        <v>16112.45</v>
      </c>
      <c r="BF35" s="76">
        <v>96025</v>
      </c>
      <c r="BG35" s="76">
        <v>34074.85</v>
      </c>
      <c r="BH35" s="76">
        <v>180670.84999999998</v>
      </c>
      <c r="BI35" s="76">
        <v>1417.81</v>
      </c>
      <c r="BJ35" s="76"/>
      <c r="BK35" s="76">
        <v>2300.83</v>
      </c>
      <c r="BL35" s="76"/>
      <c r="BM35" s="76"/>
      <c r="BN35" s="76"/>
      <c r="BO35" s="76">
        <v>1235351.29</v>
      </c>
      <c r="BP35" s="76"/>
      <c r="BQ35" s="76">
        <v>30028.78</v>
      </c>
      <c r="BR35" s="76">
        <v>253985</v>
      </c>
      <c r="BS35" s="76">
        <v>41211.54</v>
      </c>
      <c r="BT35" s="76">
        <v>437.53</v>
      </c>
      <c r="BU35" s="76"/>
      <c r="BV35" s="76">
        <v>360299.35000000003</v>
      </c>
      <c r="BW35" s="76">
        <v>26446</v>
      </c>
      <c r="BX35" s="76"/>
      <c r="BY35" s="76">
        <v>4000</v>
      </c>
      <c r="BZ35" s="76">
        <v>95139.68</v>
      </c>
      <c r="CA35" s="76"/>
      <c r="CB35" s="76">
        <v>81292.17</v>
      </c>
      <c r="CC35" s="76">
        <v>171444.37</v>
      </c>
      <c r="CD35" s="76"/>
      <c r="CE35" s="76"/>
      <c r="CF35" s="76"/>
      <c r="CG35" s="76"/>
      <c r="CH35" s="76">
        <v>10189.640000000001</v>
      </c>
      <c r="CI35" s="76"/>
      <c r="CJ35" s="76">
        <v>11034.6</v>
      </c>
      <c r="CK35" s="76">
        <v>554.26</v>
      </c>
      <c r="CL35" s="76">
        <v>610.19000000000005</v>
      </c>
      <c r="CM35" s="76"/>
      <c r="CN35" s="76"/>
      <c r="CO35" s="76"/>
      <c r="CP35" s="76">
        <v>14998.39</v>
      </c>
      <c r="CQ35" s="76"/>
      <c r="CR35" s="76"/>
      <c r="CS35" s="76"/>
      <c r="CT35" s="76"/>
      <c r="CU35" s="76">
        <v>2743.81</v>
      </c>
      <c r="CV35" s="76">
        <v>3733.94</v>
      </c>
      <c r="CW35" s="76"/>
      <c r="CX35" s="76">
        <v>56879.16</v>
      </c>
      <c r="CY35" s="76"/>
      <c r="CZ35" s="76"/>
      <c r="DA35" s="76">
        <v>24890513.050000008</v>
      </c>
    </row>
    <row r="36" spans="2:105" x14ac:dyDescent="0.3">
      <c r="B36" s="72" t="s">
        <v>802</v>
      </c>
      <c r="C36" s="74" t="s">
        <v>63</v>
      </c>
      <c r="D36" s="73">
        <v>3250</v>
      </c>
      <c r="F36" s="55" t="s">
        <v>398</v>
      </c>
      <c r="G36" s="76">
        <v>12230.720000000001</v>
      </c>
      <c r="H36" s="76">
        <v>-12230.720000000001</v>
      </c>
      <c r="I36" s="76">
        <v>822597.57000000007</v>
      </c>
      <c r="J36" s="76">
        <v>8540.77</v>
      </c>
      <c r="K36" s="76">
        <v>13668.32</v>
      </c>
      <c r="L36" s="76"/>
      <c r="M36" s="76">
        <v>10246.83</v>
      </c>
      <c r="N36" s="76">
        <v>1853.7</v>
      </c>
      <c r="O36" s="76"/>
      <c r="P36" s="76">
        <v>384466.76999999996</v>
      </c>
      <c r="Q36" s="76"/>
      <c r="R36" s="76">
        <v>807.56</v>
      </c>
      <c r="S36" s="76"/>
      <c r="T36" s="76"/>
      <c r="U36" s="76">
        <v>1141.06</v>
      </c>
      <c r="V36" s="76"/>
      <c r="W36" s="76"/>
      <c r="X36" s="76">
        <v>63388.06</v>
      </c>
      <c r="Y36" s="76">
        <v>28279.67</v>
      </c>
      <c r="Z36" s="76">
        <v>121076.05</v>
      </c>
      <c r="AA36" s="76">
        <v>42665.05</v>
      </c>
      <c r="AB36" s="76"/>
      <c r="AC36" s="76"/>
      <c r="AD36" s="76"/>
      <c r="AE36" s="76"/>
      <c r="AF36" s="76">
        <v>4555.4800000000005</v>
      </c>
      <c r="AG36" s="76">
        <v>2242.5700000000002</v>
      </c>
      <c r="AH36" s="76">
        <v>5781.29</v>
      </c>
      <c r="AI36" s="76">
        <v>15505.54</v>
      </c>
      <c r="AJ36" s="76">
        <v>140674.18</v>
      </c>
      <c r="AK36" s="76">
        <v>104751.15999999997</v>
      </c>
      <c r="AL36" s="76"/>
      <c r="AM36" s="76"/>
      <c r="AN36" s="76">
        <v>63160.46</v>
      </c>
      <c r="AO36" s="76">
        <v>19703.39</v>
      </c>
      <c r="AP36" s="76">
        <v>5269.93</v>
      </c>
      <c r="AQ36" s="76">
        <v>58839.56</v>
      </c>
      <c r="AR36" s="76">
        <v>4752.43</v>
      </c>
      <c r="AS36" s="76">
        <v>20798.04</v>
      </c>
      <c r="AT36" s="76"/>
      <c r="AU36" s="76">
        <v>297601.48</v>
      </c>
      <c r="AV36" s="76"/>
      <c r="AW36" s="76"/>
      <c r="AX36" s="76">
        <v>3336.59</v>
      </c>
      <c r="AY36" s="76">
        <v>3331.24</v>
      </c>
      <c r="AZ36" s="76">
        <v>24132.6</v>
      </c>
      <c r="BA36" s="76">
        <v>1131</v>
      </c>
      <c r="BB36" s="76"/>
      <c r="BC36" s="76">
        <v>43794.86</v>
      </c>
      <c r="BD36" s="76">
        <v>29036.71</v>
      </c>
      <c r="BE36" s="76"/>
      <c r="BF36" s="76">
        <v>611.27</v>
      </c>
      <c r="BG36" s="76">
        <v>2436.75</v>
      </c>
      <c r="BH36" s="76">
        <v>25461.55</v>
      </c>
      <c r="BI36" s="76"/>
      <c r="BJ36" s="76"/>
      <c r="BK36" s="76">
        <v>12188.5</v>
      </c>
      <c r="BL36" s="76"/>
      <c r="BM36" s="76"/>
      <c r="BN36" s="76"/>
      <c r="BO36" s="76"/>
      <c r="BP36" s="76"/>
      <c r="BQ36" s="76">
        <v>1953.48</v>
      </c>
      <c r="BR36" s="76">
        <v>17834</v>
      </c>
      <c r="BS36" s="76">
        <v>6834.66</v>
      </c>
      <c r="BT36" s="76">
        <v>156.12</v>
      </c>
      <c r="BU36" s="76"/>
      <c r="BV36" s="76"/>
      <c r="BW36" s="76"/>
      <c r="BX36" s="76">
        <v>53968.56</v>
      </c>
      <c r="BY36" s="76">
        <v>701</v>
      </c>
      <c r="BZ36" s="76"/>
      <c r="CA36" s="76"/>
      <c r="CB36" s="76"/>
      <c r="CC36" s="76">
        <v>19024.02</v>
      </c>
      <c r="CD36" s="76">
        <v>14012.6</v>
      </c>
      <c r="CE36" s="76"/>
      <c r="CF36" s="76"/>
      <c r="CG36" s="76"/>
      <c r="CH36" s="76">
        <v>2389.17</v>
      </c>
      <c r="CI36" s="76"/>
      <c r="CJ36" s="76">
        <v>7344</v>
      </c>
      <c r="CK36" s="76"/>
      <c r="CL36" s="76"/>
      <c r="CM36" s="76"/>
      <c r="CN36" s="76"/>
      <c r="CO36" s="76"/>
      <c r="CP36" s="76">
        <v>2515.9899999999998</v>
      </c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>
        <v>2514561.5900000003</v>
      </c>
    </row>
    <row r="37" spans="2:105" x14ac:dyDescent="0.3">
      <c r="B37" s="72" t="s">
        <v>802</v>
      </c>
      <c r="C37" s="74" t="s">
        <v>65</v>
      </c>
      <c r="D37" s="73">
        <v>168.38</v>
      </c>
      <c r="F37" s="55" t="s">
        <v>800</v>
      </c>
      <c r="G37" s="76">
        <v>144649.74</v>
      </c>
      <c r="H37" s="76">
        <v>-144649.74</v>
      </c>
      <c r="I37" s="76">
        <v>19653053.759999998</v>
      </c>
      <c r="J37" s="76">
        <v>629180.79</v>
      </c>
      <c r="K37" s="76">
        <v>392258.24</v>
      </c>
      <c r="L37" s="76"/>
      <c r="M37" s="76">
        <v>269802.03999999998</v>
      </c>
      <c r="N37" s="76">
        <v>314276.87</v>
      </c>
      <c r="O37" s="76">
        <v>43603</v>
      </c>
      <c r="P37" s="76">
        <v>7953823.2000000002</v>
      </c>
      <c r="Q37" s="76">
        <v>295189.75</v>
      </c>
      <c r="R37" s="76">
        <v>438630.72</v>
      </c>
      <c r="S37" s="76"/>
      <c r="T37" s="76">
        <v>449192.47</v>
      </c>
      <c r="U37" s="76">
        <v>38060.15</v>
      </c>
      <c r="V37" s="76"/>
      <c r="W37" s="76"/>
      <c r="X37" s="76">
        <v>1589923.0399999996</v>
      </c>
      <c r="Y37" s="76">
        <v>675915.34</v>
      </c>
      <c r="Z37" s="76">
        <v>2968935.9800000004</v>
      </c>
      <c r="AA37" s="76">
        <v>998456.10999999964</v>
      </c>
      <c r="AB37" s="76"/>
      <c r="AC37" s="76"/>
      <c r="AD37" s="76"/>
      <c r="AE37" s="76"/>
      <c r="AF37" s="76">
        <v>154345.63999999998</v>
      </c>
      <c r="AG37" s="76">
        <v>65135.609999999993</v>
      </c>
      <c r="AH37" s="76">
        <v>109527.50999999998</v>
      </c>
      <c r="AI37" s="76">
        <v>263575.76</v>
      </c>
      <c r="AJ37" s="76">
        <v>2700330.0800000005</v>
      </c>
      <c r="AK37" s="76">
        <v>2756579.92</v>
      </c>
      <c r="AL37" s="76"/>
      <c r="AM37" s="76"/>
      <c r="AN37" s="76">
        <v>1169866.1899999997</v>
      </c>
      <c r="AO37" s="76">
        <v>263909.69</v>
      </c>
      <c r="AP37" s="76">
        <v>418498.69</v>
      </c>
      <c r="AQ37" s="76">
        <v>108910.78</v>
      </c>
      <c r="AR37" s="76">
        <v>1130303.6399999999</v>
      </c>
      <c r="AS37" s="76">
        <v>103580.26000000001</v>
      </c>
      <c r="AT37" s="76">
        <v>4871.55</v>
      </c>
      <c r="AU37" s="76">
        <v>1235485.3999999999</v>
      </c>
      <c r="AV37" s="76"/>
      <c r="AW37" s="76"/>
      <c r="AX37" s="76">
        <v>95879</v>
      </c>
      <c r="AY37" s="76">
        <v>457560.10000000003</v>
      </c>
      <c r="AZ37" s="76">
        <v>62829.4</v>
      </c>
      <c r="BA37" s="76">
        <v>13461.87</v>
      </c>
      <c r="BB37" s="76">
        <v>134833.56</v>
      </c>
      <c r="BC37" s="76">
        <v>8846.41</v>
      </c>
      <c r="BD37" s="76"/>
      <c r="BE37" s="76"/>
      <c r="BF37" s="76">
        <v>150499.35</v>
      </c>
      <c r="BG37" s="76">
        <v>120865.67000000001</v>
      </c>
      <c r="BH37" s="76">
        <v>116389.84</v>
      </c>
      <c r="BI37" s="76">
        <v>37051.269999999997</v>
      </c>
      <c r="BJ37" s="76"/>
      <c r="BK37" s="76">
        <v>32721.19</v>
      </c>
      <c r="BL37" s="76"/>
      <c r="BM37" s="76"/>
      <c r="BN37" s="76"/>
      <c r="BO37" s="76"/>
      <c r="BP37" s="76"/>
      <c r="BQ37" s="76"/>
      <c r="BR37" s="76">
        <v>291121</v>
      </c>
      <c r="BS37" s="76">
        <v>176530.08000000002</v>
      </c>
      <c r="BT37" s="76"/>
      <c r="BU37" s="76">
        <v>74.8</v>
      </c>
      <c r="BV37" s="76">
        <v>446733.86</v>
      </c>
      <c r="BW37" s="76">
        <v>100857.15</v>
      </c>
      <c r="BX37" s="76"/>
      <c r="BY37" s="76">
        <v>158888.95000000001</v>
      </c>
      <c r="BZ37" s="76">
        <v>851150.2</v>
      </c>
      <c r="CA37" s="76"/>
      <c r="CB37" s="76">
        <v>120215.20000000001</v>
      </c>
      <c r="CC37" s="76">
        <v>347131.99</v>
      </c>
      <c r="CD37" s="76"/>
      <c r="CE37" s="76">
        <v>106073.61</v>
      </c>
      <c r="CF37" s="76"/>
      <c r="CG37" s="76"/>
      <c r="CH37" s="76">
        <v>71861.119999999995</v>
      </c>
      <c r="CI37" s="76">
        <v>74.58</v>
      </c>
      <c r="CJ37" s="76">
        <v>2298.98</v>
      </c>
      <c r="CK37" s="76">
        <v>253.69</v>
      </c>
      <c r="CL37" s="76"/>
      <c r="CM37" s="76"/>
      <c r="CN37" s="76"/>
      <c r="CO37" s="76"/>
      <c r="CP37" s="76">
        <v>190317.27</v>
      </c>
      <c r="CQ37" s="76"/>
      <c r="CR37" s="76"/>
      <c r="CS37" s="76">
        <v>14255.68</v>
      </c>
      <c r="CT37" s="76"/>
      <c r="CU37" s="76"/>
      <c r="CV37" s="76"/>
      <c r="CW37" s="76"/>
      <c r="CX37" s="76">
        <v>16069.32</v>
      </c>
      <c r="CY37" s="76"/>
      <c r="CZ37" s="76"/>
      <c r="DA37" s="76">
        <v>51320067.319999978</v>
      </c>
    </row>
    <row r="38" spans="2:105" x14ac:dyDescent="0.3">
      <c r="B38" s="72" t="s">
        <v>802</v>
      </c>
      <c r="C38" s="74" t="s">
        <v>67</v>
      </c>
      <c r="D38" s="73">
        <v>887.55</v>
      </c>
      <c r="F38" s="55" t="s">
        <v>362</v>
      </c>
      <c r="G38" s="76">
        <v>1067989.6300000001</v>
      </c>
      <c r="H38" s="76">
        <v>-1067989.6299999999</v>
      </c>
      <c r="I38" s="76">
        <v>159719898.98999998</v>
      </c>
      <c r="J38" s="76">
        <v>5615357.8700000001</v>
      </c>
      <c r="K38" s="76">
        <v>8390253.620000001</v>
      </c>
      <c r="L38" s="76"/>
      <c r="M38" s="76">
        <v>12813551.419999992</v>
      </c>
      <c r="N38" s="76">
        <v>1316359.2499999998</v>
      </c>
      <c r="O38" s="76">
        <v>1731481</v>
      </c>
      <c r="P38" s="76">
        <v>55615548.29999999</v>
      </c>
      <c r="Q38" s="76">
        <v>1148580.5499999998</v>
      </c>
      <c r="R38" s="76">
        <v>1386114.6900000002</v>
      </c>
      <c r="S38" s="76"/>
      <c r="T38" s="76">
        <v>11821.41</v>
      </c>
      <c r="U38" s="76">
        <v>325813.7</v>
      </c>
      <c r="V38" s="76"/>
      <c r="W38" s="76"/>
      <c r="X38" s="76">
        <v>14074525.060000008</v>
      </c>
      <c r="Y38" s="76">
        <v>4312775.72</v>
      </c>
      <c r="Z38" s="76">
        <v>26315078.840000007</v>
      </c>
      <c r="AA38" s="76">
        <v>6447142.8600000013</v>
      </c>
      <c r="AB38" s="76"/>
      <c r="AC38" s="76"/>
      <c r="AD38" s="76"/>
      <c r="AE38" s="76"/>
      <c r="AF38" s="76">
        <v>1074115.98</v>
      </c>
      <c r="AG38" s="76">
        <v>335000.40000000008</v>
      </c>
      <c r="AH38" s="76">
        <v>867639.78999999957</v>
      </c>
      <c r="AI38" s="76">
        <v>1099871.1099999999</v>
      </c>
      <c r="AJ38" s="76">
        <v>21994299.480000004</v>
      </c>
      <c r="AK38" s="76">
        <v>17151459.989999998</v>
      </c>
      <c r="AL38" s="76">
        <v>293705.14999999985</v>
      </c>
      <c r="AM38" s="76">
        <v>93009.449999999983</v>
      </c>
      <c r="AN38" s="76">
        <v>8382391.3899999997</v>
      </c>
      <c r="AO38" s="76">
        <v>1539925.83</v>
      </c>
      <c r="AP38" s="76">
        <v>691358.77</v>
      </c>
      <c r="AQ38" s="76">
        <v>1742024.15</v>
      </c>
      <c r="AR38" s="76">
        <v>5291777.96</v>
      </c>
      <c r="AS38" s="76"/>
      <c r="AT38" s="76">
        <v>112173.37</v>
      </c>
      <c r="AU38" s="76">
        <v>651133.78</v>
      </c>
      <c r="AV38" s="76"/>
      <c r="AW38" s="76"/>
      <c r="AX38" s="76">
        <v>481985.3</v>
      </c>
      <c r="AY38" s="76">
        <v>3183062.78</v>
      </c>
      <c r="AZ38" s="76">
        <v>346254.99</v>
      </c>
      <c r="BA38" s="76">
        <v>45178.35</v>
      </c>
      <c r="BB38" s="76">
        <v>208.59</v>
      </c>
      <c r="BC38" s="76">
        <v>122265.17000000001</v>
      </c>
      <c r="BD38" s="76">
        <v>627229.65</v>
      </c>
      <c r="BE38" s="76"/>
      <c r="BF38" s="76">
        <v>832955.82</v>
      </c>
      <c r="BG38" s="76">
        <v>10334889.459999999</v>
      </c>
      <c r="BH38" s="76">
        <v>867372.6</v>
      </c>
      <c r="BI38" s="76">
        <v>754893.76</v>
      </c>
      <c r="BJ38" s="76">
        <v>22802.55</v>
      </c>
      <c r="BK38" s="76">
        <v>185276.71999999997</v>
      </c>
      <c r="BL38" s="76">
        <v>12433</v>
      </c>
      <c r="BM38" s="76">
        <v>777531.75</v>
      </c>
      <c r="BN38" s="76">
        <v>138925.42000000001</v>
      </c>
      <c r="BO38" s="76"/>
      <c r="BP38" s="76"/>
      <c r="BQ38" s="76">
        <v>77.569999999999993</v>
      </c>
      <c r="BR38" s="76">
        <v>2913567.34</v>
      </c>
      <c r="BS38" s="76">
        <v>842075.3</v>
      </c>
      <c r="BT38" s="76">
        <v>365.09000000000003</v>
      </c>
      <c r="BU38" s="76">
        <v>56935.040000000001</v>
      </c>
      <c r="BV38" s="76">
        <v>2719417.34</v>
      </c>
      <c r="BW38" s="76"/>
      <c r="BX38" s="76">
        <v>6947935.9100000001</v>
      </c>
      <c r="BY38" s="76">
        <v>308412.05</v>
      </c>
      <c r="BZ38" s="76">
        <v>450076.23</v>
      </c>
      <c r="CA38" s="76"/>
      <c r="CB38" s="76">
        <v>790748.21000000008</v>
      </c>
      <c r="CC38" s="76">
        <v>2270151.25</v>
      </c>
      <c r="CD38" s="76"/>
      <c r="CE38" s="76">
        <v>3854.91</v>
      </c>
      <c r="CF38" s="76"/>
      <c r="CG38" s="76"/>
      <c r="CH38" s="76">
        <v>288193.12</v>
      </c>
      <c r="CI38" s="76">
        <v>175</v>
      </c>
      <c r="CJ38" s="76">
        <v>2299409.1100000003</v>
      </c>
      <c r="CK38" s="76">
        <v>222856.24</v>
      </c>
      <c r="CL38" s="76">
        <v>100</v>
      </c>
      <c r="CM38" s="76">
        <v>17268.830000000002</v>
      </c>
      <c r="CN38" s="76"/>
      <c r="CO38" s="76"/>
      <c r="CP38" s="76">
        <v>243336.55000000002</v>
      </c>
      <c r="CQ38" s="76"/>
      <c r="CR38" s="76"/>
      <c r="CS38" s="76">
        <v>247229.25</v>
      </c>
      <c r="CT38" s="76"/>
      <c r="CU38" s="76">
        <v>22561.05</v>
      </c>
      <c r="CV38" s="76"/>
      <c r="CW38" s="76">
        <v>2884.95</v>
      </c>
      <c r="CX38" s="76">
        <v>119151.53</v>
      </c>
      <c r="CY38" s="76"/>
      <c r="CZ38" s="76"/>
      <c r="DA38" s="76">
        <v>400044237.65999991</v>
      </c>
    </row>
    <row r="39" spans="2:105" x14ac:dyDescent="0.3">
      <c r="B39" s="72" t="s">
        <v>802</v>
      </c>
      <c r="C39" s="74" t="s">
        <v>69</v>
      </c>
      <c r="D39" s="73">
        <v>15458.54</v>
      </c>
      <c r="F39" s="55" t="s">
        <v>252</v>
      </c>
      <c r="G39" s="76">
        <v>411008.82999999996</v>
      </c>
      <c r="H39" s="76">
        <v>-411008.82999999996</v>
      </c>
      <c r="I39" s="76">
        <v>42719091.790000007</v>
      </c>
      <c r="J39" s="76">
        <v>1267726.29</v>
      </c>
      <c r="K39" s="76">
        <v>2133612.61</v>
      </c>
      <c r="L39" s="76"/>
      <c r="M39" s="76">
        <v>2973357.2899999996</v>
      </c>
      <c r="N39" s="76">
        <v>338927.28</v>
      </c>
      <c r="O39" s="76">
        <v>397459</v>
      </c>
      <c r="P39" s="76">
        <v>16370169.840000004</v>
      </c>
      <c r="Q39" s="76">
        <v>616750.44999999995</v>
      </c>
      <c r="R39" s="76">
        <v>1037825.5100000001</v>
      </c>
      <c r="S39" s="76"/>
      <c r="T39" s="76">
        <v>892454.8</v>
      </c>
      <c r="U39" s="76">
        <v>207451.73999999996</v>
      </c>
      <c r="V39" s="76"/>
      <c r="W39" s="76"/>
      <c r="X39" s="76">
        <v>3732277.55</v>
      </c>
      <c r="Y39" s="76">
        <v>1415207.94</v>
      </c>
      <c r="Z39" s="76">
        <v>7018829.3599999994</v>
      </c>
      <c r="AA39" s="76">
        <v>2087342.81</v>
      </c>
      <c r="AB39" s="76">
        <v>19864.16</v>
      </c>
      <c r="AC39" s="76"/>
      <c r="AD39" s="76"/>
      <c r="AE39" s="76"/>
      <c r="AF39" s="76">
        <v>527375.11999999988</v>
      </c>
      <c r="AG39" s="76">
        <v>147589.79</v>
      </c>
      <c r="AH39" s="76">
        <v>236468.35000000003</v>
      </c>
      <c r="AI39" s="76">
        <v>425832.43</v>
      </c>
      <c r="AJ39" s="76">
        <v>5839038.8899999997</v>
      </c>
      <c r="AK39" s="76">
        <v>4879991.93</v>
      </c>
      <c r="AL39" s="76">
        <v>1100</v>
      </c>
      <c r="AM39" s="76"/>
      <c r="AN39" s="76">
        <v>1889680.1600000004</v>
      </c>
      <c r="AO39" s="76">
        <v>366521.01</v>
      </c>
      <c r="AP39" s="76">
        <v>1214902.23</v>
      </c>
      <c r="AQ39" s="76">
        <v>104161.3</v>
      </c>
      <c r="AR39" s="76">
        <v>1419381.44</v>
      </c>
      <c r="AS39" s="76"/>
      <c r="AT39" s="76">
        <v>58822.05</v>
      </c>
      <c r="AU39" s="76">
        <v>129603.82</v>
      </c>
      <c r="AV39" s="76"/>
      <c r="AW39" s="76">
        <v>3852</v>
      </c>
      <c r="AX39" s="76">
        <v>141041</v>
      </c>
      <c r="AY39" s="76">
        <v>664533.40999999992</v>
      </c>
      <c r="AZ39" s="76">
        <v>10511.25</v>
      </c>
      <c r="BA39" s="76">
        <v>14280.3</v>
      </c>
      <c r="BB39" s="76">
        <v>53625.759999999995</v>
      </c>
      <c r="BC39" s="76">
        <v>175</v>
      </c>
      <c r="BD39" s="76"/>
      <c r="BE39" s="76">
        <v>274239.17</v>
      </c>
      <c r="BF39" s="76">
        <v>333886.83</v>
      </c>
      <c r="BG39" s="76">
        <v>75619.709999999992</v>
      </c>
      <c r="BH39" s="76">
        <v>389597.31999999995</v>
      </c>
      <c r="BI39" s="76">
        <v>177955.77000000002</v>
      </c>
      <c r="BJ39" s="76"/>
      <c r="BK39" s="76">
        <v>108237.2</v>
      </c>
      <c r="BL39" s="76">
        <v>10869.74</v>
      </c>
      <c r="BM39" s="76">
        <v>493113.69999999995</v>
      </c>
      <c r="BN39" s="76">
        <v>3733.13</v>
      </c>
      <c r="BO39" s="76">
        <v>8027.6</v>
      </c>
      <c r="BP39" s="76"/>
      <c r="BQ39" s="76"/>
      <c r="BR39" s="76">
        <v>639832</v>
      </c>
      <c r="BS39" s="76">
        <v>178799.69</v>
      </c>
      <c r="BT39" s="76">
        <v>2779.9700000000003</v>
      </c>
      <c r="BU39" s="76"/>
      <c r="BV39" s="76"/>
      <c r="BW39" s="76">
        <v>2172873.0500000003</v>
      </c>
      <c r="BX39" s="76">
        <v>137829.54999999999</v>
      </c>
      <c r="BY39" s="76">
        <v>9790.5</v>
      </c>
      <c r="BZ39" s="76">
        <v>473925</v>
      </c>
      <c r="CA39" s="76"/>
      <c r="CB39" s="76">
        <v>298403.59999999998</v>
      </c>
      <c r="CC39" s="76">
        <v>884268.73</v>
      </c>
      <c r="CD39" s="76"/>
      <c r="CE39" s="76"/>
      <c r="CF39" s="76"/>
      <c r="CG39" s="76"/>
      <c r="CH39" s="76">
        <v>257092</v>
      </c>
      <c r="CI39" s="76">
        <v>30000</v>
      </c>
      <c r="CJ39" s="76"/>
      <c r="CK39" s="76"/>
      <c r="CL39" s="76">
        <v>23857.08</v>
      </c>
      <c r="CM39" s="76"/>
      <c r="CN39" s="76"/>
      <c r="CO39" s="76"/>
      <c r="CP39" s="76">
        <v>156117.12</v>
      </c>
      <c r="CQ39" s="76"/>
      <c r="CR39" s="76"/>
      <c r="CS39" s="76">
        <v>32972.03</v>
      </c>
      <c r="CT39" s="76"/>
      <c r="CU39" s="76">
        <v>79264.44</v>
      </c>
      <c r="CV39" s="76">
        <v>344404.54</v>
      </c>
      <c r="CW39" s="76">
        <v>49704.66</v>
      </c>
      <c r="CX39" s="76">
        <v>44317.83</v>
      </c>
      <c r="CY39" s="76"/>
      <c r="CZ39" s="76"/>
      <c r="DA39" s="76">
        <v>109048347.61999996</v>
      </c>
    </row>
    <row r="40" spans="2:105" x14ac:dyDescent="0.3">
      <c r="B40" s="72" t="s">
        <v>802</v>
      </c>
      <c r="C40" s="74" t="s">
        <v>71</v>
      </c>
      <c r="D40" s="73">
        <v>80161.63</v>
      </c>
      <c r="F40" s="55" t="s">
        <v>226</v>
      </c>
      <c r="G40" s="76">
        <v>108477.65</v>
      </c>
      <c r="H40" s="76">
        <v>-108477.65</v>
      </c>
      <c r="I40" s="76">
        <v>69115139.75999999</v>
      </c>
      <c r="J40" s="76">
        <v>2525882.9799999995</v>
      </c>
      <c r="K40" s="76">
        <v>1396955.7199999997</v>
      </c>
      <c r="L40" s="76"/>
      <c r="M40" s="76">
        <v>4699834.2199999979</v>
      </c>
      <c r="N40" s="76">
        <v>964766.29999999993</v>
      </c>
      <c r="O40" s="76">
        <v>268023</v>
      </c>
      <c r="P40" s="76">
        <v>24382351.560000028</v>
      </c>
      <c r="Q40" s="76">
        <v>656094.75999999978</v>
      </c>
      <c r="R40" s="76">
        <v>1445612.2700000005</v>
      </c>
      <c r="S40" s="76"/>
      <c r="T40" s="76">
        <v>11453.75</v>
      </c>
      <c r="U40" s="76">
        <v>350488.97999999992</v>
      </c>
      <c r="V40" s="76"/>
      <c r="W40" s="76"/>
      <c r="X40" s="76">
        <v>5874470.0800000066</v>
      </c>
      <c r="Y40" s="76">
        <v>1981148.6300000013</v>
      </c>
      <c r="Z40" s="76">
        <v>10931775.219999997</v>
      </c>
      <c r="AA40" s="76">
        <v>2896753.5799999996</v>
      </c>
      <c r="AB40" s="76"/>
      <c r="AC40" s="76"/>
      <c r="AD40" s="76"/>
      <c r="AE40" s="76"/>
      <c r="AF40" s="76">
        <v>430777.03999999986</v>
      </c>
      <c r="AG40" s="76">
        <v>183851.70000000004</v>
      </c>
      <c r="AH40" s="76">
        <v>397693.66999999987</v>
      </c>
      <c r="AI40" s="76">
        <v>590374.93999999971</v>
      </c>
      <c r="AJ40" s="76">
        <v>9954723.3600000031</v>
      </c>
      <c r="AK40" s="76">
        <v>7369480.4400000013</v>
      </c>
      <c r="AL40" s="76">
        <v>1413.75</v>
      </c>
      <c r="AM40" s="76"/>
      <c r="AN40" s="76">
        <v>3620486.9299999988</v>
      </c>
      <c r="AO40" s="76">
        <v>902167.71</v>
      </c>
      <c r="AP40" s="76">
        <v>215127.93</v>
      </c>
      <c r="AQ40" s="76">
        <v>429787.18999999989</v>
      </c>
      <c r="AR40" s="76">
        <v>4078680.8199999994</v>
      </c>
      <c r="AS40" s="76">
        <v>75310.11</v>
      </c>
      <c r="AT40" s="76">
        <v>90993.279999999999</v>
      </c>
      <c r="AU40" s="76"/>
      <c r="AV40" s="76">
        <v>154534.01999999999</v>
      </c>
      <c r="AW40" s="76"/>
      <c r="AX40" s="76">
        <v>230947.32</v>
      </c>
      <c r="AY40" s="76">
        <v>1554250.46</v>
      </c>
      <c r="AZ40" s="76">
        <v>130179.27</v>
      </c>
      <c r="BA40" s="76">
        <v>38719.300000000003</v>
      </c>
      <c r="BB40" s="76"/>
      <c r="BC40" s="76">
        <v>38324.51</v>
      </c>
      <c r="BD40" s="76"/>
      <c r="BE40" s="76">
        <v>86819.26999999999</v>
      </c>
      <c r="BF40" s="76">
        <v>549785.37000000011</v>
      </c>
      <c r="BG40" s="76">
        <v>146768.41000000003</v>
      </c>
      <c r="BH40" s="76">
        <v>435656.62999999995</v>
      </c>
      <c r="BI40" s="76">
        <v>187205.88999999998</v>
      </c>
      <c r="BJ40" s="76">
        <v>524532</v>
      </c>
      <c r="BK40" s="76">
        <v>58212.22</v>
      </c>
      <c r="BL40" s="76">
        <v>-0.06</v>
      </c>
      <c r="BM40" s="76">
        <v>1108049.05</v>
      </c>
      <c r="BN40" s="76"/>
      <c r="BO40" s="76"/>
      <c r="BP40" s="76"/>
      <c r="BQ40" s="76">
        <v>10271092.710000001</v>
      </c>
      <c r="BR40" s="76">
        <v>1562203.02</v>
      </c>
      <c r="BS40" s="76">
        <v>1070889.19</v>
      </c>
      <c r="BT40" s="76">
        <v>12880.2</v>
      </c>
      <c r="BU40" s="76">
        <v>1500.54</v>
      </c>
      <c r="BV40" s="76">
        <v>2361758.5099999998</v>
      </c>
      <c r="BW40" s="76"/>
      <c r="BX40" s="76">
        <v>3770254.63</v>
      </c>
      <c r="BY40" s="76">
        <v>203249.63999999998</v>
      </c>
      <c r="BZ40" s="76">
        <v>1148272.81</v>
      </c>
      <c r="CA40" s="76"/>
      <c r="CB40" s="76">
        <v>262766.55</v>
      </c>
      <c r="CC40" s="76">
        <v>1555280.28</v>
      </c>
      <c r="CD40" s="76"/>
      <c r="CE40" s="76">
        <v>87076.29</v>
      </c>
      <c r="CF40" s="76"/>
      <c r="CG40" s="76"/>
      <c r="CH40" s="76">
        <v>127461.85999999999</v>
      </c>
      <c r="CI40" s="76"/>
      <c r="CJ40" s="76">
        <v>131657.22</v>
      </c>
      <c r="CK40" s="76"/>
      <c r="CL40" s="76"/>
      <c r="CM40" s="76">
        <v>20381.330000000002</v>
      </c>
      <c r="CN40" s="76"/>
      <c r="CO40" s="76"/>
      <c r="CP40" s="76">
        <v>227142.50999999995</v>
      </c>
      <c r="CQ40" s="76"/>
      <c r="CR40" s="76"/>
      <c r="CS40" s="76">
        <v>26881.61</v>
      </c>
      <c r="CT40" s="76">
        <v>57675.83</v>
      </c>
      <c r="CU40" s="76"/>
      <c r="CV40" s="76">
        <v>525877.77</v>
      </c>
      <c r="CW40" s="76"/>
      <c r="CX40" s="76">
        <v>329556.14</v>
      </c>
      <c r="CY40" s="76"/>
      <c r="CZ40" s="76"/>
      <c r="DA40" s="76">
        <v>184839461.98000011</v>
      </c>
    </row>
    <row r="41" spans="2:105" x14ac:dyDescent="0.3">
      <c r="B41" s="72" t="s">
        <v>802</v>
      </c>
      <c r="C41" s="74" t="s">
        <v>81</v>
      </c>
      <c r="D41" s="73">
        <v>12193.2</v>
      </c>
      <c r="F41" s="55" t="s">
        <v>656</v>
      </c>
      <c r="G41" s="76">
        <v>107439.6</v>
      </c>
      <c r="H41" s="76">
        <v>-107439.6</v>
      </c>
      <c r="I41" s="76">
        <v>18950515.609999999</v>
      </c>
      <c r="J41" s="76">
        <v>809178.68</v>
      </c>
      <c r="K41" s="76">
        <v>175249.26</v>
      </c>
      <c r="L41" s="76"/>
      <c r="M41" s="76">
        <v>1403280.5799999996</v>
      </c>
      <c r="N41" s="76">
        <v>197400.83999999997</v>
      </c>
      <c r="O41" s="76">
        <v>157458</v>
      </c>
      <c r="P41" s="76">
        <v>4833655.8500000006</v>
      </c>
      <c r="Q41" s="76">
        <v>339855.2</v>
      </c>
      <c r="R41" s="76">
        <v>288775.32</v>
      </c>
      <c r="S41" s="76"/>
      <c r="T41" s="76">
        <v>358102.56</v>
      </c>
      <c r="U41" s="76">
        <v>26553.06</v>
      </c>
      <c r="V41" s="76"/>
      <c r="W41" s="76"/>
      <c r="X41" s="76">
        <v>1610273.9900000005</v>
      </c>
      <c r="Y41" s="76">
        <v>431405.50000000006</v>
      </c>
      <c r="Z41" s="76">
        <v>2993977.48</v>
      </c>
      <c r="AA41" s="76">
        <v>581640.70000000019</v>
      </c>
      <c r="AB41" s="76"/>
      <c r="AC41" s="76"/>
      <c r="AD41" s="76"/>
      <c r="AE41" s="76"/>
      <c r="AF41" s="76">
        <v>154090.93</v>
      </c>
      <c r="AG41" s="76">
        <v>42365.640000000007</v>
      </c>
      <c r="AH41" s="76">
        <v>120838.57</v>
      </c>
      <c r="AI41" s="76">
        <v>135475.58999999997</v>
      </c>
      <c r="AJ41" s="76">
        <v>2863149.07</v>
      </c>
      <c r="AK41" s="76">
        <v>1477526.4400000004</v>
      </c>
      <c r="AL41" s="76"/>
      <c r="AM41" s="76">
        <v>132.41999999999999</v>
      </c>
      <c r="AN41" s="76">
        <v>1368727.02</v>
      </c>
      <c r="AO41" s="76">
        <v>29550.14</v>
      </c>
      <c r="AP41" s="76">
        <v>81359.91</v>
      </c>
      <c r="AQ41" s="76">
        <v>595880.80999999994</v>
      </c>
      <c r="AR41" s="76">
        <v>1237296.07</v>
      </c>
      <c r="AS41" s="76">
        <v>8909.42</v>
      </c>
      <c r="AT41" s="76">
        <v>6882.9</v>
      </c>
      <c r="AU41" s="76">
        <v>157013.46000000002</v>
      </c>
      <c r="AV41" s="76">
        <v>139585.79</v>
      </c>
      <c r="AW41" s="76"/>
      <c r="AX41" s="76">
        <v>105409.07999999999</v>
      </c>
      <c r="AY41" s="76">
        <v>728453.26</v>
      </c>
      <c r="AZ41" s="76">
        <v>97569.8</v>
      </c>
      <c r="BA41" s="76">
        <v>16340.26</v>
      </c>
      <c r="BB41" s="76">
        <v>40790</v>
      </c>
      <c r="BC41" s="76">
        <v>305618.90000000002</v>
      </c>
      <c r="BD41" s="76">
        <v>76296.33</v>
      </c>
      <c r="BE41" s="76">
        <v>5190.1899999999996</v>
      </c>
      <c r="BF41" s="76">
        <v>196619.88</v>
      </c>
      <c r="BG41" s="76">
        <v>1817895.75</v>
      </c>
      <c r="BH41" s="76">
        <v>177572.81</v>
      </c>
      <c r="BI41" s="76">
        <v>6435.42</v>
      </c>
      <c r="BJ41" s="76">
        <v>11449.6</v>
      </c>
      <c r="BK41" s="76">
        <v>30975.079999999998</v>
      </c>
      <c r="BL41" s="76"/>
      <c r="BM41" s="76">
        <v>5745.2</v>
      </c>
      <c r="BN41" s="76"/>
      <c r="BO41" s="76">
        <v>2371698.23</v>
      </c>
      <c r="BP41" s="76"/>
      <c r="BQ41" s="76">
        <v>4623.2700000000004</v>
      </c>
      <c r="BR41" s="76">
        <v>318059.90999999997</v>
      </c>
      <c r="BS41" s="76">
        <v>326435.5</v>
      </c>
      <c r="BT41" s="76">
        <v>2195.96</v>
      </c>
      <c r="BU41" s="76">
        <v>44347.450000000004</v>
      </c>
      <c r="BV41" s="76">
        <v>374012.85</v>
      </c>
      <c r="BW41" s="76">
        <v>123632.05</v>
      </c>
      <c r="BX41" s="76">
        <v>1273752.01</v>
      </c>
      <c r="BY41" s="76">
        <v>10804.32</v>
      </c>
      <c r="BZ41" s="76">
        <v>286449.87</v>
      </c>
      <c r="CA41" s="76"/>
      <c r="CB41" s="76">
        <v>90144.92</v>
      </c>
      <c r="CC41" s="76">
        <v>492108.7</v>
      </c>
      <c r="CD41" s="76"/>
      <c r="CE41" s="76"/>
      <c r="CF41" s="76"/>
      <c r="CG41" s="76"/>
      <c r="CH41" s="76">
        <v>133478.18</v>
      </c>
      <c r="CI41" s="76">
        <v>1716.34</v>
      </c>
      <c r="CJ41" s="76">
        <v>99184.45</v>
      </c>
      <c r="CK41" s="76"/>
      <c r="CL41" s="76"/>
      <c r="CM41" s="76">
        <v>8255.15</v>
      </c>
      <c r="CN41" s="76"/>
      <c r="CO41" s="76"/>
      <c r="CP41" s="76">
        <v>68870.419999999984</v>
      </c>
      <c r="CQ41" s="76">
        <v>38592.639999999999</v>
      </c>
      <c r="CR41" s="76">
        <v>223217.65</v>
      </c>
      <c r="CS41" s="76">
        <v>91807.17</v>
      </c>
      <c r="CT41" s="76"/>
      <c r="CU41" s="76">
        <v>206427.07</v>
      </c>
      <c r="CV41" s="76">
        <v>118690.05000000002</v>
      </c>
      <c r="CW41" s="76">
        <v>12952.72</v>
      </c>
      <c r="CX41" s="76">
        <v>33615.89</v>
      </c>
      <c r="CY41" s="76"/>
      <c r="CZ41" s="76"/>
      <c r="DA41" s="76">
        <v>51953541.140000001</v>
      </c>
    </row>
    <row r="42" spans="2:105" x14ac:dyDescent="0.3">
      <c r="B42" s="72" t="s">
        <v>802</v>
      </c>
      <c r="C42" s="74" t="s">
        <v>85</v>
      </c>
      <c r="D42" s="73">
        <v>110.16</v>
      </c>
      <c r="F42" s="55" t="s">
        <v>326</v>
      </c>
      <c r="G42" s="76">
        <v>85386.52</v>
      </c>
      <c r="H42" s="76">
        <v>-85386.52</v>
      </c>
      <c r="I42" s="76">
        <v>2548534.91</v>
      </c>
      <c r="J42" s="76">
        <v>78696.350000000006</v>
      </c>
      <c r="K42" s="76">
        <v>2731.7400000000002</v>
      </c>
      <c r="L42" s="76"/>
      <c r="M42" s="76">
        <v>72901.569999999992</v>
      </c>
      <c r="N42" s="76">
        <v>61504.97</v>
      </c>
      <c r="O42" s="76">
        <v>36970</v>
      </c>
      <c r="P42" s="76">
        <v>893928.66</v>
      </c>
      <c r="Q42" s="76">
        <v>77365.13</v>
      </c>
      <c r="R42" s="76">
        <v>12142.06</v>
      </c>
      <c r="S42" s="76"/>
      <c r="T42" s="76">
        <v>13452.970000000001</v>
      </c>
      <c r="U42" s="76">
        <v>143439.17000000001</v>
      </c>
      <c r="V42" s="76"/>
      <c r="W42" s="76"/>
      <c r="X42" s="76">
        <v>205980.19</v>
      </c>
      <c r="Y42" s="76">
        <v>83741.440000000002</v>
      </c>
      <c r="Z42" s="76">
        <v>385021.78</v>
      </c>
      <c r="AA42" s="76">
        <v>113702.81999999999</v>
      </c>
      <c r="AB42" s="76"/>
      <c r="AC42" s="76"/>
      <c r="AD42" s="76"/>
      <c r="AE42" s="76"/>
      <c r="AF42" s="76">
        <v>13084.19</v>
      </c>
      <c r="AG42" s="76">
        <v>5456.14</v>
      </c>
      <c r="AH42" s="76">
        <v>22415.85</v>
      </c>
      <c r="AI42" s="76">
        <v>40086.550000000003</v>
      </c>
      <c r="AJ42" s="76">
        <v>407272.45999999996</v>
      </c>
      <c r="AK42" s="76">
        <v>335294.54000000004</v>
      </c>
      <c r="AL42" s="76"/>
      <c r="AM42" s="76">
        <v>28.71</v>
      </c>
      <c r="AN42" s="76">
        <v>357201.69999999995</v>
      </c>
      <c r="AO42" s="76">
        <v>7049.26</v>
      </c>
      <c r="AP42" s="76">
        <v>99669.989999999991</v>
      </c>
      <c r="AQ42" s="76">
        <v>86495.75</v>
      </c>
      <c r="AR42" s="76">
        <v>4744.0300000000007</v>
      </c>
      <c r="AS42" s="76"/>
      <c r="AT42" s="76">
        <v>9274.56</v>
      </c>
      <c r="AU42" s="76">
        <v>537625.56999999995</v>
      </c>
      <c r="AV42" s="76"/>
      <c r="AW42" s="76"/>
      <c r="AX42" s="76">
        <v>55.2</v>
      </c>
      <c r="AY42" s="76">
        <v>374377.86</v>
      </c>
      <c r="AZ42" s="76">
        <v>14570.7</v>
      </c>
      <c r="BA42" s="76"/>
      <c r="BB42" s="76"/>
      <c r="BC42" s="76"/>
      <c r="BD42" s="76"/>
      <c r="BE42" s="76"/>
      <c r="BF42" s="76">
        <v>48882.36</v>
      </c>
      <c r="BG42" s="76">
        <v>829.80000000000007</v>
      </c>
      <c r="BH42" s="76"/>
      <c r="BI42" s="76">
        <v>2712</v>
      </c>
      <c r="BJ42" s="76"/>
      <c r="BK42" s="76"/>
      <c r="BL42" s="76">
        <v>10067.880000000001</v>
      </c>
      <c r="BM42" s="76"/>
      <c r="BN42" s="76"/>
      <c r="BO42" s="76">
        <v>371.83</v>
      </c>
      <c r="BP42" s="76"/>
      <c r="BQ42" s="76"/>
      <c r="BR42" s="76">
        <v>109418.72</v>
      </c>
      <c r="BS42" s="76">
        <v>20779.45</v>
      </c>
      <c r="BT42" s="76">
        <v>5427.59</v>
      </c>
      <c r="BU42" s="76">
        <v>20932.059999999998</v>
      </c>
      <c r="BV42" s="76">
        <v>38202.020000000004</v>
      </c>
      <c r="BW42" s="76">
        <v>21640.17</v>
      </c>
      <c r="BX42" s="76">
        <v>22041.27</v>
      </c>
      <c r="BY42" s="76">
        <v>30921.56</v>
      </c>
      <c r="BZ42" s="76">
        <v>25186.07</v>
      </c>
      <c r="CA42" s="76"/>
      <c r="CB42" s="76"/>
      <c r="CC42" s="76"/>
      <c r="CD42" s="76">
        <v>75</v>
      </c>
      <c r="CE42" s="76">
        <v>133207.18</v>
      </c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>
        <v>27116.190000000002</v>
      </c>
      <c r="CQ42" s="76"/>
      <c r="CR42" s="76">
        <v>50000</v>
      </c>
      <c r="CS42" s="76"/>
      <c r="CT42" s="76"/>
      <c r="CU42" s="76"/>
      <c r="CV42" s="76"/>
      <c r="CW42" s="76"/>
      <c r="CX42" s="76"/>
      <c r="CY42" s="76"/>
      <c r="CZ42" s="76"/>
      <c r="DA42" s="76">
        <v>7612627.9700000007</v>
      </c>
    </row>
    <row r="43" spans="2:105" x14ac:dyDescent="0.3">
      <c r="B43" s="72" t="s">
        <v>802</v>
      </c>
      <c r="C43" s="74" t="s">
        <v>91</v>
      </c>
      <c r="D43" s="73">
        <v>33913.78</v>
      </c>
      <c r="F43" s="55" t="s">
        <v>722</v>
      </c>
      <c r="G43" s="76"/>
      <c r="H43" s="76"/>
      <c r="I43" s="76">
        <v>363707.99</v>
      </c>
      <c r="J43" s="76">
        <v>2160.04</v>
      </c>
      <c r="K43" s="76">
        <v>7399.01</v>
      </c>
      <c r="L43" s="76"/>
      <c r="M43" s="76">
        <v>3930.59</v>
      </c>
      <c r="N43" s="76">
        <v>12042.34</v>
      </c>
      <c r="O43" s="76"/>
      <c r="P43" s="76">
        <v>106120.35</v>
      </c>
      <c r="Q43" s="76">
        <v>4518.3899999999994</v>
      </c>
      <c r="R43" s="76">
        <v>21602.37</v>
      </c>
      <c r="S43" s="76"/>
      <c r="T43" s="76"/>
      <c r="U43" s="76">
        <v>3613.91</v>
      </c>
      <c r="V43" s="76"/>
      <c r="W43" s="76"/>
      <c r="X43" s="76">
        <v>29402.55</v>
      </c>
      <c r="Y43" s="76">
        <v>9823.36</v>
      </c>
      <c r="Z43" s="76">
        <v>53983.899999999994</v>
      </c>
      <c r="AA43" s="76">
        <v>11131.95</v>
      </c>
      <c r="AB43" s="76"/>
      <c r="AC43" s="76"/>
      <c r="AD43" s="76"/>
      <c r="AE43" s="76"/>
      <c r="AF43" s="76"/>
      <c r="AG43" s="76">
        <v>-709.1</v>
      </c>
      <c r="AH43" s="76">
        <v>1526.1799999999998</v>
      </c>
      <c r="AI43" s="76">
        <v>2833.4700000000003</v>
      </c>
      <c r="AJ43" s="76">
        <v>64258.729999999996</v>
      </c>
      <c r="AK43" s="76">
        <v>59645.270000000004</v>
      </c>
      <c r="AL43" s="76"/>
      <c r="AM43" s="76"/>
      <c r="AN43" s="76">
        <v>64549.990000000005</v>
      </c>
      <c r="AO43" s="76">
        <v>9308.11</v>
      </c>
      <c r="AP43" s="76">
        <v>19091.64</v>
      </c>
      <c r="AQ43" s="76"/>
      <c r="AR43" s="76">
        <v>5107.04</v>
      </c>
      <c r="AS43" s="76">
        <v>26114.42</v>
      </c>
      <c r="AT43" s="76">
        <v>439.2</v>
      </c>
      <c r="AU43" s="76">
        <v>3135146.44</v>
      </c>
      <c r="AV43" s="76"/>
      <c r="AW43" s="76"/>
      <c r="AX43" s="76">
        <v>315</v>
      </c>
      <c r="AY43" s="76">
        <v>14536.32</v>
      </c>
      <c r="AZ43" s="76"/>
      <c r="BA43" s="76"/>
      <c r="BB43" s="76">
        <v>486.2</v>
      </c>
      <c r="BC43" s="76"/>
      <c r="BD43" s="76">
        <v>13490.88</v>
      </c>
      <c r="BE43" s="76"/>
      <c r="BF43" s="76">
        <v>3599.08</v>
      </c>
      <c r="BG43" s="76"/>
      <c r="BH43" s="76">
        <v>9445.51</v>
      </c>
      <c r="BI43" s="76">
        <v>1161</v>
      </c>
      <c r="BJ43" s="76">
        <v>2560.2800000000002</v>
      </c>
      <c r="BK43" s="76"/>
      <c r="BL43" s="76">
        <v>2570.91</v>
      </c>
      <c r="BM43" s="76">
        <v>3147.36</v>
      </c>
      <c r="BN43" s="76"/>
      <c r="BO43" s="76"/>
      <c r="BP43" s="76"/>
      <c r="BQ43" s="76"/>
      <c r="BR43" s="76"/>
      <c r="BS43" s="76">
        <v>10641.45</v>
      </c>
      <c r="BT43" s="76"/>
      <c r="BU43" s="76"/>
      <c r="BV43" s="76"/>
      <c r="BW43" s="76"/>
      <c r="BX43" s="76"/>
      <c r="BY43" s="76">
        <v>4391.55</v>
      </c>
      <c r="BZ43" s="76">
        <v>15800</v>
      </c>
      <c r="CA43" s="76"/>
      <c r="CB43" s="76"/>
      <c r="CC43" s="76">
        <v>12125.52</v>
      </c>
      <c r="CD43" s="76"/>
      <c r="CE43" s="76"/>
      <c r="CF43" s="76"/>
      <c r="CG43" s="76"/>
      <c r="CH43" s="76">
        <v>2958</v>
      </c>
      <c r="CI43" s="76"/>
      <c r="CJ43" s="76"/>
      <c r="CK43" s="76"/>
      <c r="CL43" s="76"/>
      <c r="CM43" s="76"/>
      <c r="CN43" s="76"/>
      <c r="CO43" s="76"/>
      <c r="CP43" s="76">
        <v>1722.68</v>
      </c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>
        <v>4115699.88</v>
      </c>
    </row>
    <row r="44" spans="2:105" x14ac:dyDescent="0.3">
      <c r="B44" s="72" t="s">
        <v>802</v>
      </c>
      <c r="C44" s="74" t="s">
        <v>93</v>
      </c>
      <c r="D44" s="73">
        <v>6430.52</v>
      </c>
      <c r="F44" s="55" t="s">
        <v>466</v>
      </c>
      <c r="G44" s="76">
        <v>497326.22</v>
      </c>
      <c r="H44" s="76">
        <v>-497326.22000000003</v>
      </c>
      <c r="I44" s="76">
        <v>37418975.609999999</v>
      </c>
      <c r="J44" s="76">
        <v>1007715.74</v>
      </c>
      <c r="K44" s="76">
        <v>991874.18</v>
      </c>
      <c r="L44" s="76"/>
      <c r="M44" s="76">
        <v>893321.42999999993</v>
      </c>
      <c r="N44" s="76">
        <v>316511.26</v>
      </c>
      <c r="O44" s="76">
        <v>370514.00000000006</v>
      </c>
      <c r="P44" s="76">
        <v>14850423.159999998</v>
      </c>
      <c r="Q44" s="76">
        <v>1022373.8000000002</v>
      </c>
      <c r="R44" s="76">
        <v>699440.77</v>
      </c>
      <c r="S44" s="76"/>
      <c r="T44" s="76">
        <v>594178.41999999993</v>
      </c>
      <c r="U44" s="76">
        <v>240705.89</v>
      </c>
      <c r="V44" s="76"/>
      <c r="W44" s="76"/>
      <c r="X44" s="76">
        <v>3049296.3799999994</v>
      </c>
      <c r="Y44" s="76">
        <v>1287244.7599999998</v>
      </c>
      <c r="Z44" s="76">
        <v>5758729.0099999988</v>
      </c>
      <c r="AA44" s="76">
        <v>1886145.4300000002</v>
      </c>
      <c r="AB44" s="76"/>
      <c r="AC44" s="76"/>
      <c r="AD44" s="76">
        <v>35937.089999999997</v>
      </c>
      <c r="AE44" s="76"/>
      <c r="AF44" s="76">
        <v>315513.25</v>
      </c>
      <c r="AG44" s="76">
        <v>136168.49000000002</v>
      </c>
      <c r="AH44" s="76">
        <v>218459.91999999998</v>
      </c>
      <c r="AI44" s="76">
        <v>449427.0799999999</v>
      </c>
      <c r="AJ44" s="76">
        <v>5488085.8899999997</v>
      </c>
      <c r="AK44" s="76">
        <v>5046699.8400000008</v>
      </c>
      <c r="AL44" s="76">
        <v>3.637978807091713E-10</v>
      </c>
      <c r="AM44" s="76">
        <v>-1.489999999772408</v>
      </c>
      <c r="AN44" s="76">
        <v>2502361.9800000004</v>
      </c>
      <c r="AO44" s="76">
        <v>367021.58</v>
      </c>
      <c r="AP44" s="76">
        <v>1494027.19</v>
      </c>
      <c r="AQ44" s="76">
        <v>889199.39</v>
      </c>
      <c r="AR44" s="76">
        <v>834034.14999999991</v>
      </c>
      <c r="AS44" s="76">
        <v>13129.99</v>
      </c>
      <c r="AT44" s="76">
        <v>103017.92</v>
      </c>
      <c r="AU44" s="76">
        <v>829104.75</v>
      </c>
      <c r="AV44" s="76">
        <v>12560</v>
      </c>
      <c r="AW44" s="76"/>
      <c r="AX44" s="76">
        <v>369192.57</v>
      </c>
      <c r="AY44" s="76">
        <v>1205863.93</v>
      </c>
      <c r="AZ44" s="76">
        <v>308890.03000000003</v>
      </c>
      <c r="BA44" s="76">
        <v>18367.169999999998</v>
      </c>
      <c r="BB44" s="76"/>
      <c r="BC44" s="76">
        <v>164880.01999999999</v>
      </c>
      <c r="BD44" s="76">
        <v>2025.9</v>
      </c>
      <c r="BE44" s="76">
        <v>32356.190000000002</v>
      </c>
      <c r="BF44" s="76">
        <v>825488.55</v>
      </c>
      <c r="BG44" s="76">
        <v>23537.78</v>
      </c>
      <c r="BH44" s="76">
        <v>73953.110000000015</v>
      </c>
      <c r="BI44" s="76">
        <v>128215.81</v>
      </c>
      <c r="BJ44" s="76">
        <v>3450</v>
      </c>
      <c r="BK44" s="76">
        <v>-14179.649999999998</v>
      </c>
      <c r="BL44" s="76"/>
      <c r="BM44" s="76">
        <v>766817.64</v>
      </c>
      <c r="BN44" s="76"/>
      <c r="BO44" s="76">
        <v>37649</v>
      </c>
      <c r="BP44" s="76"/>
      <c r="BQ44" s="76"/>
      <c r="BR44" s="76">
        <v>688486.32000000007</v>
      </c>
      <c r="BS44" s="76">
        <v>1334563.5799999998</v>
      </c>
      <c r="BT44" s="76">
        <v>38478.990000000005</v>
      </c>
      <c r="BU44" s="76">
        <v>25177.96</v>
      </c>
      <c r="BV44" s="76">
        <v>1586476.02</v>
      </c>
      <c r="BW44" s="76">
        <v>2554.62</v>
      </c>
      <c r="BX44" s="76"/>
      <c r="BY44" s="76">
        <v>28708.92</v>
      </c>
      <c r="BZ44" s="76">
        <v>742347.20000000007</v>
      </c>
      <c r="CA44" s="76"/>
      <c r="CB44" s="76">
        <v>412949.88</v>
      </c>
      <c r="CC44" s="76">
        <v>978210.66999999993</v>
      </c>
      <c r="CD44" s="76"/>
      <c r="CE44" s="76"/>
      <c r="CF44" s="76"/>
      <c r="CG44" s="76"/>
      <c r="CH44" s="76">
        <v>134358.18</v>
      </c>
      <c r="CI44" s="76"/>
      <c r="CJ44" s="76">
        <v>57620.79</v>
      </c>
      <c r="CK44" s="76">
        <v>8012.19</v>
      </c>
      <c r="CL44" s="76"/>
      <c r="CM44" s="76"/>
      <c r="CN44" s="76"/>
      <c r="CO44" s="76"/>
      <c r="CP44" s="76">
        <v>196526.38</v>
      </c>
      <c r="CQ44" s="76"/>
      <c r="CR44" s="76"/>
      <c r="CS44" s="76">
        <v>96514.9</v>
      </c>
      <c r="CT44" s="76"/>
      <c r="CU44" s="76"/>
      <c r="CV44" s="76"/>
      <c r="CW44" s="76"/>
      <c r="CX44" s="76">
        <v>572434.79</v>
      </c>
      <c r="CY44" s="76"/>
      <c r="CZ44" s="76"/>
      <c r="DA44" s="76">
        <v>99972126.300000012</v>
      </c>
    </row>
    <row r="45" spans="2:105" x14ac:dyDescent="0.3">
      <c r="B45" s="72" t="s">
        <v>802</v>
      </c>
      <c r="C45" s="74" t="s">
        <v>95</v>
      </c>
      <c r="D45" s="73">
        <v>6341.15</v>
      </c>
      <c r="F45" s="55" t="s">
        <v>768</v>
      </c>
      <c r="G45" s="76">
        <v>18174.240000000002</v>
      </c>
      <c r="H45" s="76">
        <v>-18174.240000000002</v>
      </c>
      <c r="I45" s="76">
        <v>3570328.42</v>
      </c>
      <c r="J45" s="76">
        <v>89172.6</v>
      </c>
      <c r="K45" s="76">
        <v>197309.65999999997</v>
      </c>
      <c r="L45" s="76"/>
      <c r="M45" s="76">
        <v>29125.61</v>
      </c>
      <c r="N45" s="76">
        <v>33135.97</v>
      </c>
      <c r="O45" s="76"/>
      <c r="P45" s="76">
        <v>1364027.8</v>
      </c>
      <c r="Q45" s="76">
        <v>158133.09999999998</v>
      </c>
      <c r="R45" s="76">
        <v>84747.26999999999</v>
      </c>
      <c r="S45" s="76"/>
      <c r="T45" s="76">
        <v>165015.01999999999</v>
      </c>
      <c r="U45" s="76">
        <v>372.04</v>
      </c>
      <c r="V45" s="76"/>
      <c r="W45" s="76"/>
      <c r="X45" s="76">
        <v>293005.57999999996</v>
      </c>
      <c r="Y45" s="76">
        <v>131182.9</v>
      </c>
      <c r="Z45" s="76">
        <v>533842.87</v>
      </c>
      <c r="AA45" s="76">
        <v>165438.6</v>
      </c>
      <c r="AB45" s="76"/>
      <c r="AC45" s="76"/>
      <c r="AD45" s="76"/>
      <c r="AE45" s="76"/>
      <c r="AF45" s="76">
        <v>33937.94</v>
      </c>
      <c r="AG45" s="76">
        <v>12835.15</v>
      </c>
      <c r="AH45" s="76">
        <v>27277.839999999997</v>
      </c>
      <c r="AI45" s="76">
        <v>62104.98</v>
      </c>
      <c r="AJ45" s="76">
        <v>534314.73</v>
      </c>
      <c r="AK45" s="76">
        <v>666876.27</v>
      </c>
      <c r="AL45" s="76"/>
      <c r="AM45" s="76"/>
      <c r="AN45" s="76">
        <v>344584.83</v>
      </c>
      <c r="AO45" s="76">
        <v>53623.79</v>
      </c>
      <c r="AP45" s="76">
        <v>270016.58</v>
      </c>
      <c r="AQ45" s="76">
        <v>8269.57</v>
      </c>
      <c r="AR45" s="76">
        <v>160856.79</v>
      </c>
      <c r="AS45" s="76"/>
      <c r="AT45" s="76">
        <v>1426.1</v>
      </c>
      <c r="AU45" s="76">
        <v>1138250.52</v>
      </c>
      <c r="AV45" s="76"/>
      <c r="AW45" s="76"/>
      <c r="AX45" s="76">
        <v>13192.380000000001</v>
      </c>
      <c r="AY45" s="76">
        <v>86025.04</v>
      </c>
      <c r="AZ45" s="76">
        <v>6367.83</v>
      </c>
      <c r="BA45" s="76"/>
      <c r="BB45" s="76"/>
      <c r="BC45" s="76"/>
      <c r="BD45" s="76">
        <v>29377.67</v>
      </c>
      <c r="BE45" s="76"/>
      <c r="BF45" s="76">
        <v>17200.830000000002</v>
      </c>
      <c r="BG45" s="76">
        <v>12966.64</v>
      </c>
      <c r="BH45" s="76">
        <v>33071.08</v>
      </c>
      <c r="BI45" s="76"/>
      <c r="BJ45" s="76"/>
      <c r="BK45" s="76">
        <v>21245.11</v>
      </c>
      <c r="BL45" s="76"/>
      <c r="BM45" s="76"/>
      <c r="BN45" s="76">
        <v>29156.7</v>
      </c>
      <c r="BO45" s="76">
        <v>7316.14</v>
      </c>
      <c r="BP45" s="76"/>
      <c r="BQ45" s="76"/>
      <c r="BR45" s="76">
        <v>76264.320000000007</v>
      </c>
      <c r="BS45" s="76">
        <v>73716.25</v>
      </c>
      <c r="BT45" s="76"/>
      <c r="BU45" s="76"/>
      <c r="BV45" s="76">
        <v>207293.11</v>
      </c>
      <c r="BW45" s="76">
        <v>44680.08</v>
      </c>
      <c r="BX45" s="76"/>
      <c r="BY45" s="76">
        <v>7950</v>
      </c>
      <c r="BZ45" s="76">
        <v>13900.19</v>
      </c>
      <c r="CA45" s="76"/>
      <c r="CB45" s="76"/>
      <c r="CC45" s="76">
        <v>163196.81</v>
      </c>
      <c r="CD45" s="76"/>
      <c r="CE45" s="76"/>
      <c r="CF45" s="76"/>
      <c r="CG45" s="76"/>
      <c r="CH45" s="76">
        <v>46517</v>
      </c>
      <c r="CI45" s="76"/>
      <c r="CJ45" s="76"/>
      <c r="CK45" s="76"/>
      <c r="CL45" s="76"/>
      <c r="CM45" s="76"/>
      <c r="CN45" s="76"/>
      <c r="CO45" s="76"/>
      <c r="CP45" s="76">
        <v>22179.91</v>
      </c>
      <c r="CQ45" s="76"/>
      <c r="CR45" s="76">
        <v>4818.66</v>
      </c>
      <c r="CS45" s="76"/>
      <c r="CT45" s="76"/>
      <c r="CU45" s="76"/>
      <c r="CV45" s="76"/>
      <c r="CW45" s="76"/>
      <c r="CX45" s="76">
        <v>10912.92</v>
      </c>
      <c r="CY45" s="76"/>
      <c r="CZ45" s="76"/>
      <c r="DA45" s="76">
        <v>11056561.199999997</v>
      </c>
    </row>
    <row r="46" spans="2:105" x14ac:dyDescent="0.3">
      <c r="B46" s="72" t="s">
        <v>802</v>
      </c>
      <c r="C46" s="74" t="s">
        <v>97</v>
      </c>
      <c r="D46" s="73">
        <v>180</v>
      </c>
      <c r="F46" s="55" t="s">
        <v>262</v>
      </c>
      <c r="G46" s="76">
        <v>38054.639999999999</v>
      </c>
      <c r="H46" s="76">
        <v>-38054.639999999999</v>
      </c>
      <c r="I46" s="76">
        <v>7142456.8199999994</v>
      </c>
      <c r="J46" s="76">
        <v>252884.07</v>
      </c>
      <c r="K46" s="76">
        <v>239994.27000000002</v>
      </c>
      <c r="L46" s="76"/>
      <c r="M46" s="76">
        <v>275877</v>
      </c>
      <c r="N46" s="76">
        <v>36186.29</v>
      </c>
      <c r="O46" s="76">
        <v>17115</v>
      </c>
      <c r="P46" s="76">
        <v>3326010.3200000003</v>
      </c>
      <c r="Q46" s="76">
        <v>157563.03</v>
      </c>
      <c r="R46" s="76">
        <v>126334.93</v>
      </c>
      <c r="S46" s="76"/>
      <c r="T46" s="76">
        <v>173674.46000000002</v>
      </c>
      <c r="U46" s="76">
        <v>61700.25</v>
      </c>
      <c r="V46" s="76"/>
      <c r="W46" s="76"/>
      <c r="X46" s="76">
        <v>596746</v>
      </c>
      <c r="Y46" s="76">
        <v>285293.15999999997</v>
      </c>
      <c r="Z46" s="76">
        <v>1091628.81</v>
      </c>
      <c r="AA46" s="76">
        <v>417105.62</v>
      </c>
      <c r="AB46" s="76"/>
      <c r="AC46" s="76"/>
      <c r="AD46" s="76"/>
      <c r="AE46" s="76"/>
      <c r="AF46" s="76">
        <v>81161.460000000006</v>
      </c>
      <c r="AG46" s="76">
        <v>27943.420000000002</v>
      </c>
      <c r="AH46" s="76">
        <v>59470.770000000004</v>
      </c>
      <c r="AI46" s="76">
        <v>113552.67999999996</v>
      </c>
      <c r="AJ46" s="76">
        <v>1083343.1500000001</v>
      </c>
      <c r="AK46" s="76">
        <v>1168768.8499999999</v>
      </c>
      <c r="AL46" s="76"/>
      <c r="AM46" s="76"/>
      <c r="AN46" s="76">
        <v>585864.29</v>
      </c>
      <c r="AO46" s="76">
        <v>122458.06999999999</v>
      </c>
      <c r="AP46" s="76">
        <v>454929.72</v>
      </c>
      <c r="AQ46" s="76">
        <v>4691.09</v>
      </c>
      <c r="AR46" s="76">
        <v>94365.03</v>
      </c>
      <c r="AS46" s="76">
        <v>26421.759999999998</v>
      </c>
      <c r="AT46" s="76">
        <v>61630.04</v>
      </c>
      <c r="AU46" s="76">
        <v>33778</v>
      </c>
      <c r="AV46" s="76"/>
      <c r="AW46" s="76"/>
      <c r="AX46" s="76">
        <v>72882.290000000008</v>
      </c>
      <c r="AY46" s="76">
        <v>396704.36</v>
      </c>
      <c r="AZ46" s="76">
        <v>71507.5</v>
      </c>
      <c r="BA46" s="76">
        <v>15325.2</v>
      </c>
      <c r="BB46" s="76"/>
      <c r="BC46" s="76"/>
      <c r="BD46" s="76">
        <v>5424</v>
      </c>
      <c r="BE46" s="76"/>
      <c r="BF46" s="76">
        <v>90314.51</v>
      </c>
      <c r="BG46" s="76">
        <v>36320.869999999995</v>
      </c>
      <c r="BH46" s="76">
        <v>140091.69</v>
      </c>
      <c r="BI46" s="76">
        <v>72738.77</v>
      </c>
      <c r="BJ46" s="76"/>
      <c r="BK46" s="76">
        <v>22353.23</v>
      </c>
      <c r="BL46" s="76"/>
      <c r="BM46" s="76"/>
      <c r="BN46" s="76"/>
      <c r="BO46" s="76"/>
      <c r="BP46" s="76"/>
      <c r="BQ46" s="76">
        <v>1790.6</v>
      </c>
      <c r="BR46" s="76">
        <v>137214</v>
      </c>
      <c r="BS46" s="76">
        <v>290054.77999999997</v>
      </c>
      <c r="BT46" s="76">
        <v>1453.5</v>
      </c>
      <c r="BU46" s="76">
        <v>42.1</v>
      </c>
      <c r="BV46" s="76">
        <v>278576.59999999998</v>
      </c>
      <c r="BW46" s="76">
        <v>29500</v>
      </c>
      <c r="BX46" s="76"/>
      <c r="BY46" s="76">
        <v>9650.9</v>
      </c>
      <c r="BZ46" s="76">
        <v>246637.01</v>
      </c>
      <c r="CA46" s="76"/>
      <c r="CB46" s="76">
        <v>24353.829999999998</v>
      </c>
      <c r="CC46" s="76">
        <v>232003.24</v>
      </c>
      <c r="CD46" s="76"/>
      <c r="CE46" s="76"/>
      <c r="CF46" s="76"/>
      <c r="CG46" s="76"/>
      <c r="CH46" s="76">
        <v>50155.92</v>
      </c>
      <c r="CI46" s="76"/>
      <c r="CJ46" s="76">
        <v>10931.29</v>
      </c>
      <c r="CK46" s="76"/>
      <c r="CL46" s="76"/>
      <c r="CM46" s="76">
        <v>247.04</v>
      </c>
      <c r="CN46" s="76"/>
      <c r="CO46" s="76"/>
      <c r="CP46" s="76">
        <v>29881.140000000003</v>
      </c>
      <c r="CQ46" s="76"/>
      <c r="CR46" s="76"/>
      <c r="CS46" s="76">
        <v>63948.7</v>
      </c>
      <c r="CT46" s="76"/>
      <c r="CU46" s="76">
        <v>15489.69</v>
      </c>
      <c r="CV46" s="76">
        <v>170044.30000000002</v>
      </c>
      <c r="CW46" s="76"/>
      <c r="CX46" s="76">
        <v>17191.64</v>
      </c>
      <c r="CY46" s="76"/>
      <c r="CZ46" s="76"/>
      <c r="DA46" s="76">
        <v>20651777.060000006</v>
      </c>
    </row>
    <row r="47" spans="2:105" x14ac:dyDescent="0.3">
      <c r="B47" s="72" t="s">
        <v>802</v>
      </c>
      <c r="C47" s="74" t="s">
        <v>99</v>
      </c>
      <c r="D47" s="73">
        <v>5060.41</v>
      </c>
      <c r="F47" s="55" t="s">
        <v>428</v>
      </c>
      <c r="G47" s="76"/>
      <c r="H47" s="76"/>
      <c r="I47" s="76">
        <v>5191542.01</v>
      </c>
      <c r="J47" s="76">
        <v>194368.46000000002</v>
      </c>
      <c r="K47" s="76">
        <v>76279.05</v>
      </c>
      <c r="L47" s="76"/>
      <c r="M47" s="76">
        <v>131319.29999999999</v>
      </c>
      <c r="N47" s="76"/>
      <c r="O47" s="76">
        <v>17115</v>
      </c>
      <c r="P47" s="76">
        <v>1559473.2100000002</v>
      </c>
      <c r="Q47" s="76">
        <v>170316.41999999998</v>
      </c>
      <c r="R47" s="76">
        <v>20081.45</v>
      </c>
      <c r="S47" s="76"/>
      <c r="T47" s="76">
        <v>171081.4</v>
      </c>
      <c r="U47" s="76">
        <v>865.43</v>
      </c>
      <c r="V47" s="76"/>
      <c r="W47" s="76"/>
      <c r="X47" s="76">
        <v>420312.58999999997</v>
      </c>
      <c r="Y47" s="76">
        <v>142357.53999999998</v>
      </c>
      <c r="Z47" s="76">
        <v>780108.77</v>
      </c>
      <c r="AA47" s="76">
        <v>187703.89999999997</v>
      </c>
      <c r="AB47" s="76"/>
      <c r="AC47" s="76"/>
      <c r="AD47" s="76"/>
      <c r="AE47" s="76"/>
      <c r="AF47" s="76">
        <v>40009.519999999997</v>
      </c>
      <c r="AG47" s="76">
        <v>14185.910000000002</v>
      </c>
      <c r="AH47" s="76">
        <v>33694.86</v>
      </c>
      <c r="AI47" s="76">
        <v>70675.899999999994</v>
      </c>
      <c r="AJ47" s="76">
        <v>765990.59</v>
      </c>
      <c r="AK47" s="76">
        <v>477914.41000000003</v>
      </c>
      <c r="AL47" s="76"/>
      <c r="AM47" s="76"/>
      <c r="AN47" s="76">
        <v>236150.28</v>
      </c>
      <c r="AO47" s="76">
        <v>11553.919999999998</v>
      </c>
      <c r="AP47" s="76"/>
      <c r="AQ47" s="76">
        <v>124313.4</v>
      </c>
      <c r="AR47" s="76">
        <v>56121.880000000005</v>
      </c>
      <c r="AS47" s="76">
        <v>15663.3</v>
      </c>
      <c r="AT47" s="76">
        <v>2820.73</v>
      </c>
      <c r="AU47" s="76">
        <v>192703.96999999997</v>
      </c>
      <c r="AV47" s="76"/>
      <c r="AW47" s="76"/>
      <c r="AX47" s="76">
        <v>99465.13</v>
      </c>
      <c r="AY47" s="76">
        <v>1985056.85</v>
      </c>
      <c r="AZ47" s="76">
        <v>29760</v>
      </c>
      <c r="BA47" s="76">
        <v>19985.29</v>
      </c>
      <c r="BB47" s="76"/>
      <c r="BC47" s="76">
        <v>36220.759999999995</v>
      </c>
      <c r="BD47" s="76"/>
      <c r="BE47" s="76">
        <v>55676.36</v>
      </c>
      <c r="BF47" s="76">
        <v>137566.92000000001</v>
      </c>
      <c r="BG47" s="76">
        <v>11114.65</v>
      </c>
      <c r="BH47" s="76">
        <v>71169.34</v>
      </c>
      <c r="BI47" s="76">
        <v>220.66</v>
      </c>
      <c r="BJ47" s="76">
        <v>2542.6999999999998</v>
      </c>
      <c r="BK47" s="76">
        <v>10601.97</v>
      </c>
      <c r="BL47" s="76"/>
      <c r="BM47" s="76">
        <v>305857.86000000004</v>
      </c>
      <c r="BN47" s="76"/>
      <c r="BO47" s="76">
        <v>712619.26</v>
      </c>
      <c r="BP47" s="76"/>
      <c r="BQ47" s="76"/>
      <c r="BR47" s="76">
        <v>133899</v>
      </c>
      <c r="BS47" s="76">
        <v>53817.5</v>
      </c>
      <c r="BT47" s="76">
        <v>1044</v>
      </c>
      <c r="BU47" s="76">
        <v>16206.1</v>
      </c>
      <c r="BV47" s="76">
        <v>415762.58</v>
      </c>
      <c r="BW47" s="76"/>
      <c r="BX47" s="76"/>
      <c r="BY47" s="76">
        <v>5529.67</v>
      </c>
      <c r="BZ47" s="76">
        <v>238667.21000000002</v>
      </c>
      <c r="CA47" s="76"/>
      <c r="CB47" s="76">
        <v>43728.09</v>
      </c>
      <c r="CC47" s="76">
        <v>136748.68</v>
      </c>
      <c r="CD47" s="76"/>
      <c r="CE47" s="76"/>
      <c r="CF47" s="76"/>
      <c r="CG47" s="76"/>
      <c r="CH47" s="76">
        <v>36562.910000000003</v>
      </c>
      <c r="CI47" s="76"/>
      <c r="CJ47" s="76">
        <v>204417.32</v>
      </c>
      <c r="CK47" s="76"/>
      <c r="CL47" s="76">
        <v>1300</v>
      </c>
      <c r="CM47" s="76">
        <v>15504.38</v>
      </c>
      <c r="CN47" s="76"/>
      <c r="CO47" s="76"/>
      <c r="CP47" s="76">
        <v>35960.410000000003</v>
      </c>
      <c r="CQ47" s="76"/>
      <c r="CR47" s="76"/>
      <c r="CS47" s="76">
        <v>1704.8</v>
      </c>
      <c r="CT47" s="76"/>
      <c r="CU47" s="76">
        <v>54861.130000000005</v>
      </c>
      <c r="CV47" s="76">
        <v>54256.22</v>
      </c>
      <c r="CW47" s="76">
        <v>18103.11</v>
      </c>
      <c r="CX47" s="76">
        <v>14537.55</v>
      </c>
      <c r="CY47" s="76"/>
      <c r="CZ47" s="76"/>
      <c r="DA47" s="76">
        <v>16065191.610000003</v>
      </c>
    </row>
    <row r="48" spans="2:105" x14ac:dyDescent="0.3">
      <c r="B48" s="72" t="s">
        <v>802</v>
      </c>
      <c r="C48" s="74" t="s">
        <v>101</v>
      </c>
      <c r="D48" s="73">
        <v>70666.009999999995</v>
      </c>
      <c r="F48" s="55" t="s">
        <v>836</v>
      </c>
      <c r="G48" s="76">
        <v>189677.84000000003</v>
      </c>
      <c r="H48" s="76">
        <v>-189677.84</v>
      </c>
      <c r="I48" s="76">
        <v>13139712.129999999</v>
      </c>
      <c r="J48" s="76">
        <v>305974.58</v>
      </c>
      <c r="K48" s="76">
        <v>710585.28999999992</v>
      </c>
      <c r="L48" s="76"/>
      <c r="M48" s="76">
        <v>239874.27000000002</v>
      </c>
      <c r="N48" s="76">
        <v>92718.14</v>
      </c>
      <c r="O48" s="76">
        <v>103836</v>
      </c>
      <c r="P48" s="76">
        <v>8898564.0900000017</v>
      </c>
      <c r="Q48" s="76">
        <v>231953.16</v>
      </c>
      <c r="R48" s="76">
        <v>486434.37</v>
      </c>
      <c r="S48" s="76"/>
      <c r="T48" s="76">
        <v>43090</v>
      </c>
      <c r="U48" s="76">
        <v>52800.240000000005</v>
      </c>
      <c r="V48" s="76"/>
      <c r="W48" s="76"/>
      <c r="X48" s="76">
        <v>1085584.2799999998</v>
      </c>
      <c r="Y48" s="76">
        <v>712367.61999999988</v>
      </c>
      <c r="Z48" s="76">
        <v>2047636.6500000001</v>
      </c>
      <c r="AA48" s="76">
        <v>1066990.6200000001</v>
      </c>
      <c r="AB48" s="76"/>
      <c r="AC48" s="76"/>
      <c r="AD48" s="76"/>
      <c r="AE48" s="76"/>
      <c r="AF48" s="76">
        <v>104087.16</v>
      </c>
      <c r="AG48" s="76">
        <v>70846.640000000014</v>
      </c>
      <c r="AH48" s="76">
        <v>80063.73</v>
      </c>
      <c r="AI48" s="76">
        <v>331503.27</v>
      </c>
      <c r="AJ48" s="76">
        <v>1997180</v>
      </c>
      <c r="AK48" s="76">
        <v>3012021.1799999997</v>
      </c>
      <c r="AL48" s="76">
        <v>29064.080000000002</v>
      </c>
      <c r="AM48" s="76">
        <v>4068.04</v>
      </c>
      <c r="AN48" s="76">
        <v>1260231.99</v>
      </c>
      <c r="AO48" s="76">
        <v>711681.12</v>
      </c>
      <c r="AP48" s="76">
        <v>82200.31</v>
      </c>
      <c r="AQ48" s="76">
        <v>318095.02999999997</v>
      </c>
      <c r="AR48" s="76">
        <v>313981.14</v>
      </c>
      <c r="AS48" s="76">
        <v>64651.38</v>
      </c>
      <c r="AT48" s="76">
        <v>4499.2299999999996</v>
      </c>
      <c r="AU48" s="76">
        <v>2474.2399999999998</v>
      </c>
      <c r="AV48" s="76">
        <v>1237.5</v>
      </c>
      <c r="AW48" s="76">
        <v>45801.5</v>
      </c>
      <c r="AX48" s="76">
        <v>209538.56</v>
      </c>
      <c r="AY48" s="76">
        <v>367752.19</v>
      </c>
      <c r="AZ48" s="76">
        <v>21780</v>
      </c>
      <c r="BA48" s="76">
        <v>14358.3</v>
      </c>
      <c r="BB48" s="76">
        <v>42830</v>
      </c>
      <c r="BC48" s="76">
        <v>34273.56</v>
      </c>
      <c r="BD48" s="76">
        <v>80486.64</v>
      </c>
      <c r="BE48" s="76">
        <v>6484.44</v>
      </c>
      <c r="BF48" s="76">
        <v>112873.04000000001</v>
      </c>
      <c r="BG48" s="76">
        <v>37818.47</v>
      </c>
      <c r="BH48" s="76">
        <v>348697.47</v>
      </c>
      <c r="BI48" s="76">
        <v>22892.309999999998</v>
      </c>
      <c r="BJ48" s="76">
        <v>2085.98</v>
      </c>
      <c r="BK48" s="76">
        <v>114707.22</v>
      </c>
      <c r="BL48" s="76"/>
      <c r="BM48" s="76"/>
      <c r="BN48" s="76"/>
      <c r="BO48" s="76"/>
      <c r="BP48" s="76"/>
      <c r="BQ48" s="76">
        <v>3426.21</v>
      </c>
      <c r="BR48" s="76">
        <v>380260.78</v>
      </c>
      <c r="BS48" s="76">
        <v>379274.8</v>
      </c>
      <c r="BT48" s="76">
        <v>354.46</v>
      </c>
      <c r="BU48" s="76">
        <v>28631.02</v>
      </c>
      <c r="BV48" s="76">
        <v>417762.04</v>
      </c>
      <c r="BW48" s="76">
        <v>888588.72</v>
      </c>
      <c r="BX48" s="76">
        <v>609058</v>
      </c>
      <c r="BY48" s="76">
        <v>5128.0200000000004</v>
      </c>
      <c r="BZ48" s="76"/>
      <c r="CA48" s="76"/>
      <c r="CB48" s="76">
        <v>109236.06999999999</v>
      </c>
      <c r="CC48" s="76">
        <v>267224.95</v>
      </c>
      <c r="CD48" s="76">
        <v>3799.93</v>
      </c>
      <c r="CE48" s="76">
        <v>10806</v>
      </c>
      <c r="CF48" s="76"/>
      <c r="CG48" s="76"/>
      <c r="CH48" s="76"/>
      <c r="CI48" s="76"/>
      <c r="CJ48" s="76">
        <v>102744.16</v>
      </c>
      <c r="CK48" s="76">
        <v>1831.88</v>
      </c>
      <c r="CL48" s="76"/>
      <c r="CM48" s="76"/>
      <c r="CN48" s="76"/>
      <c r="CO48" s="76"/>
      <c r="CP48" s="76">
        <v>94443.86</v>
      </c>
      <c r="CQ48" s="76"/>
      <c r="CR48" s="76"/>
      <c r="CS48" s="76"/>
      <c r="CT48" s="76"/>
      <c r="CU48" s="76"/>
      <c r="CV48" s="76"/>
      <c r="CW48" s="76"/>
      <c r="CX48" s="76">
        <v>73071.600000000006</v>
      </c>
      <c r="CY48" s="76"/>
      <c r="CZ48" s="76"/>
      <c r="DA48" s="76">
        <v>42444029.660000004</v>
      </c>
    </row>
    <row r="49" spans="2:105" x14ac:dyDescent="0.3">
      <c r="B49" s="72" t="s">
        <v>802</v>
      </c>
      <c r="C49" s="74" t="s">
        <v>105</v>
      </c>
      <c r="D49" s="73">
        <v>1769.55</v>
      </c>
      <c r="F49" s="55" t="s">
        <v>432</v>
      </c>
      <c r="G49" s="76">
        <v>251028.21999999997</v>
      </c>
      <c r="H49" s="76">
        <v>-251028.21999999997</v>
      </c>
      <c r="I49" s="76">
        <v>27142563.429999996</v>
      </c>
      <c r="J49" s="76">
        <v>1981758.5100000002</v>
      </c>
      <c r="K49" s="76">
        <v>721614.41</v>
      </c>
      <c r="L49" s="76"/>
      <c r="M49" s="76">
        <v>915165.96</v>
      </c>
      <c r="N49" s="76">
        <v>203055.54</v>
      </c>
      <c r="O49" s="76">
        <v>215645</v>
      </c>
      <c r="P49" s="76">
        <v>10248168.789999999</v>
      </c>
      <c r="Q49" s="76">
        <v>539444.94000000006</v>
      </c>
      <c r="R49" s="76">
        <v>550355.53</v>
      </c>
      <c r="S49" s="76"/>
      <c r="T49" s="76">
        <v>656014.21</v>
      </c>
      <c r="U49" s="76">
        <v>85197.700000000012</v>
      </c>
      <c r="V49" s="76"/>
      <c r="W49" s="76"/>
      <c r="X49" s="76">
        <v>2328692.79</v>
      </c>
      <c r="Y49" s="76">
        <v>889799.06999999983</v>
      </c>
      <c r="Z49" s="76">
        <v>4255255.5599999996</v>
      </c>
      <c r="AA49" s="76">
        <v>1318181.7499999998</v>
      </c>
      <c r="AB49" s="76"/>
      <c r="AC49" s="76"/>
      <c r="AD49" s="76"/>
      <c r="AE49" s="76"/>
      <c r="AF49" s="76">
        <v>259618.24999999997</v>
      </c>
      <c r="AG49" s="76">
        <v>100482.70000000001</v>
      </c>
      <c r="AH49" s="76">
        <v>211233.87</v>
      </c>
      <c r="AI49" s="76">
        <v>402662.27000000008</v>
      </c>
      <c r="AJ49" s="76">
        <v>4259094.99</v>
      </c>
      <c r="AK49" s="76">
        <v>3793989.01</v>
      </c>
      <c r="AL49" s="76"/>
      <c r="AM49" s="76"/>
      <c r="AN49" s="76">
        <v>2337879.41</v>
      </c>
      <c r="AO49" s="76">
        <v>322975.61000000004</v>
      </c>
      <c r="AP49" s="76">
        <v>1161407.31</v>
      </c>
      <c r="AQ49" s="76">
        <v>644058.67000000004</v>
      </c>
      <c r="AR49" s="76">
        <v>1666038.97</v>
      </c>
      <c r="AS49" s="76">
        <v>3333.51</v>
      </c>
      <c r="AT49" s="76">
        <v>9251.92</v>
      </c>
      <c r="AU49" s="76">
        <v>358483.23</v>
      </c>
      <c r="AV49" s="76"/>
      <c r="AW49" s="76"/>
      <c r="AX49" s="76">
        <v>145885.16999999998</v>
      </c>
      <c r="AY49" s="76">
        <v>1906082</v>
      </c>
      <c r="AZ49" s="76">
        <v>43917.5</v>
      </c>
      <c r="BA49" s="76">
        <v>41672.199999999997</v>
      </c>
      <c r="BB49" s="76"/>
      <c r="BC49" s="76">
        <v>126574.63999999998</v>
      </c>
      <c r="BD49" s="76"/>
      <c r="BE49" s="76"/>
      <c r="BF49" s="76">
        <v>363684.24</v>
      </c>
      <c r="BG49" s="76">
        <v>117953.55000000002</v>
      </c>
      <c r="BH49" s="76">
        <v>703974.35</v>
      </c>
      <c r="BI49" s="76"/>
      <c r="BJ49" s="76">
        <v>1272</v>
      </c>
      <c r="BK49" s="76">
        <v>21346.77</v>
      </c>
      <c r="BL49" s="76">
        <v>69808.09</v>
      </c>
      <c r="BM49" s="76"/>
      <c r="BN49" s="76"/>
      <c r="BO49" s="76">
        <v>81020.909999999989</v>
      </c>
      <c r="BP49" s="76"/>
      <c r="BQ49" s="76">
        <v>48.61</v>
      </c>
      <c r="BR49" s="76">
        <v>627430</v>
      </c>
      <c r="BS49" s="76">
        <v>732013.57</v>
      </c>
      <c r="BT49" s="76">
        <v>10411.98</v>
      </c>
      <c r="BU49" s="76">
        <v>65147.899999999994</v>
      </c>
      <c r="BV49" s="76">
        <v>976053.69000000006</v>
      </c>
      <c r="BW49" s="76">
        <v>1113008.5699999998</v>
      </c>
      <c r="BX49" s="76"/>
      <c r="BY49" s="76">
        <v>117511.24000000002</v>
      </c>
      <c r="BZ49" s="76">
        <v>348921.51</v>
      </c>
      <c r="CA49" s="76"/>
      <c r="CB49" s="76">
        <v>202312.97</v>
      </c>
      <c r="CC49" s="76">
        <v>604809.29</v>
      </c>
      <c r="CD49" s="76"/>
      <c r="CE49" s="76">
        <v>25327.360000000001</v>
      </c>
      <c r="CF49" s="76"/>
      <c r="CG49" s="76">
        <v>1714.61</v>
      </c>
      <c r="CH49" s="76">
        <v>86520.22</v>
      </c>
      <c r="CI49" s="76"/>
      <c r="CJ49" s="76">
        <v>53035.7</v>
      </c>
      <c r="CK49" s="76">
        <v>3858.56</v>
      </c>
      <c r="CL49" s="76"/>
      <c r="CM49" s="76"/>
      <c r="CN49" s="76"/>
      <c r="CO49" s="76"/>
      <c r="CP49" s="76">
        <v>220239.73</v>
      </c>
      <c r="CQ49" s="76"/>
      <c r="CR49" s="76"/>
      <c r="CS49" s="76">
        <v>158451.24</v>
      </c>
      <c r="CT49" s="76">
        <v>141892.35999999999</v>
      </c>
      <c r="CU49" s="76"/>
      <c r="CV49" s="76">
        <v>8643.39</v>
      </c>
      <c r="CW49" s="76">
        <v>66962</v>
      </c>
      <c r="CX49" s="76"/>
      <c r="CY49" s="76"/>
      <c r="CZ49" s="76"/>
      <c r="DA49" s="76">
        <v>76768928.830000013</v>
      </c>
    </row>
    <row r="50" spans="2:105" x14ac:dyDescent="0.3">
      <c r="B50" s="72" t="s">
        <v>802</v>
      </c>
      <c r="C50" s="74" t="s">
        <v>107</v>
      </c>
      <c r="D50" s="73">
        <v>4327.03</v>
      </c>
      <c r="F50" s="55" t="s">
        <v>586</v>
      </c>
      <c r="G50" s="76">
        <v>20078.509999999998</v>
      </c>
      <c r="H50" s="76">
        <v>-20078.510000000002</v>
      </c>
      <c r="I50" s="76">
        <v>985256.78</v>
      </c>
      <c r="J50" s="76">
        <v>18897.57</v>
      </c>
      <c r="K50" s="76">
        <v>27499.360000000001</v>
      </c>
      <c r="L50" s="76"/>
      <c r="M50" s="76">
        <v>41753.1</v>
      </c>
      <c r="N50" s="76">
        <v>22052.98</v>
      </c>
      <c r="O50" s="76"/>
      <c r="P50" s="76">
        <v>821952.1</v>
      </c>
      <c r="Q50" s="76">
        <v>36262.400000000001</v>
      </c>
      <c r="R50" s="76">
        <v>31254.93</v>
      </c>
      <c r="S50" s="76"/>
      <c r="T50" s="76">
        <v>5077.2700000000004</v>
      </c>
      <c r="U50" s="76">
        <v>7760.88</v>
      </c>
      <c r="V50" s="76"/>
      <c r="W50" s="76"/>
      <c r="X50" s="76">
        <v>79908.73</v>
      </c>
      <c r="Y50" s="76">
        <v>67152.759999999995</v>
      </c>
      <c r="Z50" s="76">
        <v>150361.14000000001</v>
      </c>
      <c r="AA50" s="76">
        <v>95877.700000000012</v>
      </c>
      <c r="AB50" s="76"/>
      <c r="AC50" s="76"/>
      <c r="AD50" s="76"/>
      <c r="AE50" s="76"/>
      <c r="AF50" s="76">
        <v>9433.0499999999993</v>
      </c>
      <c r="AG50" s="76">
        <v>8829.8299999999981</v>
      </c>
      <c r="AH50" s="76">
        <v>4733.57</v>
      </c>
      <c r="AI50" s="76">
        <v>18473.45</v>
      </c>
      <c r="AJ50" s="76">
        <v>159189.29999999999</v>
      </c>
      <c r="AK50" s="76">
        <v>271583.7</v>
      </c>
      <c r="AL50" s="76"/>
      <c r="AM50" s="76"/>
      <c r="AN50" s="76">
        <v>113597.45</v>
      </c>
      <c r="AO50" s="76">
        <v>41293.32</v>
      </c>
      <c r="AP50" s="76">
        <v>74009.399999999994</v>
      </c>
      <c r="AQ50" s="76">
        <v>2242.8900000000003</v>
      </c>
      <c r="AR50" s="76">
        <v>47079.05</v>
      </c>
      <c r="AS50" s="76">
        <v>14987.5</v>
      </c>
      <c r="AT50" s="76">
        <v>1028.95</v>
      </c>
      <c r="AU50" s="76">
        <v>203207.88</v>
      </c>
      <c r="AV50" s="76"/>
      <c r="AW50" s="76"/>
      <c r="AX50" s="76">
        <v>14903.12</v>
      </c>
      <c r="AY50" s="76">
        <v>5735.92</v>
      </c>
      <c r="AZ50" s="76">
        <v>297</v>
      </c>
      <c r="BA50" s="76"/>
      <c r="BB50" s="76"/>
      <c r="BC50" s="76">
        <v>2531.31</v>
      </c>
      <c r="BD50" s="76"/>
      <c r="BE50" s="76"/>
      <c r="BF50" s="76">
        <v>1652.1399999999999</v>
      </c>
      <c r="BG50" s="76">
        <v>4804.4400000000005</v>
      </c>
      <c r="BH50" s="76">
        <v>11607.24</v>
      </c>
      <c r="BI50" s="76"/>
      <c r="BJ50" s="76"/>
      <c r="BK50" s="76">
        <v>116.44</v>
      </c>
      <c r="BL50" s="76">
        <v>8589.93</v>
      </c>
      <c r="BM50" s="76">
        <v>3453.8</v>
      </c>
      <c r="BN50" s="76"/>
      <c r="BO50" s="76"/>
      <c r="BP50" s="76"/>
      <c r="BQ50" s="76"/>
      <c r="BR50" s="76">
        <v>52479.5</v>
      </c>
      <c r="BS50" s="76">
        <v>40939.43</v>
      </c>
      <c r="BT50" s="76">
        <v>548.63</v>
      </c>
      <c r="BU50" s="76">
        <v>154.16</v>
      </c>
      <c r="BV50" s="76"/>
      <c r="BW50" s="76">
        <v>176500.37</v>
      </c>
      <c r="BX50" s="76"/>
      <c r="BY50" s="76">
        <v>6788</v>
      </c>
      <c r="BZ50" s="76">
        <v>213484.77</v>
      </c>
      <c r="CA50" s="76"/>
      <c r="CB50" s="76"/>
      <c r="CC50" s="76">
        <v>13868.85</v>
      </c>
      <c r="CD50" s="76"/>
      <c r="CE50" s="76"/>
      <c r="CF50" s="76"/>
      <c r="CG50" s="76"/>
      <c r="CH50" s="76">
        <v>11827.89</v>
      </c>
      <c r="CI50" s="76"/>
      <c r="CJ50" s="76">
        <v>6822.57</v>
      </c>
      <c r="CK50" s="76">
        <v>468.51</v>
      </c>
      <c r="CL50" s="76"/>
      <c r="CM50" s="76"/>
      <c r="CN50" s="76"/>
      <c r="CO50" s="76"/>
      <c r="CP50" s="76">
        <v>8453.7900000000009</v>
      </c>
      <c r="CQ50" s="76"/>
      <c r="CR50" s="76"/>
      <c r="CS50" s="76"/>
      <c r="CT50" s="76"/>
      <c r="CU50" s="76"/>
      <c r="CV50" s="76"/>
      <c r="CW50" s="76"/>
      <c r="CX50" s="76">
        <v>15446.05</v>
      </c>
      <c r="CY50" s="76"/>
      <c r="CZ50" s="76"/>
      <c r="DA50" s="76">
        <v>3962230.9000000004</v>
      </c>
    </row>
    <row r="51" spans="2:105" x14ac:dyDescent="0.3">
      <c r="B51" s="72" t="s">
        <v>802</v>
      </c>
      <c r="C51" s="74" t="s">
        <v>109</v>
      </c>
      <c r="D51" s="73">
        <v>17761.849999999999</v>
      </c>
      <c r="F51" s="55" t="s">
        <v>246</v>
      </c>
      <c r="G51" s="76">
        <v>66655.350000000006</v>
      </c>
      <c r="H51" s="76">
        <v>-66655.350000000006</v>
      </c>
      <c r="I51" s="76">
        <v>4148040.4499999997</v>
      </c>
      <c r="J51" s="76">
        <v>31534.37</v>
      </c>
      <c r="K51" s="76">
        <v>149847.96</v>
      </c>
      <c r="L51" s="76"/>
      <c r="M51" s="76">
        <v>242734.96000000002</v>
      </c>
      <c r="N51" s="76">
        <v>40431.960000000006</v>
      </c>
      <c r="O51" s="76">
        <v>32115</v>
      </c>
      <c r="P51" s="76">
        <v>1933432.7599999998</v>
      </c>
      <c r="Q51" s="76">
        <v>131498.46000000002</v>
      </c>
      <c r="R51" s="76">
        <v>94376.2</v>
      </c>
      <c r="S51" s="76"/>
      <c r="T51" s="76">
        <v>80333.570000000007</v>
      </c>
      <c r="U51" s="76">
        <v>7253.8700000000008</v>
      </c>
      <c r="V51" s="76"/>
      <c r="W51" s="76"/>
      <c r="X51" s="76">
        <v>346712.08</v>
      </c>
      <c r="Y51" s="76">
        <v>166899.53999999998</v>
      </c>
      <c r="Z51" s="76">
        <v>644002.94999999995</v>
      </c>
      <c r="AA51" s="76">
        <v>247747.45</v>
      </c>
      <c r="AB51" s="76"/>
      <c r="AC51" s="76"/>
      <c r="AD51" s="76"/>
      <c r="AE51" s="76"/>
      <c r="AF51" s="76">
        <v>11114.899999999998</v>
      </c>
      <c r="AG51" s="76">
        <v>5792.21</v>
      </c>
      <c r="AH51" s="76">
        <v>33727.229999999996</v>
      </c>
      <c r="AI51" s="76">
        <v>56260.93</v>
      </c>
      <c r="AJ51" s="76">
        <v>675711.46</v>
      </c>
      <c r="AK51" s="76">
        <v>675206.58</v>
      </c>
      <c r="AL51" s="76"/>
      <c r="AM51" s="76"/>
      <c r="AN51" s="76">
        <v>433855.61000000004</v>
      </c>
      <c r="AO51" s="76">
        <v>60040.7</v>
      </c>
      <c r="AP51" s="76">
        <v>50266.32</v>
      </c>
      <c r="AQ51" s="76">
        <v>18367.57</v>
      </c>
      <c r="AR51" s="76">
        <v>113132.84999999999</v>
      </c>
      <c r="AS51" s="76">
        <v>17029.57</v>
      </c>
      <c r="AT51" s="76">
        <v>4506.13</v>
      </c>
      <c r="AU51" s="76">
        <v>67683.649999999994</v>
      </c>
      <c r="AV51" s="76"/>
      <c r="AW51" s="76"/>
      <c r="AX51" s="76">
        <v>51211.199999999997</v>
      </c>
      <c r="AY51" s="76">
        <v>174244.19000000003</v>
      </c>
      <c r="AZ51" s="76">
        <v>2613.6</v>
      </c>
      <c r="BA51" s="76"/>
      <c r="BB51" s="76"/>
      <c r="BC51" s="76">
        <v>3974.6299999999997</v>
      </c>
      <c r="BD51" s="76">
        <v>2404.29</v>
      </c>
      <c r="BE51" s="76"/>
      <c r="BF51" s="76">
        <v>51495.520000000004</v>
      </c>
      <c r="BG51" s="76">
        <v>37706.44</v>
      </c>
      <c r="BH51" s="76">
        <v>45173.100000000006</v>
      </c>
      <c r="BI51" s="76"/>
      <c r="BJ51" s="76"/>
      <c r="BK51" s="76"/>
      <c r="BL51" s="76">
        <v>13016.220000000001</v>
      </c>
      <c r="BM51" s="76">
        <v>-16200</v>
      </c>
      <c r="BN51" s="76"/>
      <c r="BO51" s="76"/>
      <c r="BP51" s="76"/>
      <c r="BQ51" s="76"/>
      <c r="BR51" s="76">
        <v>143046.13</v>
      </c>
      <c r="BS51" s="76">
        <v>235626.27000000002</v>
      </c>
      <c r="BT51" s="76">
        <v>2086.9699999999998</v>
      </c>
      <c r="BU51" s="76"/>
      <c r="BV51" s="76">
        <v>35282.5</v>
      </c>
      <c r="BW51" s="76"/>
      <c r="BX51" s="76">
        <v>286328.74</v>
      </c>
      <c r="BY51" s="76">
        <v>57328</v>
      </c>
      <c r="BZ51" s="76">
        <v>330064.01999999996</v>
      </c>
      <c r="CA51" s="76"/>
      <c r="CB51" s="76"/>
      <c r="CC51" s="76">
        <v>65123</v>
      </c>
      <c r="CD51" s="76"/>
      <c r="CE51" s="76"/>
      <c r="CF51" s="76"/>
      <c r="CG51" s="76"/>
      <c r="CH51" s="76">
        <v>48295.360000000001</v>
      </c>
      <c r="CI51" s="76"/>
      <c r="CJ51" s="76">
        <v>23674.83</v>
      </c>
      <c r="CK51" s="76">
        <v>841.29</v>
      </c>
      <c r="CL51" s="76"/>
      <c r="CM51" s="76"/>
      <c r="CN51" s="76"/>
      <c r="CO51" s="76"/>
      <c r="CP51" s="76">
        <v>87817.17</v>
      </c>
      <c r="CQ51" s="76"/>
      <c r="CR51" s="76"/>
      <c r="CS51" s="76">
        <v>29439.94</v>
      </c>
      <c r="CT51" s="76"/>
      <c r="CU51" s="76"/>
      <c r="CV51" s="76">
        <v>11109.26</v>
      </c>
      <c r="CW51" s="76"/>
      <c r="CX51" s="76"/>
      <c r="CY51" s="76"/>
      <c r="CZ51" s="76"/>
      <c r="DA51" s="76">
        <v>12241359.959999999</v>
      </c>
    </row>
    <row r="52" spans="2:105" x14ac:dyDescent="0.3">
      <c r="B52" s="72" t="s">
        <v>802</v>
      </c>
      <c r="C52" s="74" t="s">
        <v>111</v>
      </c>
      <c r="D52" s="73">
        <v>7058.5</v>
      </c>
      <c r="F52" s="55" t="s">
        <v>594</v>
      </c>
      <c r="G52" s="76">
        <v>3097.23</v>
      </c>
      <c r="H52" s="76">
        <v>-3097.23</v>
      </c>
      <c r="I52" s="76">
        <v>141393.72999999998</v>
      </c>
      <c r="J52" s="76"/>
      <c r="K52" s="76">
        <v>5165.12</v>
      </c>
      <c r="L52" s="76"/>
      <c r="M52" s="76">
        <v>2612.85</v>
      </c>
      <c r="N52" s="76"/>
      <c r="O52" s="76"/>
      <c r="P52" s="76">
        <v>119408.11</v>
      </c>
      <c r="Q52" s="76">
        <v>6967.87</v>
      </c>
      <c r="R52" s="76">
        <v>1225.8400000000001</v>
      </c>
      <c r="S52" s="76"/>
      <c r="T52" s="76"/>
      <c r="U52" s="76"/>
      <c r="V52" s="76"/>
      <c r="W52" s="76"/>
      <c r="X52" s="76">
        <v>11208.46</v>
      </c>
      <c r="Y52" s="76">
        <v>9445.380000000001</v>
      </c>
      <c r="Z52" s="76">
        <v>21562.620000000003</v>
      </c>
      <c r="AA52" s="76">
        <v>13417.04</v>
      </c>
      <c r="AB52" s="76"/>
      <c r="AC52" s="76"/>
      <c r="AD52" s="76"/>
      <c r="AE52" s="76"/>
      <c r="AF52" s="76">
        <v>133.01999999999998</v>
      </c>
      <c r="AG52" s="76">
        <v>115.53</v>
      </c>
      <c r="AH52" s="76">
        <v>972.66</v>
      </c>
      <c r="AI52" s="76">
        <v>5710.3900000000031</v>
      </c>
      <c r="AJ52" s="76">
        <v>34848</v>
      </c>
      <c r="AK52" s="76">
        <v>46299.18</v>
      </c>
      <c r="AL52" s="76"/>
      <c r="AM52" s="76"/>
      <c r="AN52" s="76">
        <v>60015.76999999999</v>
      </c>
      <c r="AO52" s="76">
        <v>10456.68</v>
      </c>
      <c r="AP52" s="76">
        <v>14212.830000000002</v>
      </c>
      <c r="AQ52" s="76">
        <v>9338.89</v>
      </c>
      <c r="AR52" s="76">
        <v>3832.01</v>
      </c>
      <c r="AS52" s="76"/>
      <c r="AT52" s="76">
        <v>174.19</v>
      </c>
      <c r="AU52" s="76">
        <v>37777.199999999997</v>
      </c>
      <c r="AV52" s="76"/>
      <c r="AW52" s="76"/>
      <c r="AX52" s="76"/>
      <c r="AY52" s="76">
        <v>3480.5</v>
      </c>
      <c r="AZ52" s="76">
        <v>2082.5</v>
      </c>
      <c r="BA52" s="76">
        <v>1131</v>
      </c>
      <c r="BB52" s="76"/>
      <c r="BC52" s="76"/>
      <c r="BD52" s="76"/>
      <c r="BE52" s="76"/>
      <c r="BF52" s="76">
        <v>4304.8999999999996</v>
      </c>
      <c r="BG52" s="76">
        <v>2187.65</v>
      </c>
      <c r="BH52" s="76">
        <v>42340.37</v>
      </c>
      <c r="BI52" s="76">
        <v>1356</v>
      </c>
      <c r="BJ52" s="76"/>
      <c r="BK52" s="76"/>
      <c r="BL52" s="76">
        <v>4622.34</v>
      </c>
      <c r="BM52" s="76"/>
      <c r="BN52" s="76"/>
      <c r="BO52" s="76"/>
      <c r="BP52" s="76"/>
      <c r="BQ52" s="76"/>
      <c r="BR52" s="76">
        <v>18271.330000000002</v>
      </c>
      <c r="BS52" s="76">
        <v>3645.02</v>
      </c>
      <c r="BT52" s="76">
        <v>559.66000000000008</v>
      </c>
      <c r="BU52" s="76"/>
      <c r="BV52" s="76"/>
      <c r="BW52" s="76"/>
      <c r="BX52" s="76"/>
      <c r="BY52" s="76"/>
      <c r="BZ52" s="76">
        <v>142691.9</v>
      </c>
      <c r="CA52" s="76"/>
      <c r="CB52" s="76"/>
      <c r="CC52" s="76">
        <v>4523</v>
      </c>
      <c r="CD52" s="76"/>
      <c r="CE52" s="76"/>
      <c r="CF52" s="76"/>
      <c r="CG52" s="76"/>
      <c r="CH52" s="76">
        <v>863</v>
      </c>
      <c r="CI52" s="76"/>
      <c r="CJ52" s="76">
        <v>2224.29</v>
      </c>
      <c r="CK52" s="76">
        <v>190.23</v>
      </c>
      <c r="CL52" s="76"/>
      <c r="CM52" s="76"/>
      <c r="CN52" s="76"/>
      <c r="CO52" s="76"/>
      <c r="CP52" s="76">
        <v>7326.7100000000009</v>
      </c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>
        <v>798093.77000000014</v>
      </c>
    </row>
    <row r="53" spans="2:105" x14ac:dyDescent="0.3">
      <c r="B53" s="72" t="s">
        <v>802</v>
      </c>
      <c r="C53" s="74" t="s">
        <v>117</v>
      </c>
      <c r="D53" s="73">
        <v>19449.62</v>
      </c>
      <c r="F53" s="55" t="s">
        <v>338</v>
      </c>
      <c r="G53" s="76">
        <v>380573.94</v>
      </c>
      <c r="H53" s="76">
        <v>-380573.94</v>
      </c>
      <c r="I53" s="76">
        <v>34270158.620000005</v>
      </c>
      <c r="J53" s="76">
        <v>2212233.66</v>
      </c>
      <c r="K53" s="76">
        <v>2982397.01</v>
      </c>
      <c r="L53" s="76"/>
      <c r="M53" s="76">
        <v>1627582.9600000004</v>
      </c>
      <c r="N53" s="76">
        <v>1206023.9500000002</v>
      </c>
      <c r="O53" s="76">
        <v>369688</v>
      </c>
      <c r="P53" s="76">
        <v>13330427.519999998</v>
      </c>
      <c r="Q53" s="76">
        <v>431057.03</v>
      </c>
      <c r="R53" s="76">
        <v>533105.56999999995</v>
      </c>
      <c r="S53" s="76"/>
      <c r="T53" s="76">
        <v>1103186.55</v>
      </c>
      <c r="U53" s="76">
        <v>209705.71</v>
      </c>
      <c r="V53" s="76"/>
      <c r="W53" s="76"/>
      <c r="X53" s="76">
        <v>3134497.8500000006</v>
      </c>
      <c r="Y53" s="76">
        <v>1150240.5300000003</v>
      </c>
      <c r="Z53" s="76">
        <v>5960215.7299999995</v>
      </c>
      <c r="AA53" s="76">
        <v>1739549.9000000001</v>
      </c>
      <c r="AB53" s="76"/>
      <c r="AC53" s="76"/>
      <c r="AD53" s="76"/>
      <c r="AE53" s="76"/>
      <c r="AF53" s="76">
        <v>223908.41999999998</v>
      </c>
      <c r="AG53" s="76">
        <v>43155.51</v>
      </c>
      <c r="AH53" s="76">
        <v>185494.47999999998</v>
      </c>
      <c r="AI53" s="76">
        <v>295652.07999999996</v>
      </c>
      <c r="AJ53" s="76">
        <v>5380575.3100000005</v>
      </c>
      <c r="AK53" s="76">
        <v>4216786.7500000009</v>
      </c>
      <c r="AL53" s="76"/>
      <c r="AM53" s="76"/>
      <c r="AN53" s="76">
        <v>2722686.9600000004</v>
      </c>
      <c r="AO53" s="76">
        <v>300037.14</v>
      </c>
      <c r="AP53" s="76">
        <v>1044382.53</v>
      </c>
      <c r="AQ53" s="76">
        <v>391345.18999999994</v>
      </c>
      <c r="AR53" s="76">
        <v>1523525.51</v>
      </c>
      <c r="AS53" s="76"/>
      <c r="AT53" s="76">
        <v>127192</v>
      </c>
      <c r="AU53" s="76">
        <v>103551.47000000002</v>
      </c>
      <c r="AV53" s="76"/>
      <c r="AW53" s="76"/>
      <c r="AX53" s="76">
        <v>79797.72</v>
      </c>
      <c r="AY53" s="76">
        <v>1257033.3399999999</v>
      </c>
      <c r="AZ53" s="76">
        <v>22039.1</v>
      </c>
      <c r="BA53" s="76">
        <v>25282.59</v>
      </c>
      <c r="BB53" s="76">
        <v>255</v>
      </c>
      <c r="BC53" s="76">
        <v>222147.43999999997</v>
      </c>
      <c r="BD53" s="76">
        <v>20600</v>
      </c>
      <c r="BE53" s="76">
        <v>4389.09</v>
      </c>
      <c r="BF53" s="76">
        <v>143803.09</v>
      </c>
      <c r="BG53" s="76">
        <v>185404.13999999998</v>
      </c>
      <c r="BH53" s="76">
        <v>60934.579999999994</v>
      </c>
      <c r="BI53" s="76">
        <v>2890.42</v>
      </c>
      <c r="BJ53" s="76">
        <v>8662.58</v>
      </c>
      <c r="BK53" s="76">
        <v>19591.61</v>
      </c>
      <c r="BL53" s="76">
        <v>191961.11000000002</v>
      </c>
      <c r="BM53" s="76"/>
      <c r="BN53" s="76"/>
      <c r="BO53" s="76"/>
      <c r="BP53" s="76"/>
      <c r="BQ53" s="76"/>
      <c r="BR53" s="76">
        <v>832757</v>
      </c>
      <c r="BS53" s="76">
        <v>62502.1</v>
      </c>
      <c r="BT53" s="76">
        <v>2349.73</v>
      </c>
      <c r="BU53" s="76">
        <v>28805.050000000003</v>
      </c>
      <c r="BV53" s="76"/>
      <c r="BW53" s="76"/>
      <c r="BX53" s="76"/>
      <c r="BY53" s="76">
        <v>195149.72999999998</v>
      </c>
      <c r="BZ53" s="76">
        <v>1475697.7399999998</v>
      </c>
      <c r="CA53" s="76"/>
      <c r="CB53" s="76">
        <v>1215.76</v>
      </c>
      <c r="CC53" s="76">
        <v>574900.37</v>
      </c>
      <c r="CD53" s="76"/>
      <c r="CE53" s="76"/>
      <c r="CF53" s="76"/>
      <c r="CG53" s="76"/>
      <c r="CH53" s="76">
        <v>76104.609999999986</v>
      </c>
      <c r="CI53" s="76"/>
      <c r="CJ53" s="76">
        <v>97328</v>
      </c>
      <c r="CK53" s="76">
        <v>7129.43</v>
      </c>
      <c r="CL53" s="76"/>
      <c r="CM53" s="76"/>
      <c r="CN53" s="76"/>
      <c r="CO53" s="76"/>
      <c r="CP53" s="76">
        <v>235389.37</v>
      </c>
      <c r="CQ53" s="76"/>
      <c r="CR53" s="76"/>
      <c r="CS53" s="76">
        <v>54687.32</v>
      </c>
      <c r="CT53" s="76"/>
      <c r="CU53" s="76"/>
      <c r="CV53" s="76">
        <v>213371.37</v>
      </c>
      <c r="CW53" s="76">
        <v>19304.23</v>
      </c>
      <c r="CX53" s="76">
        <v>117209.59</v>
      </c>
      <c r="CY53" s="76"/>
      <c r="CZ53" s="76"/>
      <c r="DA53" s="76">
        <v>93057057.150000036</v>
      </c>
    </row>
    <row r="54" spans="2:105" x14ac:dyDescent="0.3">
      <c r="B54" s="72" t="s">
        <v>802</v>
      </c>
      <c r="C54" s="74" t="s">
        <v>119</v>
      </c>
      <c r="D54" s="73">
        <v>2361.7199999999998</v>
      </c>
      <c r="F54" s="55" t="s">
        <v>482</v>
      </c>
      <c r="G54" s="76">
        <v>27544.41</v>
      </c>
      <c r="H54" s="76">
        <v>-27544.41</v>
      </c>
      <c r="I54" s="76">
        <v>992127.77</v>
      </c>
      <c r="J54" s="76">
        <v>21222.78</v>
      </c>
      <c r="K54" s="76"/>
      <c r="L54" s="76"/>
      <c r="M54" s="76">
        <v>35746.770000000004</v>
      </c>
      <c r="N54" s="76">
        <v>37603.14</v>
      </c>
      <c r="O54" s="76"/>
      <c r="P54" s="76">
        <v>347956.83</v>
      </c>
      <c r="Q54" s="76">
        <v>20468.370000000003</v>
      </c>
      <c r="R54" s="76">
        <v>47320.430000000008</v>
      </c>
      <c r="S54" s="76"/>
      <c r="T54" s="76">
        <v>44479.199999999997</v>
      </c>
      <c r="U54" s="76">
        <v>136.44</v>
      </c>
      <c r="V54" s="76"/>
      <c r="W54" s="76"/>
      <c r="X54" s="76">
        <v>78434.579999999987</v>
      </c>
      <c r="Y54" s="76">
        <v>33303.93</v>
      </c>
      <c r="Z54" s="76">
        <v>148836.81</v>
      </c>
      <c r="AA54" s="76">
        <v>48373.95</v>
      </c>
      <c r="AB54" s="76"/>
      <c r="AC54" s="76"/>
      <c r="AD54" s="76"/>
      <c r="AE54" s="76"/>
      <c r="AF54" s="76">
        <v>5803.2999999999993</v>
      </c>
      <c r="AG54" s="76">
        <v>3065.92</v>
      </c>
      <c r="AH54" s="76">
        <v>6910.13</v>
      </c>
      <c r="AI54" s="76">
        <v>14320.84</v>
      </c>
      <c r="AJ54" s="76">
        <v>160688</v>
      </c>
      <c r="AK54" s="76">
        <v>123903.99999999999</v>
      </c>
      <c r="AL54" s="76"/>
      <c r="AM54" s="76"/>
      <c r="AN54" s="76">
        <v>167068.79</v>
      </c>
      <c r="AO54" s="76">
        <v>38311.149999999994</v>
      </c>
      <c r="AP54" s="76">
        <v>37698.729999999996</v>
      </c>
      <c r="AQ54" s="76">
        <v>3247.29</v>
      </c>
      <c r="AR54" s="76">
        <v>44584.789999999994</v>
      </c>
      <c r="AS54" s="76"/>
      <c r="AT54" s="76">
        <v>445.28</v>
      </c>
      <c r="AU54" s="76"/>
      <c r="AV54" s="76"/>
      <c r="AW54" s="76"/>
      <c r="AX54" s="76">
        <v>2240</v>
      </c>
      <c r="AY54" s="76">
        <v>12518.65</v>
      </c>
      <c r="AZ54" s="76"/>
      <c r="BA54" s="76">
        <v>1161</v>
      </c>
      <c r="BB54" s="76"/>
      <c r="BC54" s="76">
        <v>112.77</v>
      </c>
      <c r="BD54" s="76"/>
      <c r="BE54" s="76"/>
      <c r="BF54" s="76">
        <v>9558.8700000000008</v>
      </c>
      <c r="BG54" s="76">
        <v>5614.55</v>
      </c>
      <c r="BH54" s="76">
        <v>723.36</v>
      </c>
      <c r="BI54" s="76">
        <v>685.61</v>
      </c>
      <c r="BJ54" s="76"/>
      <c r="BK54" s="76">
        <v>1833.8899999999999</v>
      </c>
      <c r="BL54" s="76">
        <v>2026.88</v>
      </c>
      <c r="BM54" s="76"/>
      <c r="BN54" s="76"/>
      <c r="BO54" s="76"/>
      <c r="BP54" s="76"/>
      <c r="BQ54" s="76"/>
      <c r="BR54" s="76">
        <v>56989.37</v>
      </c>
      <c r="BS54" s="76">
        <v>13151.2</v>
      </c>
      <c r="BT54" s="76"/>
      <c r="BU54" s="76"/>
      <c r="BV54" s="76">
        <v>1670</v>
      </c>
      <c r="BW54" s="76"/>
      <c r="BX54" s="76"/>
      <c r="BY54" s="76">
        <v>3250</v>
      </c>
      <c r="BZ54" s="76">
        <v>110374</v>
      </c>
      <c r="CA54" s="76"/>
      <c r="CB54" s="76"/>
      <c r="CC54" s="76">
        <v>32882</v>
      </c>
      <c r="CD54" s="76"/>
      <c r="CE54" s="76"/>
      <c r="CF54" s="76"/>
      <c r="CG54" s="76"/>
      <c r="CH54" s="76">
        <v>7230.2900000000009</v>
      </c>
      <c r="CI54" s="76"/>
      <c r="CJ54" s="76"/>
      <c r="CK54" s="76"/>
      <c r="CL54" s="76"/>
      <c r="CM54" s="76"/>
      <c r="CN54" s="76"/>
      <c r="CO54" s="76"/>
      <c r="CP54" s="76">
        <v>8989.92</v>
      </c>
      <c r="CQ54" s="76"/>
      <c r="CR54" s="76"/>
      <c r="CS54" s="76"/>
      <c r="CT54" s="76"/>
      <c r="CU54" s="76"/>
      <c r="CV54" s="76"/>
      <c r="CW54" s="76"/>
      <c r="CX54" s="76">
        <v>7277.0300000000007</v>
      </c>
      <c r="CY54" s="76"/>
      <c r="CZ54" s="76"/>
      <c r="DA54" s="76">
        <v>2740348.6099999994</v>
      </c>
    </row>
    <row r="55" spans="2:105" x14ac:dyDescent="0.3">
      <c r="B55" s="72" t="s">
        <v>802</v>
      </c>
      <c r="C55" s="74" t="s">
        <v>121</v>
      </c>
      <c r="D55" s="73">
        <v>840</v>
      </c>
      <c r="F55" s="55" t="s">
        <v>804</v>
      </c>
      <c r="G55" s="76">
        <v>74566.91</v>
      </c>
      <c r="H55" s="76">
        <v>-74566.909999999989</v>
      </c>
      <c r="I55" s="76">
        <v>1928080.51</v>
      </c>
      <c r="J55" s="76">
        <v>30513.47</v>
      </c>
      <c r="K55" s="76">
        <v>12936.25</v>
      </c>
      <c r="L55" s="76"/>
      <c r="M55" s="76">
        <v>44848.55</v>
      </c>
      <c r="N55" s="76">
        <v>16729.86</v>
      </c>
      <c r="O55" s="76"/>
      <c r="P55" s="76">
        <v>725673.53999999992</v>
      </c>
      <c r="Q55" s="76">
        <v>20353.04</v>
      </c>
      <c r="R55" s="76">
        <v>40109.490000000005</v>
      </c>
      <c r="S55" s="76"/>
      <c r="T55" s="76">
        <v>95498.81</v>
      </c>
      <c r="U55" s="76">
        <v>4867.97</v>
      </c>
      <c r="V55" s="76"/>
      <c r="W55" s="76"/>
      <c r="X55" s="76">
        <v>152226.54999999999</v>
      </c>
      <c r="Y55" s="76">
        <v>65988.55</v>
      </c>
      <c r="Z55" s="76">
        <v>287801.26</v>
      </c>
      <c r="AA55" s="76">
        <v>82792.070000000007</v>
      </c>
      <c r="AB55" s="76"/>
      <c r="AC55" s="76"/>
      <c r="AD55" s="76"/>
      <c r="AE55" s="76"/>
      <c r="AF55" s="76">
        <v>9661.9699999999993</v>
      </c>
      <c r="AG55" s="76">
        <v>5064.6200000000008</v>
      </c>
      <c r="AH55" s="76">
        <v>10410.08</v>
      </c>
      <c r="AI55" s="76">
        <v>21347.569999999996</v>
      </c>
      <c r="AJ55" s="76">
        <v>291382.34000000003</v>
      </c>
      <c r="AK55" s="76">
        <v>203779.82</v>
      </c>
      <c r="AL55" s="76">
        <v>85.55</v>
      </c>
      <c r="AM55" s="76"/>
      <c r="AN55" s="76">
        <v>163394.08000000002</v>
      </c>
      <c r="AO55" s="76">
        <v>42013.770000000004</v>
      </c>
      <c r="AP55" s="76">
        <v>70315.64</v>
      </c>
      <c r="AQ55" s="76">
        <v>14970.95</v>
      </c>
      <c r="AR55" s="76">
        <v>96475.15</v>
      </c>
      <c r="AS55" s="76">
        <v>14801.66</v>
      </c>
      <c r="AT55" s="76">
        <v>899.06</v>
      </c>
      <c r="AU55" s="76"/>
      <c r="AV55" s="76"/>
      <c r="AW55" s="76"/>
      <c r="AX55" s="76">
        <v>30351.71</v>
      </c>
      <c r="AY55" s="76">
        <v>592423.85000000009</v>
      </c>
      <c r="AZ55" s="76">
        <v>2545.6</v>
      </c>
      <c r="BA55" s="76"/>
      <c r="BB55" s="76"/>
      <c r="BC55" s="76">
        <v>140</v>
      </c>
      <c r="BD55" s="76"/>
      <c r="BE55" s="76"/>
      <c r="BF55" s="76">
        <v>29465.87</v>
      </c>
      <c r="BG55" s="76">
        <v>18063.760000000002</v>
      </c>
      <c r="BH55" s="76">
        <v>90621.91</v>
      </c>
      <c r="BI55" s="76"/>
      <c r="BJ55" s="76"/>
      <c r="BK55" s="76">
        <v>7071.16</v>
      </c>
      <c r="BL55" s="76">
        <v>1256.8</v>
      </c>
      <c r="BM55" s="76">
        <v>255.6</v>
      </c>
      <c r="BN55" s="76"/>
      <c r="BO55" s="76"/>
      <c r="BP55" s="76"/>
      <c r="BQ55" s="76"/>
      <c r="BR55" s="76">
        <v>86548.93</v>
      </c>
      <c r="BS55" s="76">
        <v>84352.450000000012</v>
      </c>
      <c r="BT55" s="76">
        <v>7911.39</v>
      </c>
      <c r="BU55" s="76">
        <v>5896.2099999999991</v>
      </c>
      <c r="BV55" s="76">
        <v>45221.43</v>
      </c>
      <c r="BW55" s="76"/>
      <c r="BX55" s="76"/>
      <c r="BY55" s="76">
        <v>4135.68</v>
      </c>
      <c r="BZ55" s="76">
        <v>132096.60999999999</v>
      </c>
      <c r="CA55" s="76"/>
      <c r="CB55" s="76"/>
      <c r="CC55" s="76">
        <v>47835</v>
      </c>
      <c r="CD55" s="76"/>
      <c r="CE55" s="76"/>
      <c r="CF55" s="76"/>
      <c r="CG55" s="76"/>
      <c r="CH55" s="76">
        <v>90019.64</v>
      </c>
      <c r="CI55" s="76"/>
      <c r="CJ55" s="76">
        <v>15134.74</v>
      </c>
      <c r="CK55" s="76">
        <v>679.14</v>
      </c>
      <c r="CL55" s="76"/>
      <c r="CM55" s="76"/>
      <c r="CN55" s="76"/>
      <c r="CO55" s="76"/>
      <c r="CP55" s="76">
        <v>43015.11</v>
      </c>
      <c r="CQ55" s="76"/>
      <c r="CR55" s="76">
        <v>45717.760000000002</v>
      </c>
      <c r="CS55" s="76"/>
      <c r="CT55" s="76"/>
      <c r="CU55" s="76"/>
      <c r="CV55" s="76"/>
      <c r="CW55" s="76"/>
      <c r="CX55" s="76"/>
      <c r="CY55" s="76"/>
      <c r="CZ55" s="76"/>
      <c r="DA55" s="76">
        <v>5833782.5299999984</v>
      </c>
    </row>
    <row r="56" spans="2:105" x14ac:dyDescent="0.3">
      <c r="B56" s="72" t="s">
        <v>802</v>
      </c>
      <c r="C56" s="74" t="s">
        <v>22</v>
      </c>
      <c r="D56" s="73">
        <v>4792.9000000000005</v>
      </c>
      <c r="F56" s="55" t="s">
        <v>430</v>
      </c>
      <c r="G56" s="76"/>
      <c r="H56" s="76"/>
      <c r="I56" s="76">
        <v>290869.68999999994</v>
      </c>
      <c r="J56" s="76">
        <v>188.18</v>
      </c>
      <c r="K56" s="76">
        <v>5464.05</v>
      </c>
      <c r="L56" s="76"/>
      <c r="M56" s="76">
        <v>1368.84</v>
      </c>
      <c r="N56" s="76"/>
      <c r="O56" s="76"/>
      <c r="P56" s="76">
        <v>175531.63</v>
      </c>
      <c r="Q56" s="76">
        <v>21299.24</v>
      </c>
      <c r="R56" s="76">
        <v>24019.309999999998</v>
      </c>
      <c r="S56" s="76"/>
      <c r="T56" s="76">
        <v>6800</v>
      </c>
      <c r="U56" s="76"/>
      <c r="V56" s="76"/>
      <c r="W56" s="76"/>
      <c r="X56" s="76">
        <v>22369.55</v>
      </c>
      <c r="Y56" s="76">
        <v>17013.21</v>
      </c>
      <c r="Z56" s="76">
        <v>30173.3</v>
      </c>
      <c r="AA56" s="76">
        <v>22541.94</v>
      </c>
      <c r="AB56" s="76"/>
      <c r="AC56" s="76"/>
      <c r="AD56" s="76"/>
      <c r="AE56" s="76"/>
      <c r="AF56" s="76">
        <v>427.1</v>
      </c>
      <c r="AG56" s="76">
        <v>345.07</v>
      </c>
      <c r="AH56" s="76">
        <v>1245.44</v>
      </c>
      <c r="AI56" s="76">
        <v>8522.15</v>
      </c>
      <c r="AJ56" s="76">
        <v>46122.92</v>
      </c>
      <c r="AK56" s="76">
        <v>74304.08</v>
      </c>
      <c r="AL56" s="76"/>
      <c r="AM56" s="76"/>
      <c r="AN56" s="76">
        <v>180729.93</v>
      </c>
      <c r="AO56" s="76">
        <v>19258.98</v>
      </c>
      <c r="AP56" s="76">
        <v>24327.78</v>
      </c>
      <c r="AQ56" s="76">
        <v>3447.36</v>
      </c>
      <c r="AR56" s="76">
        <v>37238.789999999994</v>
      </c>
      <c r="AS56" s="76">
        <v>749.87</v>
      </c>
      <c r="AT56" s="76">
        <v>2510.7800000000002</v>
      </c>
      <c r="AU56" s="76">
        <v>36763.58</v>
      </c>
      <c r="AV56" s="76"/>
      <c r="AW56" s="76"/>
      <c r="AX56" s="76">
        <v>389</v>
      </c>
      <c r="AY56" s="76">
        <v>115188.71</v>
      </c>
      <c r="AZ56" s="76"/>
      <c r="BA56" s="76">
        <v>4672.05</v>
      </c>
      <c r="BB56" s="76"/>
      <c r="BC56" s="76"/>
      <c r="BD56" s="76"/>
      <c r="BE56" s="76"/>
      <c r="BF56" s="76"/>
      <c r="BG56" s="76">
        <v>1198.72</v>
      </c>
      <c r="BH56" s="76">
        <v>26661.440000000002</v>
      </c>
      <c r="BI56" s="76"/>
      <c r="BJ56" s="76"/>
      <c r="BK56" s="76">
        <v>5156.45</v>
      </c>
      <c r="BL56" s="76"/>
      <c r="BM56" s="76"/>
      <c r="BN56" s="76"/>
      <c r="BO56" s="76"/>
      <c r="BP56" s="76"/>
      <c r="BQ56" s="76">
        <v>2558.4699999999998</v>
      </c>
      <c r="BR56" s="76">
        <v>35264.080000000002</v>
      </c>
      <c r="BS56" s="76">
        <v>3272.11</v>
      </c>
      <c r="BT56" s="76">
        <v>1037.9000000000001</v>
      </c>
      <c r="BU56" s="76">
        <v>814.1</v>
      </c>
      <c r="BV56" s="76"/>
      <c r="BW56" s="76"/>
      <c r="BX56" s="76"/>
      <c r="BY56" s="76">
        <v>6680.6</v>
      </c>
      <c r="BZ56" s="76">
        <v>91742.03</v>
      </c>
      <c r="CA56" s="76"/>
      <c r="CB56" s="76"/>
      <c r="CC56" s="76">
        <v>34084.980000000003</v>
      </c>
      <c r="CD56" s="76"/>
      <c r="CE56" s="76"/>
      <c r="CF56" s="76"/>
      <c r="CG56" s="76"/>
      <c r="CH56" s="76">
        <v>2566.0099999999998</v>
      </c>
      <c r="CI56" s="76"/>
      <c r="CJ56" s="76"/>
      <c r="CK56" s="76"/>
      <c r="CL56" s="76"/>
      <c r="CM56" s="76"/>
      <c r="CN56" s="76"/>
      <c r="CO56" s="76"/>
      <c r="CP56" s="76">
        <v>10263.31</v>
      </c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>
        <v>1395182.7300000002</v>
      </c>
    </row>
    <row r="57" spans="2:105" x14ac:dyDescent="0.3">
      <c r="B57" s="72" t="s">
        <v>802</v>
      </c>
      <c r="C57" s="74" t="s">
        <v>6</v>
      </c>
      <c r="D57" s="73">
        <v>7434.1100000000006</v>
      </c>
      <c r="F57" s="55" t="s">
        <v>316</v>
      </c>
      <c r="G57" s="76">
        <v>14964.349999999999</v>
      </c>
      <c r="H57" s="76">
        <v>-14964.35</v>
      </c>
      <c r="I57" s="76">
        <v>1364767.1400000001</v>
      </c>
      <c r="J57" s="76">
        <v>35301.25</v>
      </c>
      <c r="K57" s="76">
        <v>5559.6900000000005</v>
      </c>
      <c r="L57" s="76"/>
      <c r="M57" s="76">
        <v>50309.21</v>
      </c>
      <c r="N57" s="76">
        <v>11511.830000000002</v>
      </c>
      <c r="O57" s="76">
        <v>10705</v>
      </c>
      <c r="P57" s="76">
        <v>676339.02</v>
      </c>
      <c r="Q57" s="76">
        <v>8539.98</v>
      </c>
      <c r="R57" s="76">
        <v>47327.39</v>
      </c>
      <c r="S57" s="76"/>
      <c r="T57" s="76">
        <v>96453.96</v>
      </c>
      <c r="U57" s="76">
        <v>379.59</v>
      </c>
      <c r="V57" s="76"/>
      <c r="W57" s="76"/>
      <c r="X57" s="76">
        <v>108536.34</v>
      </c>
      <c r="Y57" s="76">
        <v>62176.24</v>
      </c>
      <c r="Z57" s="76">
        <v>203673.33</v>
      </c>
      <c r="AA57" s="76">
        <v>79646.75</v>
      </c>
      <c r="AB57" s="76"/>
      <c r="AC57" s="76"/>
      <c r="AD57" s="76"/>
      <c r="AE57" s="76"/>
      <c r="AF57" s="76">
        <v>2138.25</v>
      </c>
      <c r="AG57" s="76">
        <v>1218.7900000000002</v>
      </c>
      <c r="AH57" s="76">
        <v>10229.439999999999</v>
      </c>
      <c r="AI57" s="76">
        <v>21749.26</v>
      </c>
      <c r="AJ57" s="76">
        <v>260765.94</v>
      </c>
      <c r="AK57" s="76">
        <v>214188.59</v>
      </c>
      <c r="AL57" s="76"/>
      <c r="AM57" s="76"/>
      <c r="AN57" s="76">
        <v>410404.19999999995</v>
      </c>
      <c r="AO57" s="76">
        <v>29326.29</v>
      </c>
      <c r="AP57" s="76">
        <v>86911.55</v>
      </c>
      <c r="AQ57" s="76"/>
      <c r="AR57" s="76">
        <v>31.69</v>
      </c>
      <c r="AS57" s="76">
        <v>38068.259999999995</v>
      </c>
      <c r="AT57" s="76">
        <v>9987.82</v>
      </c>
      <c r="AU57" s="76">
        <v>121457.16</v>
      </c>
      <c r="AV57" s="76"/>
      <c r="AW57" s="76">
        <v>12400</v>
      </c>
      <c r="AX57" s="76">
        <v>6266.98</v>
      </c>
      <c r="AY57" s="76">
        <v>82448.59</v>
      </c>
      <c r="AZ57" s="76"/>
      <c r="BA57" s="76"/>
      <c r="BB57" s="76"/>
      <c r="BC57" s="76">
        <v>2378.6</v>
      </c>
      <c r="BD57" s="76">
        <v>11586.34</v>
      </c>
      <c r="BE57" s="76"/>
      <c r="BF57" s="76">
        <v>53830.54</v>
      </c>
      <c r="BG57" s="76">
        <v>15398.49</v>
      </c>
      <c r="BH57" s="76">
        <v>36313.509999999995</v>
      </c>
      <c r="BI57" s="76">
        <v>61985.37</v>
      </c>
      <c r="BJ57" s="76"/>
      <c r="BK57" s="76"/>
      <c r="BL57" s="76"/>
      <c r="BM57" s="76"/>
      <c r="BN57" s="76"/>
      <c r="BO57" s="76"/>
      <c r="BP57" s="76"/>
      <c r="BQ57" s="76"/>
      <c r="BR57" s="76">
        <v>73707.64</v>
      </c>
      <c r="BS57" s="76">
        <v>4667.79</v>
      </c>
      <c r="BT57" s="76">
        <v>6656.65</v>
      </c>
      <c r="BU57" s="76">
        <v>326142.07</v>
      </c>
      <c r="BV57" s="76">
        <v>111483.17</v>
      </c>
      <c r="BW57" s="76"/>
      <c r="BX57" s="76"/>
      <c r="BY57" s="76"/>
      <c r="BZ57" s="76">
        <v>500</v>
      </c>
      <c r="CA57" s="76"/>
      <c r="CB57" s="76"/>
      <c r="CC57" s="76">
        <v>62500</v>
      </c>
      <c r="CD57" s="76"/>
      <c r="CE57" s="76">
        <v>78612.97</v>
      </c>
      <c r="CF57" s="76"/>
      <c r="CG57" s="76">
        <v>259.51</v>
      </c>
      <c r="CH57" s="76">
        <v>5647.41</v>
      </c>
      <c r="CI57" s="76"/>
      <c r="CJ57" s="76"/>
      <c r="CK57" s="76"/>
      <c r="CL57" s="76"/>
      <c r="CM57" s="76"/>
      <c r="CN57" s="76"/>
      <c r="CO57" s="76"/>
      <c r="CP57" s="76">
        <v>10714.84</v>
      </c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>
        <v>4931204.4299999988</v>
      </c>
    </row>
    <row r="58" spans="2:105" x14ac:dyDescent="0.3">
      <c r="B58" s="72" t="s">
        <v>232</v>
      </c>
      <c r="C58" s="74" t="s">
        <v>194</v>
      </c>
      <c r="D58" s="73">
        <v>350</v>
      </c>
      <c r="F58" s="55" t="s">
        <v>584</v>
      </c>
      <c r="G58" s="76">
        <v>99.11</v>
      </c>
      <c r="H58" s="76">
        <v>-99.11</v>
      </c>
      <c r="I58" s="76">
        <v>385223.9</v>
      </c>
      <c r="J58" s="76">
        <v>3943.83</v>
      </c>
      <c r="K58" s="76">
        <v>14699.64</v>
      </c>
      <c r="L58" s="76"/>
      <c r="M58" s="76">
        <v>45033.11</v>
      </c>
      <c r="N58" s="76"/>
      <c r="O58" s="76">
        <v>11410</v>
      </c>
      <c r="P58" s="76">
        <v>299084.64</v>
      </c>
      <c r="Q58" s="76">
        <v>6367.4</v>
      </c>
      <c r="R58" s="76">
        <v>9278.26</v>
      </c>
      <c r="S58" s="76"/>
      <c r="T58" s="76">
        <v>11706.3</v>
      </c>
      <c r="U58" s="76"/>
      <c r="V58" s="76"/>
      <c r="W58" s="76"/>
      <c r="X58" s="76">
        <v>36250.11</v>
      </c>
      <c r="Y58" s="76">
        <v>24548.300000000003</v>
      </c>
      <c r="Z58" s="76">
        <v>41569.990000000005</v>
      </c>
      <c r="AA58" s="76">
        <v>34883.520000000004</v>
      </c>
      <c r="AB58" s="76"/>
      <c r="AC58" s="76"/>
      <c r="AD58" s="76"/>
      <c r="AE58" s="76"/>
      <c r="AF58" s="76">
        <v>130.96</v>
      </c>
      <c r="AG58" s="76">
        <v>145.42000000000002</v>
      </c>
      <c r="AH58" s="76">
        <v>1360.6599999999999</v>
      </c>
      <c r="AI58" s="76">
        <v>6998.1399999999994</v>
      </c>
      <c r="AJ58" s="76">
        <v>46464</v>
      </c>
      <c r="AK58" s="76">
        <v>99704</v>
      </c>
      <c r="AL58" s="76"/>
      <c r="AM58" s="76"/>
      <c r="AN58" s="76">
        <v>92644.989999999991</v>
      </c>
      <c r="AO58" s="76">
        <v>33897.24</v>
      </c>
      <c r="AP58" s="76">
        <v>14256.47</v>
      </c>
      <c r="AQ58" s="76">
        <v>3189.19</v>
      </c>
      <c r="AR58" s="76">
        <v>12880.900000000001</v>
      </c>
      <c r="AS58" s="76">
        <v>1870.93</v>
      </c>
      <c r="AT58" s="76">
        <v>802.72</v>
      </c>
      <c r="AU58" s="76"/>
      <c r="AV58" s="76"/>
      <c r="AW58" s="76"/>
      <c r="AX58" s="76">
        <v>359</v>
      </c>
      <c r="AY58" s="76">
        <v>20919.920000000002</v>
      </c>
      <c r="AZ58" s="76">
        <v>1315</v>
      </c>
      <c r="BA58" s="76">
        <v>1131</v>
      </c>
      <c r="BB58" s="76"/>
      <c r="BC58" s="76"/>
      <c r="BD58" s="76"/>
      <c r="BE58" s="76"/>
      <c r="BF58" s="76">
        <v>2160</v>
      </c>
      <c r="BG58" s="76">
        <v>5157.78</v>
      </c>
      <c r="BH58" s="76">
        <v>5226.7199999999993</v>
      </c>
      <c r="BI58" s="76">
        <v>18326.400000000001</v>
      </c>
      <c r="BJ58" s="76"/>
      <c r="BK58" s="76">
        <v>4220.76</v>
      </c>
      <c r="BL58" s="76"/>
      <c r="BM58" s="76"/>
      <c r="BN58" s="76"/>
      <c r="BO58" s="76"/>
      <c r="BP58" s="76"/>
      <c r="BQ58" s="76"/>
      <c r="BR58" s="76">
        <v>43664.75</v>
      </c>
      <c r="BS58" s="76">
        <v>11771.95</v>
      </c>
      <c r="BT58" s="76"/>
      <c r="BU58" s="76"/>
      <c r="BV58" s="76"/>
      <c r="BW58" s="76"/>
      <c r="BX58" s="76"/>
      <c r="BY58" s="76"/>
      <c r="BZ58" s="76">
        <v>69701.88</v>
      </c>
      <c r="CA58" s="76"/>
      <c r="CB58" s="76">
        <v>-844.51</v>
      </c>
      <c r="CC58" s="76">
        <v>30952</v>
      </c>
      <c r="CD58" s="76">
        <v>4202.99</v>
      </c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>
        <v>3116.24</v>
      </c>
      <c r="CQ58" s="76"/>
      <c r="CR58" s="76"/>
      <c r="CS58" s="76"/>
      <c r="CT58" s="76"/>
      <c r="CU58" s="76"/>
      <c r="CV58" s="76"/>
      <c r="CW58" s="76"/>
      <c r="CX58" s="76">
        <v>18486</v>
      </c>
      <c r="CY58" s="76"/>
      <c r="CZ58" s="76"/>
      <c r="DA58" s="76">
        <v>1478212.4999999998</v>
      </c>
    </row>
    <row r="59" spans="2:105" x14ac:dyDescent="0.3">
      <c r="B59" s="72" t="s">
        <v>232</v>
      </c>
      <c r="C59" s="74" t="s">
        <v>193</v>
      </c>
      <c r="D59" s="73">
        <v>-350</v>
      </c>
      <c r="F59" s="55" t="s">
        <v>420</v>
      </c>
      <c r="G59" s="76">
        <v>19391.12</v>
      </c>
      <c r="H59" s="76">
        <v>-19391.12</v>
      </c>
      <c r="I59" s="76">
        <v>1588800.12</v>
      </c>
      <c r="J59" s="76">
        <v>179252.59999999998</v>
      </c>
      <c r="K59" s="76">
        <v>85441.060000000012</v>
      </c>
      <c r="L59" s="76"/>
      <c r="M59" s="76">
        <v>24115.47</v>
      </c>
      <c r="N59" s="76">
        <v>15725.900000000001</v>
      </c>
      <c r="O59" s="76">
        <v>6423</v>
      </c>
      <c r="P59" s="76">
        <v>898299.71</v>
      </c>
      <c r="Q59" s="76">
        <v>53617.82</v>
      </c>
      <c r="R59" s="76">
        <v>32188.39</v>
      </c>
      <c r="S59" s="76"/>
      <c r="T59" s="76">
        <v>102092.68000000001</v>
      </c>
      <c r="U59" s="76">
        <v>10708.14</v>
      </c>
      <c r="V59" s="76"/>
      <c r="W59" s="76">
        <v>197.52</v>
      </c>
      <c r="X59" s="76">
        <v>143075.28999999998</v>
      </c>
      <c r="Y59" s="76">
        <v>82354.270000000019</v>
      </c>
      <c r="Z59" s="76">
        <v>245369.54999999996</v>
      </c>
      <c r="AA59" s="76">
        <v>116805.25</v>
      </c>
      <c r="AB59" s="76"/>
      <c r="AC59" s="76"/>
      <c r="AD59" s="76"/>
      <c r="AE59" s="76"/>
      <c r="AF59" s="76">
        <v>7330.7599999999984</v>
      </c>
      <c r="AG59" s="76">
        <v>5865.2199999999984</v>
      </c>
      <c r="AH59" s="76">
        <v>8501.57</v>
      </c>
      <c r="AI59" s="76">
        <v>16470.239999999998</v>
      </c>
      <c r="AJ59" s="76">
        <v>260286.65</v>
      </c>
      <c r="AK59" s="76">
        <v>236741.34999999998</v>
      </c>
      <c r="AL59" s="76">
        <v>1976.63</v>
      </c>
      <c r="AM59" s="76">
        <v>1714.04</v>
      </c>
      <c r="AN59" s="76">
        <v>230327.1</v>
      </c>
      <c r="AO59" s="76">
        <v>18865.61</v>
      </c>
      <c r="AP59" s="76">
        <v>50094.85</v>
      </c>
      <c r="AQ59" s="76">
        <v>19217.990000000002</v>
      </c>
      <c r="AR59" s="76">
        <v>48451.039999999994</v>
      </c>
      <c r="AS59" s="76">
        <v>90466.34</v>
      </c>
      <c r="AT59" s="76"/>
      <c r="AU59" s="76">
        <v>550</v>
      </c>
      <c r="AV59" s="76"/>
      <c r="AW59" s="76"/>
      <c r="AX59" s="76">
        <v>10013.77</v>
      </c>
      <c r="AY59" s="76">
        <v>58256.29</v>
      </c>
      <c r="AZ59" s="76">
        <v>21411.8</v>
      </c>
      <c r="BA59" s="76">
        <v>22767.719999999998</v>
      </c>
      <c r="BB59" s="76"/>
      <c r="BC59" s="76">
        <v>3100</v>
      </c>
      <c r="BD59" s="76"/>
      <c r="BE59" s="76">
        <v>17362.25</v>
      </c>
      <c r="BF59" s="76">
        <v>11100</v>
      </c>
      <c r="BG59" s="76">
        <v>4051.92</v>
      </c>
      <c r="BH59" s="76">
        <v>27940.01</v>
      </c>
      <c r="BI59" s="76">
        <v>152.33000000000001</v>
      </c>
      <c r="BJ59" s="76">
        <v>2484.4699999999998</v>
      </c>
      <c r="BK59" s="76">
        <v>10627.29</v>
      </c>
      <c r="BL59" s="76"/>
      <c r="BM59" s="76">
        <v>223513.92</v>
      </c>
      <c r="BN59" s="76"/>
      <c r="BO59" s="76"/>
      <c r="BP59" s="76"/>
      <c r="BQ59" s="76">
        <v>2336.0500000000002</v>
      </c>
      <c r="BR59" s="76">
        <v>87047.5</v>
      </c>
      <c r="BS59" s="76">
        <v>68121.59</v>
      </c>
      <c r="BT59" s="76">
        <v>1264.47</v>
      </c>
      <c r="BU59" s="76"/>
      <c r="BV59" s="76">
        <v>26285.81</v>
      </c>
      <c r="BW59" s="76"/>
      <c r="BX59" s="76">
        <v>2858.4</v>
      </c>
      <c r="BY59" s="76">
        <v>2224.69</v>
      </c>
      <c r="BZ59" s="76">
        <v>105676.45</v>
      </c>
      <c r="CA59" s="76"/>
      <c r="CB59" s="76"/>
      <c r="CC59" s="76">
        <v>139725.57999999999</v>
      </c>
      <c r="CD59" s="76"/>
      <c r="CE59" s="76"/>
      <c r="CF59" s="76"/>
      <c r="CG59" s="76"/>
      <c r="CH59" s="76">
        <v>7743.06</v>
      </c>
      <c r="CI59" s="76"/>
      <c r="CJ59" s="76"/>
      <c r="CK59" s="76"/>
      <c r="CL59" s="76">
        <v>37859.22</v>
      </c>
      <c r="CM59" s="76"/>
      <c r="CN59" s="76"/>
      <c r="CO59" s="76"/>
      <c r="CP59" s="76">
        <v>22343.200000000004</v>
      </c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>
        <v>5497593.9499999983</v>
      </c>
    </row>
    <row r="60" spans="2:105" x14ac:dyDescent="0.3">
      <c r="B60" s="72" t="s">
        <v>232</v>
      </c>
      <c r="C60" s="74" t="s">
        <v>187</v>
      </c>
      <c r="D60" s="73">
        <v>1113.76</v>
      </c>
      <c r="F60" s="55" t="s">
        <v>652</v>
      </c>
      <c r="G60" s="76">
        <v>12321.65</v>
      </c>
      <c r="H60" s="76">
        <v>-12321.65</v>
      </c>
      <c r="I60" s="76">
        <v>1893405.7800000003</v>
      </c>
      <c r="J60" s="76">
        <v>56217.649999999994</v>
      </c>
      <c r="K60" s="76">
        <v>549.4</v>
      </c>
      <c r="L60" s="76"/>
      <c r="M60" s="76">
        <v>72224.66</v>
      </c>
      <c r="N60" s="76">
        <v>19443.84</v>
      </c>
      <c r="O60" s="76">
        <v>29723.64</v>
      </c>
      <c r="P60" s="76">
        <v>862367.73</v>
      </c>
      <c r="Q60" s="76">
        <v>48558.68</v>
      </c>
      <c r="R60" s="76">
        <v>26638.74</v>
      </c>
      <c r="S60" s="76"/>
      <c r="T60" s="76">
        <v>86234.14</v>
      </c>
      <c r="U60" s="76">
        <v>17057.169999999998</v>
      </c>
      <c r="V60" s="76"/>
      <c r="W60" s="76"/>
      <c r="X60" s="76">
        <v>154073.9</v>
      </c>
      <c r="Y60" s="76">
        <v>77001.09</v>
      </c>
      <c r="Z60" s="76">
        <v>283507.34999999998</v>
      </c>
      <c r="AA60" s="76">
        <v>106366.45</v>
      </c>
      <c r="AB60" s="76"/>
      <c r="AC60" s="76"/>
      <c r="AD60" s="76"/>
      <c r="AE60" s="76"/>
      <c r="AF60" s="76">
        <v>15415.32</v>
      </c>
      <c r="AG60" s="76">
        <v>7075.0199999999995</v>
      </c>
      <c r="AH60" s="76">
        <v>10001.84</v>
      </c>
      <c r="AI60" s="76">
        <v>21047.879999999997</v>
      </c>
      <c r="AJ60" s="76">
        <v>281923.54000000004</v>
      </c>
      <c r="AK60" s="76">
        <v>319827.91000000003</v>
      </c>
      <c r="AL60" s="76"/>
      <c r="AM60" s="76"/>
      <c r="AN60" s="76">
        <v>389919.83999999997</v>
      </c>
      <c r="AO60" s="76">
        <v>43808.72</v>
      </c>
      <c r="AP60" s="76">
        <v>120524.55</v>
      </c>
      <c r="AQ60" s="76"/>
      <c r="AR60" s="76">
        <v>95746.41</v>
      </c>
      <c r="AS60" s="76">
        <v>27993.1</v>
      </c>
      <c r="AT60" s="76">
        <v>12176.49</v>
      </c>
      <c r="AU60" s="76">
        <v>345444.17</v>
      </c>
      <c r="AV60" s="76">
        <v>23190</v>
      </c>
      <c r="AW60" s="76">
        <v>25146.33</v>
      </c>
      <c r="AX60" s="76">
        <v>37773.380000000005</v>
      </c>
      <c r="AY60" s="76">
        <v>42354.91</v>
      </c>
      <c r="AZ60" s="76">
        <v>7336</v>
      </c>
      <c r="BA60" s="76">
        <v>38198.9</v>
      </c>
      <c r="BB60" s="76"/>
      <c r="BC60" s="76">
        <v>739.8</v>
      </c>
      <c r="BD60" s="76"/>
      <c r="BE60" s="76"/>
      <c r="BF60" s="76">
        <v>36011.49</v>
      </c>
      <c r="BG60" s="76">
        <v>7394.7199999999993</v>
      </c>
      <c r="BH60" s="76">
        <v>464.4</v>
      </c>
      <c r="BI60" s="76"/>
      <c r="BJ60" s="76"/>
      <c r="BK60" s="76"/>
      <c r="BL60" s="76"/>
      <c r="BM60" s="76">
        <v>194537.57</v>
      </c>
      <c r="BN60" s="76"/>
      <c r="BO60" s="76"/>
      <c r="BP60" s="76"/>
      <c r="BQ60" s="76"/>
      <c r="BR60" s="76">
        <v>100443.47</v>
      </c>
      <c r="BS60" s="76">
        <v>113553.65</v>
      </c>
      <c r="BT60" s="76">
        <v>1091.3700000000001</v>
      </c>
      <c r="BU60" s="76">
        <v>24958.879999999997</v>
      </c>
      <c r="BV60" s="76">
        <v>84379.6</v>
      </c>
      <c r="BW60" s="76"/>
      <c r="BX60" s="76"/>
      <c r="BY60" s="76">
        <v>494</v>
      </c>
      <c r="BZ60" s="76">
        <v>78707.38</v>
      </c>
      <c r="CA60" s="76"/>
      <c r="CB60" s="76"/>
      <c r="CC60" s="76">
        <v>134068.35999999999</v>
      </c>
      <c r="CD60" s="76"/>
      <c r="CE60" s="76"/>
      <c r="CF60" s="76"/>
      <c r="CG60" s="76"/>
      <c r="CH60" s="76">
        <v>28808.579999999998</v>
      </c>
      <c r="CI60" s="76"/>
      <c r="CJ60" s="76"/>
      <c r="CK60" s="76"/>
      <c r="CL60" s="76"/>
      <c r="CM60" s="76"/>
      <c r="CN60" s="76"/>
      <c r="CO60" s="76"/>
      <c r="CP60" s="76">
        <v>12016.55</v>
      </c>
      <c r="CQ60" s="76"/>
      <c r="CR60" s="76">
        <v>8606.64</v>
      </c>
      <c r="CS60" s="76"/>
      <c r="CT60" s="76">
        <v>27827.73</v>
      </c>
      <c r="CU60" s="76"/>
      <c r="CV60" s="76"/>
      <c r="CW60" s="76"/>
      <c r="CX60" s="76"/>
      <c r="CY60" s="76"/>
      <c r="CZ60" s="76"/>
      <c r="DA60" s="76">
        <v>6452378.7200000007</v>
      </c>
    </row>
    <row r="61" spans="2:105" x14ac:dyDescent="0.3">
      <c r="B61" s="72" t="s">
        <v>232</v>
      </c>
      <c r="C61" s="74" t="s">
        <v>190</v>
      </c>
      <c r="D61" s="73">
        <v>2580.5</v>
      </c>
      <c r="F61" s="55" t="s">
        <v>598</v>
      </c>
      <c r="G61" s="76">
        <v>202694.47999999998</v>
      </c>
      <c r="H61" s="76">
        <v>-202694.48</v>
      </c>
      <c r="I61" s="76">
        <v>115483102.28999998</v>
      </c>
      <c r="J61" s="76">
        <v>3829361.98</v>
      </c>
      <c r="K61" s="76">
        <v>9865939.8500000015</v>
      </c>
      <c r="L61" s="76"/>
      <c r="M61" s="76">
        <v>4220528.0199999996</v>
      </c>
      <c r="N61" s="76">
        <v>4673007.58</v>
      </c>
      <c r="O61" s="76"/>
      <c r="P61" s="76">
        <v>35762252.609999992</v>
      </c>
      <c r="Q61" s="76">
        <v>1267573.0999999996</v>
      </c>
      <c r="R61" s="76">
        <v>4554954.0099999988</v>
      </c>
      <c r="S61" s="76"/>
      <c r="T61" s="76">
        <v>8889</v>
      </c>
      <c r="U61" s="76">
        <v>351473.65</v>
      </c>
      <c r="V61" s="76"/>
      <c r="W61" s="76"/>
      <c r="X61" s="76">
        <v>10321321.01</v>
      </c>
      <c r="Y61" s="76">
        <v>3127804.4400000004</v>
      </c>
      <c r="Z61" s="76">
        <v>18971214.839999996</v>
      </c>
      <c r="AA61" s="76">
        <v>4474971.2100000009</v>
      </c>
      <c r="AB61" s="76"/>
      <c r="AC61" s="76"/>
      <c r="AD61" s="76"/>
      <c r="AE61" s="76"/>
      <c r="AF61" s="76">
        <v>706084.51</v>
      </c>
      <c r="AG61" s="76">
        <v>219509.55999999994</v>
      </c>
      <c r="AH61" s="76">
        <v>802156.1599999998</v>
      </c>
      <c r="AI61" s="76">
        <v>1359823.3</v>
      </c>
      <c r="AJ61" s="76">
        <v>18203400.93</v>
      </c>
      <c r="AK61" s="76">
        <v>12566220.920000006</v>
      </c>
      <c r="AL61" s="76">
        <v>397022.55999999994</v>
      </c>
      <c r="AM61" s="76">
        <v>59771.010000000024</v>
      </c>
      <c r="AN61" s="76">
        <v>14345063.449999997</v>
      </c>
      <c r="AO61" s="76">
        <v>1105241.8799999999</v>
      </c>
      <c r="AP61" s="76">
        <v>3040302.7800000003</v>
      </c>
      <c r="AQ61" s="76">
        <v>2477176.75</v>
      </c>
      <c r="AR61" s="76"/>
      <c r="AS61" s="76"/>
      <c r="AT61" s="76"/>
      <c r="AU61" s="76"/>
      <c r="AV61" s="76"/>
      <c r="AW61" s="76"/>
      <c r="AX61" s="76">
        <v>68757.84</v>
      </c>
      <c r="AY61" s="76">
        <v>15735402.879999999</v>
      </c>
      <c r="AZ61" s="76"/>
      <c r="BA61" s="76"/>
      <c r="BB61" s="76"/>
      <c r="BC61" s="76"/>
      <c r="BD61" s="76"/>
      <c r="BE61" s="76"/>
      <c r="BF61" s="76"/>
      <c r="BG61" s="76">
        <v>530554.02</v>
      </c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>
        <v>2826226</v>
      </c>
      <c r="BS61" s="76">
        <v>135806.06</v>
      </c>
      <c r="BT61" s="76"/>
      <c r="BU61" s="76"/>
      <c r="BV61" s="76"/>
      <c r="BW61" s="76"/>
      <c r="BX61" s="76"/>
      <c r="BY61" s="76"/>
      <c r="BZ61" s="76"/>
      <c r="CA61" s="76"/>
      <c r="CB61" s="76">
        <v>684993.85</v>
      </c>
      <c r="CC61" s="76">
        <v>2633167.9900000002</v>
      </c>
      <c r="CD61" s="76"/>
      <c r="CE61" s="76"/>
      <c r="CF61" s="76"/>
      <c r="CG61" s="76"/>
      <c r="CH61" s="76"/>
      <c r="CI61" s="76"/>
      <c r="CJ61" s="76">
        <v>580157.81000000006</v>
      </c>
      <c r="CK61" s="76">
        <v>86828.87</v>
      </c>
      <c r="CL61" s="76"/>
      <c r="CM61" s="76"/>
      <c r="CN61" s="76"/>
      <c r="CO61" s="76"/>
      <c r="CP61" s="76">
        <v>1221315.71</v>
      </c>
      <c r="CQ61" s="76">
        <v>72408.61</v>
      </c>
      <c r="CR61" s="76">
        <v>1797482.01</v>
      </c>
      <c r="CS61" s="76"/>
      <c r="CT61" s="76"/>
      <c r="CU61" s="76"/>
      <c r="CV61" s="76">
        <v>408052.9</v>
      </c>
      <c r="CW61" s="76"/>
      <c r="CX61" s="76">
        <v>111316.97</v>
      </c>
      <c r="CY61" s="76"/>
      <c r="CZ61" s="76"/>
      <c r="DA61" s="76">
        <v>299086638.9199999</v>
      </c>
    </row>
    <row r="62" spans="2:105" x14ac:dyDescent="0.3">
      <c r="B62" s="72" t="s">
        <v>232</v>
      </c>
      <c r="C62" s="74" t="s">
        <v>191</v>
      </c>
      <c r="D62" s="73">
        <v>9686.7900000000009</v>
      </c>
      <c r="F62" s="55" t="s">
        <v>544</v>
      </c>
      <c r="G62" s="76">
        <v>249153.97999999998</v>
      </c>
      <c r="H62" s="76">
        <v>-249153.98</v>
      </c>
      <c r="I62" s="76">
        <v>12628132.379999999</v>
      </c>
      <c r="J62" s="76">
        <v>355071.88999999996</v>
      </c>
      <c r="K62" s="76">
        <v>948437.75999999978</v>
      </c>
      <c r="L62" s="76"/>
      <c r="M62" s="76">
        <v>295742.31999999995</v>
      </c>
      <c r="N62" s="76">
        <v>114728.79</v>
      </c>
      <c r="O62" s="76">
        <v>107000</v>
      </c>
      <c r="P62" s="76">
        <v>4825956.57</v>
      </c>
      <c r="Q62" s="76">
        <v>227363.46000000002</v>
      </c>
      <c r="R62" s="76">
        <v>262093.8</v>
      </c>
      <c r="S62" s="76"/>
      <c r="T62" s="76">
        <v>274509.12</v>
      </c>
      <c r="U62" s="76">
        <v>54102.619999999995</v>
      </c>
      <c r="V62" s="76"/>
      <c r="W62" s="76"/>
      <c r="X62" s="76">
        <v>1075592.42</v>
      </c>
      <c r="Y62" s="76">
        <v>426811.60000000009</v>
      </c>
      <c r="Z62" s="76">
        <v>2032720.0499999998</v>
      </c>
      <c r="AA62" s="76">
        <v>604535.13000000012</v>
      </c>
      <c r="AB62" s="76"/>
      <c r="AC62" s="76"/>
      <c r="AD62" s="76"/>
      <c r="AE62" s="76"/>
      <c r="AF62" s="76">
        <v>22472.559999999998</v>
      </c>
      <c r="AG62" s="76">
        <v>8805.7400000000016</v>
      </c>
      <c r="AH62" s="76">
        <v>86924.38</v>
      </c>
      <c r="AI62" s="76">
        <v>177371.49</v>
      </c>
      <c r="AJ62" s="76">
        <v>1845560.8399999999</v>
      </c>
      <c r="AK62" s="76">
        <v>1790379.0700000003</v>
      </c>
      <c r="AL62" s="76"/>
      <c r="AM62" s="76"/>
      <c r="AN62" s="76">
        <v>800283.28000000014</v>
      </c>
      <c r="AO62" s="76">
        <v>298354.58</v>
      </c>
      <c r="AP62" s="76">
        <v>571133.1</v>
      </c>
      <c r="AQ62" s="76">
        <v>95982.289999999979</v>
      </c>
      <c r="AR62" s="76">
        <v>25913.059999999998</v>
      </c>
      <c r="AS62" s="76">
        <v>9177.14</v>
      </c>
      <c r="AT62" s="76">
        <v>17225.32</v>
      </c>
      <c r="AU62" s="76">
        <v>78550</v>
      </c>
      <c r="AV62" s="76"/>
      <c r="AW62" s="76"/>
      <c r="AX62" s="76">
        <v>46809.31</v>
      </c>
      <c r="AY62" s="76">
        <v>264403.87</v>
      </c>
      <c r="AZ62" s="76">
        <v>23650</v>
      </c>
      <c r="BA62" s="76">
        <v>29146.65</v>
      </c>
      <c r="BB62" s="76"/>
      <c r="BC62" s="76">
        <v>358426.03999999992</v>
      </c>
      <c r="BD62" s="76"/>
      <c r="BE62" s="76"/>
      <c r="BF62" s="76">
        <v>112382.95</v>
      </c>
      <c r="BG62" s="76">
        <v>47968.09</v>
      </c>
      <c r="BH62" s="76">
        <v>161698.91999999998</v>
      </c>
      <c r="BI62" s="76">
        <v>44767.58</v>
      </c>
      <c r="BJ62" s="76"/>
      <c r="BK62" s="76">
        <v>29491.97</v>
      </c>
      <c r="BL62" s="76"/>
      <c r="BM62" s="76">
        <v>9636.65</v>
      </c>
      <c r="BN62" s="76"/>
      <c r="BO62" s="76"/>
      <c r="BP62" s="76"/>
      <c r="BQ62" s="76"/>
      <c r="BR62" s="76">
        <v>499434.77</v>
      </c>
      <c r="BS62" s="76">
        <v>140435.22999999998</v>
      </c>
      <c r="BT62" s="76">
        <v>13123.43</v>
      </c>
      <c r="BU62" s="76"/>
      <c r="BV62" s="76">
        <v>361077.54000000004</v>
      </c>
      <c r="BW62" s="76">
        <v>64060.61</v>
      </c>
      <c r="BX62" s="76">
        <v>91549.37</v>
      </c>
      <c r="BY62" s="76">
        <v>21927.599999999999</v>
      </c>
      <c r="BZ62" s="76">
        <v>258264.28</v>
      </c>
      <c r="CA62" s="76"/>
      <c r="CB62" s="76">
        <v>49668.149999999994</v>
      </c>
      <c r="CC62" s="76">
        <v>278972.33</v>
      </c>
      <c r="CD62" s="76"/>
      <c r="CE62" s="76"/>
      <c r="CF62" s="76"/>
      <c r="CG62" s="76"/>
      <c r="CH62" s="76">
        <v>62757.47</v>
      </c>
      <c r="CI62" s="76"/>
      <c r="CJ62" s="76">
        <v>28863.55</v>
      </c>
      <c r="CK62" s="76">
        <v>2280.44</v>
      </c>
      <c r="CL62" s="76"/>
      <c r="CM62" s="76"/>
      <c r="CN62" s="76"/>
      <c r="CO62" s="76"/>
      <c r="CP62" s="76">
        <v>53081.760000000002</v>
      </c>
      <c r="CQ62" s="76"/>
      <c r="CR62" s="76"/>
      <c r="CS62" s="76">
        <v>7232.5700000000006</v>
      </c>
      <c r="CT62" s="76">
        <v>19557.39</v>
      </c>
      <c r="CU62" s="76">
        <v>118522.41999999998</v>
      </c>
      <c r="CV62" s="76">
        <v>146351.06</v>
      </c>
      <c r="CW62" s="76"/>
      <c r="CX62" s="76">
        <v>350224.4</v>
      </c>
      <c r="CY62" s="76"/>
      <c r="CZ62" s="76"/>
      <c r="DA62" s="76">
        <v>33756697.159999996</v>
      </c>
    </row>
    <row r="63" spans="2:105" x14ac:dyDescent="0.3">
      <c r="B63" s="72" t="s">
        <v>232</v>
      </c>
      <c r="C63" s="74" t="s">
        <v>192</v>
      </c>
      <c r="D63" s="73">
        <v>123701.01000000001</v>
      </c>
      <c r="F63" s="55" t="s">
        <v>720</v>
      </c>
      <c r="G63" s="76"/>
      <c r="H63" s="76"/>
      <c r="I63" s="76">
        <v>153160</v>
      </c>
      <c r="J63" s="76">
        <v>1700</v>
      </c>
      <c r="K63" s="76">
        <v>1990.29</v>
      </c>
      <c r="L63" s="76"/>
      <c r="M63" s="76">
        <v>15000</v>
      </c>
      <c r="N63" s="76"/>
      <c r="O63" s="76"/>
      <c r="P63" s="76">
        <v>76764.03</v>
      </c>
      <c r="Q63" s="76"/>
      <c r="R63" s="76"/>
      <c r="S63" s="76"/>
      <c r="T63" s="76"/>
      <c r="U63" s="76"/>
      <c r="V63" s="76"/>
      <c r="W63" s="76"/>
      <c r="X63" s="76">
        <v>12687.220000000001</v>
      </c>
      <c r="Y63" s="76">
        <v>5550.2199999999993</v>
      </c>
      <c r="Z63" s="76">
        <v>24581.119999999999</v>
      </c>
      <c r="AA63" s="76">
        <v>6820.5599999999995</v>
      </c>
      <c r="AB63" s="76"/>
      <c r="AC63" s="76"/>
      <c r="AD63" s="76"/>
      <c r="AE63" s="76"/>
      <c r="AF63" s="76"/>
      <c r="AG63" s="76"/>
      <c r="AH63" s="76">
        <v>832.22</v>
      </c>
      <c r="AI63" s="76">
        <v>2173.52</v>
      </c>
      <c r="AJ63" s="76">
        <v>35375.81</v>
      </c>
      <c r="AK63" s="76">
        <v>30864.190000000002</v>
      </c>
      <c r="AL63" s="76"/>
      <c r="AM63" s="76"/>
      <c r="AN63" s="76">
        <v>22653.18</v>
      </c>
      <c r="AO63" s="76">
        <v>16877.64</v>
      </c>
      <c r="AP63" s="76"/>
      <c r="AQ63" s="76"/>
      <c r="AR63" s="76"/>
      <c r="AS63" s="76"/>
      <c r="AT63" s="76"/>
      <c r="AU63" s="76">
        <v>1428</v>
      </c>
      <c r="AV63" s="76"/>
      <c r="AW63" s="76"/>
      <c r="AX63" s="76"/>
      <c r="AY63" s="76">
        <v>7150.19</v>
      </c>
      <c r="AZ63" s="76"/>
      <c r="BA63" s="76"/>
      <c r="BB63" s="76"/>
      <c r="BC63" s="76">
        <v>1120.7</v>
      </c>
      <c r="BD63" s="76">
        <v>10647.39</v>
      </c>
      <c r="BE63" s="76"/>
      <c r="BF63" s="76"/>
      <c r="BG63" s="76">
        <v>1055.94</v>
      </c>
      <c r="BH63" s="76">
        <v>215.66</v>
      </c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>
        <v>2661.2</v>
      </c>
      <c r="BT63" s="76"/>
      <c r="BU63" s="76"/>
      <c r="BV63" s="76"/>
      <c r="BW63" s="76"/>
      <c r="BX63" s="76"/>
      <c r="BY63" s="76"/>
      <c r="BZ63" s="76">
        <v>13500</v>
      </c>
      <c r="CA63" s="76"/>
      <c r="CB63" s="76"/>
      <c r="CC63" s="76">
        <v>4318.1400000000003</v>
      </c>
      <c r="CD63" s="76"/>
      <c r="CE63" s="76"/>
      <c r="CF63" s="76"/>
      <c r="CG63" s="76"/>
      <c r="CH63" s="76">
        <v>1000</v>
      </c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>
        <v>450127.22000000003</v>
      </c>
    </row>
    <row r="64" spans="2:105" x14ac:dyDescent="0.3">
      <c r="B64" s="72" t="s">
        <v>232</v>
      </c>
      <c r="C64" s="74" t="s">
        <v>178</v>
      </c>
      <c r="D64" s="73">
        <v>3014.3500000000004</v>
      </c>
      <c r="F64" s="55" t="s">
        <v>426</v>
      </c>
      <c r="G64" s="76">
        <v>3071.69</v>
      </c>
      <c r="H64" s="76">
        <v>-3071.69</v>
      </c>
      <c r="I64" s="76">
        <v>844447.55</v>
      </c>
      <c r="J64" s="76">
        <v>10965</v>
      </c>
      <c r="K64" s="76">
        <v>4311.7700000000004</v>
      </c>
      <c r="L64" s="76"/>
      <c r="M64" s="76">
        <v>14755.86</v>
      </c>
      <c r="N64" s="76">
        <v>320.39999999999998</v>
      </c>
      <c r="O64" s="76"/>
      <c r="P64" s="76">
        <v>317074.03999999998</v>
      </c>
      <c r="Q64" s="76">
        <v>23565.61</v>
      </c>
      <c r="R64" s="76">
        <v>5487.47</v>
      </c>
      <c r="S64" s="76"/>
      <c r="T64" s="76">
        <v>4282.37</v>
      </c>
      <c r="U64" s="76"/>
      <c r="V64" s="76">
        <v>462.47</v>
      </c>
      <c r="W64" s="76">
        <v>0.38</v>
      </c>
      <c r="X64" s="76">
        <v>64793.41</v>
      </c>
      <c r="Y64" s="76">
        <v>26175.770000000004</v>
      </c>
      <c r="Z64" s="76">
        <v>123181.59999999999</v>
      </c>
      <c r="AA64" s="76">
        <v>35985.64</v>
      </c>
      <c r="AB64" s="76"/>
      <c r="AC64" s="76"/>
      <c r="AD64" s="76"/>
      <c r="AE64" s="76"/>
      <c r="AF64" s="76">
        <v>31641.31</v>
      </c>
      <c r="AG64" s="76">
        <v>13083.830000000002</v>
      </c>
      <c r="AH64" s="76">
        <v>6256.5700000000006</v>
      </c>
      <c r="AI64" s="76">
        <v>18548.260000000002</v>
      </c>
      <c r="AJ64" s="76">
        <v>125802.16</v>
      </c>
      <c r="AK64" s="76">
        <v>92945.84</v>
      </c>
      <c r="AL64" s="76"/>
      <c r="AM64" s="76"/>
      <c r="AN64" s="76">
        <v>46761.420000000006</v>
      </c>
      <c r="AO64" s="76">
        <v>14602.24</v>
      </c>
      <c r="AP64" s="76">
        <v>12952.54</v>
      </c>
      <c r="AQ64" s="76">
        <v>505.74</v>
      </c>
      <c r="AR64" s="76">
        <v>780.58</v>
      </c>
      <c r="AS64" s="76">
        <v>4754.8900000000003</v>
      </c>
      <c r="AT64" s="76"/>
      <c r="AU64" s="76">
        <v>8602.76</v>
      </c>
      <c r="AV64" s="76"/>
      <c r="AW64" s="76"/>
      <c r="AX64" s="76">
        <v>706.84</v>
      </c>
      <c r="AY64" s="76">
        <v>310926.3</v>
      </c>
      <c r="AZ64" s="76"/>
      <c r="BA64" s="76"/>
      <c r="BB64" s="76"/>
      <c r="BC64" s="76">
        <v>2460</v>
      </c>
      <c r="BD64" s="76">
        <v>14500</v>
      </c>
      <c r="BE64" s="76"/>
      <c r="BF64" s="76">
        <v>9770</v>
      </c>
      <c r="BG64" s="76">
        <v>1495.43</v>
      </c>
      <c r="BH64" s="76">
        <v>2758.78</v>
      </c>
      <c r="BI64" s="76">
        <v>19301.63</v>
      </c>
      <c r="BJ64" s="76"/>
      <c r="BK64" s="76"/>
      <c r="BL64" s="76">
        <v>4582.8599999999997</v>
      </c>
      <c r="BM64" s="76">
        <v>47020.91</v>
      </c>
      <c r="BN64" s="76"/>
      <c r="BO64" s="76"/>
      <c r="BP64" s="76"/>
      <c r="BQ64" s="76"/>
      <c r="BR64" s="76">
        <v>55213.36</v>
      </c>
      <c r="BS64" s="76">
        <v>7886.98</v>
      </c>
      <c r="BT64" s="76"/>
      <c r="BU64" s="76"/>
      <c r="BV64" s="76"/>
      <c r="BW64" s="76"/>
      <c r="BX64" s="76">
        <v>8941.92</v>
      </c>
      <c r="BY64" s="76"/>
      <c r="BZ64" s="76"/>
      <c r="CA64" s="76"/>
      <c r="CB64" s="76"/>
      <c r="CC64" s="76">
        <v>32099.7</v>
      </c>
      <c r="CD64" s="76"/>
      <c r="CE64" s="76">
        <v>33657.82</v>
      </c>
      <c r="CF64" s="76"/>
      <c r="CG64" s="76"/>
      <c r="CH64" s="76">
        <v>23559.73</v>
      </c>
      <c r="CI64" s="76"/>
      <c r="CJ64" s="76"/>
      <c r="CK64" s="76"/>
      <c r="CL64" s="76"/>
      <c r="CM64" s="76"/>
      <c r="CN64" s="76"/>
      <c r="CO64" s="76"/>
      <c r="CP64" s="76">
        <v>270.88</v>
      </c>
      <c r="CQ64" s="76"/>
      <c r="CR64" s="76">
        <v>590.79</v>
      </c>
      <c r="CS64" s="76"/>
      <c r="CT64" s="76"/>
      <c r="CU64" s="76">
        <v>4785.6000000000004</v>
      </c>
      <c r="CV64" s="76">
        <v>16802.53</v>
      </c>
      <c r="CW64" s="76"/>
      <c r="CX64" s="76"/>
      <c r="CY64" s="76"/>
      <c r="CZ64" s="76"/>
      <c r="DA64" s="76">
        <v>2450379.5399999996</v>
      </c>
    </row>
    <row r="65" spans="2:105" x14ac:dyDescent="0.3">
      <c r="B65" s="72" t="s">
        <v>232</v>
      </c>
      <c r="C65" s="74" t="s">
        <v>180</v>
      </c>
      <c r="D65" s="73">
        <v>8153.7100000000009</v>
      </c>
      <c r="F65" s="55" t="s">
        <v>612</v>
      </c>
      <c r="G65" s="76">
        <v>32179.13</v>
      </c>
      <c r="H65" s="76">
        <v>-32179.13</v>
      </c>
      <c r="I65" s="76">
        <v>1994338.78</v>
      </c>
      <c r="J65" s="76">
        <v>25896.66</v>
      </c>
      <c r="K65" s="76">
        <v>77157.489999999991</v>
      </c>
      <c r="L65" s="76"/>
      <c r="M65" s="76">
        <v>64045.08</v>
      </c>
      <c r="N65" s="76">
        <v>2400</v>
      </c>
      <c r="O65" s="76"/>
      <c r="P65" s="76">
        <v>922942.33000000007</v>
      </c>
      <c r="Q65" s="76">
        <v>19047.98</v>
      </c>
      <c r="R65" s="76">
        <v>55282.520000000004</v>
      </c>
      <c r="S65" s="76"/>
      <c r="T65" s="76">
        <v>61460.160000000003</v>
      </c>
      <c r="U65" s="76">
        <v>2400</v>
      </c>
      <c r="V65" s="76"/>
      <c r="W65" s="76"/>
      <c r="X65" s="76">
        <v>161701.79999999999</v>
      </c>
      <c r="Y65" s="76">
        <v>78767.310000000012</v>
      </c>
      <c r="Z65" s="76">
        <v>304804.05</v>
      </c>
      <c r="AA65" s="76">
        <v>110906.70999999999</v>
      </c>
      <c r="AB65" s="76"/>
      <c r="AC65" s="76"/>
      <c r="AD65" s="76"/>
      <c r="AE65" s="76"/>
      <c r="AF65" s="76">
        <v>3373.7000000000003</v>
      </c>
      <c r="AG65" s="76">
        <v>1653.6799999999998</v>
      </c>
      <c r="AH65" s="76">
        <v>12740.569999999998</v>
      </c>
      <c r="AI65" s="76">
        <v>34492.67</v>
      </c>
      <c r="AJ65" s="76">
        <v>339117.56</v>
      </c>
      <c r="AK65" s="76">
        <v>357062.88</v>
      </c>
      <c r="AL65" s="76"/>
      <c r="AM65" s="76"/>
      <c r="AN65" s="76">
        <v>228177.74</v>
      </c>
      <c r="AO65" s="76">
        <v>45447.41</v>
      </c>
      <c r="AP65" s="76">
        <v>76257.78</v>
      </c>
      <c r="AQ65" s="76">
        <v>6887.8799999999992</v>
      </c>
      <c r="AR65" s="76">
        <v>97119.53</v>
      </c>
      <c r="AS65" s="76">
        <v>20597.650000000001</v>
      </c>
      <c r="AT65" s="76"/>
      <c r="AU65" s="76">
        <v>875.18000000000006</v>
      </c>
      <c r="AV65" s="76"/>
      <c r="AW65" s="76">
        <v>2859</v>
      </c>
      <c r="AX65" s="76">
        <v>4381.26</v>
      </c>
      <c r="AY65" s="76">
        <v>121621.58</v>
      </c>
      <c r="AZ65" s="76"/>
      <c r="BA65" s="76">
        <v>20405.099999999999</v>
      </c>
      <c r="BB65" s="76"/>
      <c r="BC65" s="76"/>
      <c r="BD65" s="76">
        <v>18728.939999999999</v>
      </c>
      <c r="BE65" s="76"/>
      <c r="BF65" s="76">
        <v>16690.72</v>
      </c>
      <c r="BG65" s="76">
        <v>9945.8499999999985</v>
      </c>
      <c r="BH65" s="76">
        <v>28219.940000000002</v>
      </c>
      <c r="BI65" s="76">
        <v>26250.77</v>
      </c>
      <c r="BJ65" s="76"/>
      <c r="BK65" s="76">
        <v>2508.48</v>
      </c>
      <c r="BL65" s="76"/>
      <c r="BM65" s="76">
        <v>119352.16</v>
      </c>
      <c r="BN65" s="76"/>
      <c r="BO65" s="76"/>
      <c r="BP65" s="76"/>
      <c r="BQ65" s="76"/>
      <c r="BR65" s="76">
        <v>111456.21</v>
      </c>
      <c r="BS65" s="76">
        <v>20153.95</v>
      </c>
      <c r="BT65" s="76">
        <v>3777.66</v>
      </c>
      <c r="BU65" s="76"/>
      <c r="BV65" s="76">
        <v>35523.58</v>
      </c>
      <c r="BW65" s="76"/>
      <c r="BX65" s="76"/>
      <c r="BY65" s="76"/>
      <c r="BZ65" s="76"/>
      <c r="CA65" s="76"/>
      <c r="CB65" s="76"/>
      <c r="CC65" s="76">
        <v>133443.13</v>
      </c>
      <c r="CD65" s="76"/>
      <c r="CE65" s="76">
        <v>28206.71</v>
      </c>
      <c r="CF65" s="76"/>
      <c r="CG65" s="76"/>
      <c r="CH65" s="76">
        <v>21491.26</v>
      </c>
      <c r="CI65" s="76"/>
      <c r="CJ65" s="76"/>
      <c r="CK65" s="76"/>
      <c r="CL65" s="76"/>
      <c r="CM65" s="76"/>
      <c r="CN65" s="76"/>
      <c r="CO65" s="76"/>
      <c r="CP65" s="76">
        <v>27491.879999999997</v>
      </c>
      <c r="CQ65" s="76"/>
      <c r="CR65" s="76"/>
      <c r="CS65" s="76"/>
      <c r="CT65" s="76"/>
      <c r="CU65" s="76">
        <v>3328.07</v>
      </c>
      <c r="CV65" s="76">
        <v>6588.26</v>
      </c>
      <c r="CW65" s="76"/>
      <c r="CX65" s="76">
        <v>1489.01</v>
      </c>
      <c r="CY65" s="76"/>
      <c r="CZ65" s="76"/>
      <c r="DA65" s="76">
        <v>5868868.6200000001</v>
      </c>
    </row>
    <row r="66" spans="2:105" x14ac:dyDescent="0.3">
      <c r="B66" s="72" t="s">
        <v>232</v>
      </c>
      <c r="C66" s="74" t="s">
        <v>182</v>
      </c>
      <c r="D66" s="73">
        <v>49667.58</v>
      </c>
      <c r="F66" s="55" t="s">
        <v>790</v>
      </c>
      <c r="G66" s="76">
        <v>242398.41</v>
      </c>
      <c r="H66" s="76">
        <v>-242398.41</v>
      </c>
      <c r="I66" s="76">
        <v>14914157.07</v>
      </c>
      <c r="J66" s="76">
        <v>657028.32999999996</v>
      </c>
      <c r="K66" s="76">
        <v>764428.2699999999</v>
      </c>
      <c r="L66" s="76"/>
      <c r="M66" s="76">
        <v>1378627.25</v>
      </c>
      <c r="N66" s="76">
        <v>95840.69</v>
      </c>
      <c r="O66" s="76">
        <v>64230</v>
      </c>
      <c r="P66" s="76">
        <v>7222283.0900000008</v>
      </c>
      <c r="Q66" s="76">
        <v>343911.61</v>
      </c>
      <c r="R66" s="76">
        <v>485897.63</v>
      </c>
      <c r="S66" s="76"/>
      <c r="T66" s="76">
        <v>303600.28000000003</v>
      </c>
      <c r="U66" s="76">
        <v>193008.79</v>
      </c>
      <c r="V66" s="76"/>
      <c r="W66" s="76"/>
      <c r="X66" s="76">
        <v>1343493.27</v>
      </c>
      <c r="Y66" s="76">
        <v>643202.73999999987</v>
      </c>
      <c r="Z66" s="76">
        <v>2485521.75</v>
      </c>
      <c r="AA66" s="76">
        <v>942559.49000000011</v>
      </c>
      <c r="AB66" s="76"/>
      <c r="AC66" s="76"/>
      <c r="AD66" s="76"/>
      <c r="AE66" s="76"/>
      <c r="AF66" s="76">
        <v>143918.01999999999</v>
      </c>
      <c r="AG66" s="76">
        <v>73512.3</v>
      </c>
      <c r="AH66" s="76">
        <v>88848.76</v>
      </c>
      <c r="AI66" s="76">
        <v>89168.97</v>
      </c>
      <c r="AJ66" s="76">
        <v>2334288.5900000003</v>
      </c>
      <c r="AK66" s="76">
        <v>2291236.4000000004</v>
      </c>
      <c r="AL66" s="76">
        <v>34762.53</v>
      </c>
      <c r="AM66" s="76">
        <v>14743.499999999993</v>
      </c>
      <c r="AN66" s="76">
        <v>1718309.1900000002</v>
      </c>
      <c r="AO66" s="76">
        <v>149369.53</v>
      </c>
      <c r="AP66" s="76">
        <v>891086.97</v>
      </c>
      <c r="AQ66" s="76">
        <v>118332.60999999999</v>
      </c>
      <c r="AR66" s="76">
        <v>1131578.77</v>
      </c>
      <c r="AS66" s="76">
        <v>3595.94</v>
      </c>
      <c r="AT66" s="76">
        <v>17177.28</v>
      </c>
      <c r="AU66" s="76">
        <v>49785.91</v>
      </c>
      <c r="AV66" s="76"/>
      <c r="AW66" s="76">
        <v>1750</v>
      </c>
      <c r="AX66" s="76">
        <v>367607.62</v>
      </c>
      <c r="AY66" s="76">
        <v>616295.87999999989</v>
      </c>
      <c r="AZ66" s="76">
        <v>149327.44</v>
      </c>
      <c r="BA66" s="76">
        <v>27497.41</v>
      </c>
      <c r="BB66" s="76"/>
      <c r="BC66" s="76"/>
      <c r="BD66" s="76">
        <v>30003.360000000001</v>
      </c>
      <c r="BE66" s="76">
        <v>654.33000000000004</v>
      </c>
      <c r="BF66" s="76">
        <v>80271.77</v>
      </c>
      <c r="BG66" s="76">
        <v>66779.320000000007</v>
      </c>
      <c r="BH66" s="76">
        <v>117382.40000000001</v>
      </c>
      <c r="BI66" s="76">
        <v>33262.129999999997</v>
      </c>
      <c r="BJ66" s="76">
        <v>-1158.8000000000002</v>
      </c>
      <c r="BK66" s="76">
        <v>7411.13</v>
      </c>
      <c r="BL66" s="76">
        <v>89517.25</v>
      </c>
      <c r="BM66" s="76"/>
      <c r="BN66" s="76">
        <v>5758.92</v>
      </c>
      <c r="BO66" s="76"/>
      <c r="BP66" s="76"/>
      <c r="BQ66" s="76">
        <v>32797.199999999997</v>
      </c>
      <c r="BR66" s="76">
        <v>334568.55</v>
      </c>
      <c r="BS66" s="76">
        <v>608390.16999999993</v>
      </c>
      <c r="BT66" s="76">
        <v>2686.54</v>
      </c>
      <c r="BU66" s="76"/>
      <c r="BV66" s="76">
        <v>312951.82999999996</v>
      </c>
      <c r="BW66" s="76"/>
      <c r="BX66" s="76">
        <v>2530</v>
      </c>
      <c r="BY66" s="76">
        <v>41974.320000000007</v>
      </c>
      <c r="BZ66" s="76">
        <v>209594.35</v>
      </c>
      <c r="CA66" s="76"/>
      <c r="CB66" s="76"/>
      <c r="CC66" s="76">
        <v>259027.53000000003</v>
      </c>
      <c r="CD66" s="76">
        <v>9004.09</v>
      </c>
      <c r="CE66" s="76"/>
      <c r="CF66" s="76"/>
      <c r="CG66" s="76"/>
      <c r="CH66" s="76">
        <v>82825.350000000006</v>
      </c>
      <c r="CI66" s="76">
        <v>-23483.37</v>
      </c>
      <c r="CJ66" s="76">
        <v>115334.6</v>
      </c>
      <c r="CK66" s="76">
        <v>20254.599999999999</v>
      </c>
      <c r="CL66" s="76"/>
      <c r="CM66" s="76"/>
      <c r="CN66" s="76"/>
      <c r="CO66" s="76"/>
      <c r="CP66" s="76">
        <v>392302.48000000004</v>
      </c>
      <c r="CQ66" s="76"/>
      <c r="CR66" s="76"/>
      <c r="CS66" s="76"/>
      <c r="CT66" s="76"/>
      <c r="CU66" s="76"/>
      <c r="CV66" s="76"/>
      <c r="CW66" s="76"/>
      <c r="CX66" s="76">
        <v>103487.62</v>
      </c>
      <c r="CY66" s="76"/>
      <c r="CZ66" s="76"/>
      <c r="DA66" s="76">
        <v>45084111.550000004</v>
      </c>
    </row>
    <row r="67" spans="2:105" x14ac:dyDescent="0.3">
      <c r="B67" s="72" t="s">
        <v>232</v>
      </c>
      <c r="C67" s="74" t="s">
        <v>139</v>
      </c>
      <c r="D67" s="73">
        <v>11616</v>
      </c>
      <c r="F67" s="55" t="s">
        <v>640</v>
      </c>
      <c r="G67" s="76">
        <v>118138.35999999999</v>
      </c>
      <c r="H67" s="76">
        <v>-118138.36</v>
      </c>
      <c r="I67" s="76">
        <v>18564210.25</v>
      </c>
      <c r="J67" s="76">
        <v>869480.48</v>
      </c>
      <c r="K67" s="76">
        <v>769558.76</v>
      </c>
      <c r="L67" s="76"/>
      <c r="M67" s="76">
        <v>1899519.94</v>
      </c>
      <c r="N67" s="76">
        <v>249643.87000000002</v>
      </c>
      <c r="O67" s="76">
        <v>123998</v>
      </c>
      <c r="P67" s="76">
        <v>7187509.8000000007</v>
      </c>
      <c r="Q67" s="76">
        <v>682563.98</v>
      </c>
      <c r="R67" s="76">
        <v>590921.5</v>
      </c>
      <c r="S67" s="76">
        <v>-472.74</v>
      </c>
      <c r="T67" s="76">
        <v>638302.12</v>
      </c>
      <c r="U67" s="76">
        <v>56863.29</v>
      </c>
      <c r="V67" s="76"/>
      <c r="W67" s="76"/>
      <c r="X67" s="76">
        <v>1654604.7600000002</v>
      </c>
      <c r="Y67" s="76">
        <v>686000.02000000014</v>
      </c>
      <c r="Z67" s="76">
        <v>3086086.2100000004</v>
      </c>
      <c r="AA67" s="76">
        <v>950340.22999999975</v>
      </c>
      <c r="AB67" s="76"/>
      <c r="AC67" s="76"/>
      <c r="AD67" s="76"/>
      <c r="AE67" s="76"/>
      <c r="AF67" s="76">
        <v>57664.529999999992</v>
      </c>
      <c r="AG67" s="76">
        <v>30886.800000000003</v>
      </c>
      <c r="AH67" s="76">
        <v>105121.87999999998</v>
      </c>
      <c r="AI67" s="76">
        <v>231006.86999999994</v>
      </c>
      <c r="AJ67" s="76">
        <v>2854174.18</v>
      </c>
      <c r="AK67" s="76">
        <v>2416366.8200000003</v>
      </c>
      <c r="AL67" s="76">
        <v>48708.679999999993</v>
      </c>
      <c r="AM67" s="76">
        <v>14321.050000000005</v>
      </c>
      <c r="AN67" s="76">
        <v>2136381.4500000002</v>
      </c>
      <c r="AO67" s="76">
        <v>206355.97999999998</v>
      </c>
      <c r="AP67" s="76">
        <v>134761.92000000001</v>
      </c>
      <c r="AQ67" s="76">
        <v>64922.7</v>
      </c>
      <c r="AR67" s="76">
        <v>497656.41999999993</v>
      </c>
      <c r="AS67" s="76">
        <v>85729.62</v>
      </c>
      <c r="AT67" s="76">
        <v>19126.77</v>
      </c>
      <c r="AU67" s="76"/>
      <c r="AV67" s="76"/>
      <c r="AW67" s="76"/>
      <c r="AX67" s="76">
        <v>76925.069999999992</v>
      </c>
      <c r="AY67" s="76">
        <v>890470.5199999999</v>
      </c>
      <c r="AZ67" s="76">
        <v>156479.26999999999</v>
      </c>
      <c r="BA67" s="76">
        <v>31291.08</v>
      </c>
      <c r="BB67" s="76"/>
      <c r="BC67" s="76"/>
      <c r="BD67" s="76">
        <v>879.9</v>
      </c>
      <c r="BE67" s="76"/>
      <c r="BF67" s="76">
        <v>202514.62</v>
      </c>
      <c r="BG67" s="76">
        <v>20641.04</v>
      </c>
      <c r="BH67" s="76">
        <v>165300.87</v>
      </c>
      <c r="BI67" s="76">
        <v>156150.07</v>
      </c>
      <c r="BJ67" s="76">
        <v>13236.52</v>
      </c>
      <c r="BK67" s="76"/>
      <c r="BL67" s="76"/>
      <c r="BM67" s="76">
        <v>52426.14</v>
      </c>
      <c r="BN67" s="76"/>
      <c r="BO67" s="76"/>
      <c r="BP67" s="76"/>
      <c r="BQ67" s="76">
        <v>17248.39</v>
      </c>
      <c r="BR67" s="76">
        <v>616165.78</v>
      </c>
      <c r="BS67" s="76">
        <v>579013.94999999995</v>
      </c>
      <c r="BT67" s="76">
        <v>5311.8099999999995</v>
      </c>
      <c r="BU67" s="76">
        <v>13347.91</v>
      </c>
      <c r="BV67" s="76">
        <v>488976.63</v>
      </c>
      <c r="BW67" s="76"/>
      <c r="BX67" s="76">
        <v>729033.88</v>
      </c>
      <c r="BY67" s="76">
        <v>157589.87</v>
      </c>
      <c r="BZ67" s="76">
        <v>840026.70000000007</v>
      </c>
      <c r="CA67" s="76"/>
      <c r="CB67" s="76">
        <v>140561.01</v>
      </c>
      <c r="CC67" s="76">
        <v>276952.92</v>
      </c>
      <c r="CD67" s="76">
        <v>4700.42</v>
      </c>
      <c r="CE67" s="76"/>
      <c r="CF67" s="76"/>
      <c r="CG67" s="76"/>
      <c r="CH67" s="76">
        <v>72272.929999999993</v>
      </c>
      <c r="CI67" s="76"/>
      <c r="CJ67" s="76">
        <v>7367.56</v>
      </c>
      <c r="CK67" s="76">
        <v>382.44</v>
      </c>
      <c r="CL67" s="76"/>
      <c r="CM67" s="76"/>
      <c r="CN67" s="76"/>
      <c r="CO67" s="76"/>
      <c r="CP67" s="76">
        <v>177179.13</v>
      </c>
      <c r="CQ67" s="76"/>
      <c r="CR67" s="76"/>
      <c r="CS67" s="76"/>
      <c r="CT67" s="76">
        <v>84627.48</v>
      </c>
      <c r="CU67" s="76">
        <v>85209.48000000001</v>
      </c>
      <c r="CV67" s="76">
        <v>59267.4</v>
      </c>
      <c r="CW67" s="76"/>
      <c r="CX67" s="76">
        <v>83107.62</v>
      </c>
      <c r="CY67" s="76"/>
      <c r="CZ67" s="76"/>
      <c r="DA67" s="76">
        <v>53116974.550000012</v>
      </c>
    </row>
    <row r="68" spans="2:105" x14ac:dyDescent="0.3">
      <c r="B68" s="72" t="s">
        <v>232</v>
      </c>
      <c r="C68" s="74" t="s">
        <v>141</v>
      </c>
      <c r="D68" s="73">
        <v>23232</v>
      </c>
      <c r="F68" s="55" t="s">
        <v>798</v>
      </c>
      <c r="G68" s="76">
        <v>52614.149999999994</v>
      </c>
      <c r="H68" s="76">
        <v>-52614.15</v>
      </c>
      <c r="I68" s="76">
        <v>5175486.9000000004</v>
      </c>
      <c r="J68" s="76">
        <v>300018.7</v>
      </c>
      <c r="K68" s="76">
        <v>37686.61</v>
      </c>
      <c r="L68" s="76"/>
      <c r="M68" s="76">
        <v>256376.44999999998</v>
      </c>
      <c r="N68" s="76">
        <v>11569.03</v>
      </c>
      <c r="O68" s="76">
        <v>38538</v>
      </c>
      <c r="P68" s="76">
        <v>2157370.0099999998</v>
      </c>
      <c r="Q68" s="76">
        <v>87825.91</v>
      </c>
      <c r="R68" s="76">
        <v>9961.18</v>
      </c>
      <c r="S68" s="76"/>
      <c r="T68" s="76">
        <v>220868.86</v>
      </c>
      <c r="U68" s="76">
        <v>21190.17</v>
      </c>
      <c r="V68" s="76"/>
      <c r="W68" s="76"/>
      <c r="X68" s="76">
        <v>435169.68</v>
      </c>
      <c r="Y68" s="76">
        <v>183853.85</v>
      </c>
      <c r="Z68" s="76">
        <v>792835.07999999984</v>
      </c>
      <c r="AA68" s="76">
        <v>255928.94</v>
      </c>
      <c r="AB68" s="76"/>
      <c r="AC68" s="76"/>
      <c r="AD68" s="76"/>
      <c r="AE68" s="76"/>
      <c r="AF68" s="76">
        <v>33634.019999999997</v>
      </c>
      <c r="AG68" s="76">
        <v>16883.39</v>
      </c>
      <c r="AH68" s="76">
        <v>32967.089999999997</v>
      </c>
      <c r="AI68" s="76">
        <v>60930.78</v>
      </c>
      <c r="AJ68" s="76">
        <v>807258.39</v>
      </c>
      <c r="AK68" s="76">
        <v>751221.6100000001</v>
      </c>
      <c r="AL68" s="76"/>
      <c r="AM68" s="76"/>
      <c r="AN68" s="76">
        <v>419297.34</v>
      </c>
      <c r="AO68" s="76">
        <v>75224.09</v>
      </c>
      <c r="AP68" s="76">
        <v>293230.96000000002</v>
      </c>
      <c r="AQ68" s="76">
        <v>241552.72999999998</v>
      </c>
      <c r="AR68" s="76">
        <v>346188.20999999996</v>
      </c>
      <c r="AS68" s="76">
        <v>16289.779999999999</v>
      </c>
      <c r="AT68" s="76">
        <v>10645.12</v>
      </c>
      <c r="AU68" s="76">
        <v>640.36</v>
      </c>
      <c r="AV68" s="76"/>
      <c r="AW68" s="76"/>
      <c r="AX68" s="76">
        <v>98026.819999999992</v>
      </c>
      <c r="AY68" s="76">
        <v>293068.39</v>
      </c>
      <c r="AZ68" s="76">
        <v>5676.4</v>
      </c>
      <c r="BA68" s="76">
        <v>10407.51</v>
      </c>
      <c r="BB68" s="76"/>
      <c r="BC68" s="76"/>
      <c r="BD68" s="76"/>
      <c r="BE68" s="76">
        <v>17452.599999999999</v>
      </c>
      <c r="BF68" s="76">
        <v>63694.53</v>
      </c>
      <c r="BG68" s="76">
        <v>1026.23</v>
      </c>
      <c r="BH68" s="76">
        <v>3423.77</v>
      </c>
      <c r="BI68" s="76">
        <v>5272.41</v>
      </c>
      <c r="BJ68" s="76"/>
      <c r="BK68" s="76">
        <v>2943.89</v>
      </c>
      <c r="BL68" s="76">
        <v>14223.989999999998</v>
      </c>
      <c r="BM68" s="76">
        <v>4725.41</v>
      </c>
      <c r="BN68" s="76"/>
      <c r="BO68" s="76"/>
      <c r="BP68" s="76"/>
      <c r="BQ68" s="76"/>
      <c r="BR68" s="76">
        <v>175675.08000000002</v>
      </c>
      <c r="BS68" s="76">
        <v>155606.57</v>
      </c>
      <c r="BT68" s="76">
        <v>1990.21</v>
      </c>
      <c r="BU68" s="76"/>
      <c r="BV68" s="76">
        <v>224693.81</v>
      </c>
      <c r="BW68" s="76"/>
      <c r="BX68" s="76">
        <v>9364.2999999999993</v>
      </c>
      <c r="BY68" s="76">
        <v>13343.5</v>
      </c>
      <c r="BZ68" s="76">
        <v>89630.44</v>
      </c>
      <c r="CA68" s="76"/>
      <c r="CB68" s="76">
        <v>47124.17</v>
      </c>
      <c r="CC68" s="76">
        <v>112802.82</v>
      </c>
      <c r="CD68" s="76"/>
      <c r="CE68" s="76"/>
      <c r="CF68" s="76"/>
      <c r="CG68" s="76"/>
      <c r="CH68" s="76">
        <v>39067.4</v>
      </c>
      <c r="CI68" s="76"/>
      <c r="CJ68" s="76">
        <v>9433.11</v>
      </c>
      <c r="CK68" s="76">
        <v>499.65</v>
      </c>
      <c r="CL68" s="76"/>
      <c r="CM68" s="76"/>
      <c r="CN68" s="76"/>
      <c r="CO68" s="76"/>
      <c r="CP68" s="76">
        <v>88475.82</v>
      </c>
      <c r="CQ68" s="76"/>
      <c r="CR68" s="76">
        <v>859037.29</v>
      </c>
      <c r="CS68" s="76">
        <v>59391.76</v>
      </c>
      <c r="CT68" s="76">
        <v>186646.44</v>
      </c>
      <c r="CU68" s="76">
        <v>6171.31</v>
      </c>
      <c r="CV68" s="76"/>
      <c r="CW68" s="76">
        <v>33637.32</v>
      </c>
      <c r="CX68" s="76"/>
      <c r="CY68" s="76"/>
      <c r="CZ68" s="76"/>
      <c r="DA68" s="76">
        <v>15723176.190000003</v>
      </c>
    </row>
    <row r="69" spans="2:105" x14ac:dyDescent="0.3">
      <c r="B69" s="72" t="s">
        <v>232</v>
      </c>
      <c r="C69" s="74" t="s">
        <v>143</v>
      </c>
      <c r="D69" s="73">
        <v>2081.0600000000004</v>
      </c>
      <c r="F69" s="55" t="s">
        <v>308</v>
      </c>
      <c r="G69" s="76">
        <v>23927</v>
      </c>
      <c r="H69" s="76">
        <v>-23927</v>
      </c>
      <c r="I69" s="76">
        <v>1287927.4300000002</v>
      </c>
      <c r="J69" s="76">
        <v>47114.049999999996</v>
      </c>
      <c r="K69" s="76">
        <v>34659.440000000002</v>
      </c>
      <c r="L69" s="76"/>
      <c r="M69" s="76">
        <v>14693.7</v>
      </c>
      <c r="N69" s="76">
        <v>27483.119999999999</v>
      </c>
      <c r="O69" s="76"/>
      <c r="P69" s="76">
        <v>579360.01</v>
      </c>
      <c r="Q69" s="76">
        <v>26382.44</v>
      </c>
      <c r="R69" s="76">
        <v>33058.01</v>
      </c>
      <c r="S69" s="76"/>
      <c r="T69" s="76">
        <v>95111.319999999992</v>
      </c>
      <c r="U69" s="76">
        <v>893.66</v>
      </c>
      <c r="V69" s="76"/>
      <c r="W69" s="76"/>
      <c r="X69" s="76">
        <v>105695.6</v>
      </c>
      <c r="Y69" s="76">
        <v>54066.119999999995</v>
      </c>
      <c r="Z69" s="76">
        <v>194798.22999999998</v>
      </c>
      <c r="AA69" s="76">
        <v>79615.579999999987</v>
      </c>
      <c r="AB69" s="76"/>
      <c r="AC69" s="76"/>
      <c r="AD69" s="76"/>
      <c r="AE69" s="76"/>
      <c r="AF69" s="76">
        <v>2678.7400000000002</v>
      </c>
      <c r="AG69" s="76">
        <v>1145.5900000000001</v>
      </c>
      <c r="AH69" s="76">
        <v>6856.34</v>
      </c>
      <c r="AI69" s="76">
        <v>20671.809999999998</v>
      </c>
      <c r="AJ69" s="76">
        <v>245013.37</v>
      </c>
      <c r="AK69" s="76">
        <v>234652.03</v>
      </c>
      <c r="AL69" s="76"/>
      <c r="AM69" s="76"/>
      <c r="AN69" s="76">
        <v>115937.28999999998</v>
      </c>
      <c r="AO69" s="76">
        <v>62812.83</v>
      </c>
      <c r="AP69" s="76">
        <v>81012.820000000007</v>
      </c>
      <c r="AQ69" s="76">
        <v>15017.7</v>
      </c>
      <c r="AR69" s="76">
        <v>77049.88</v>
      </c>
      <c r="AS69" s="76">
        <v>3282.28</v>
      </c>
      <c r="AT69" s="76">
        <v>2586.92</v>
      </c>
      <c r="AU69" s="76">
        <v>21111.42</v>
      </c>
      <c r="AV69" s="76"/>
      <c r="AW69" s="76"/>
      <c r="AX69" s="76">
        <v>14316.380000000001</v>
      </c>
      <c r="AY69" s="76">
        <v>29604.5</v>
      </c>
      <c r="AZ69" s="76">
        <v>12039.27</v>
      </c>
      <c r="BA69" s="76"/>
      <c r="BB69" s="76"/>
      <c r="BC69" s="76"/>
      <c r="BD69" s="76"/>
      <c r="BE69" s="76"/>
      <c r="BF69" s="76">
        <v>10361.59</v>
      </c>
      <c r="BG69" s="76">
        <v>4943.7299999999996</v>
      </c>
      <c r="BH69" s="76">
        <v>41604.44</v>
      </c>
      <c r="BI69" s="76">
        <v>41601.119999999995</v>
      </c>
      <c r="BJ69" s="76"/>
      <c r="BK69" s="76"/>
      <c r="BL69" s="76"/>
      <c r="BM69" s="76"/>
      <c r="BN69" s="76"/>
      <c r="BO69" s="76"/>
      <c r="BP69" s="76"/>
      <c r="BQ69" s="76"/>
      <c r="BR69" s="76">
        <v>99107.459999999992</v>
      </c>
      <c r="BS69" s="76">
        <v>17461.800000000003</v>
      </c>
      <c r="BT69" s="76">
        <v>735.35</v>
      </c>
      <c r="BU69" s="76"/>
      <c r="BV69" s="76">
        <v>32175.39</v>
      </c>
      <c r="BW69" s="76">
        <v>464</v>
      </c>
      <c r="BX69" s="76"/>
      <c r="BY69" s="76"/>
      <c r="BZ69" s="76">
        <v>85946.83</v>
      </c>
      <c r="CA69" s="76"/>
      <c r="CB69" s="76"/>
      <c r="CC69" s="76">
        <v>49286.32</v>
      </c>
      <c r="CD69" s="76">
        <v>629.29</v>
      </c>
      <c r="CE69" s="76"/>
      <c r="CF69" s="76"/>
      <c r="CG69" s="76"/>
      <c r="CH69" s="76">
        <v>4227.0200000000004</v>
      </c>
      <c r="CI69" s="76"/>
      <c r="CJ69" s="76"/>
      <c r="CK69" s="76"/>
      <c r="CL69" s="76"/>
      <c r="CM69" s="76"/>
      <c r="CN69" s="76"/>
      <c r="CO69" s="76"/>
      <c r="CP69" s="76">
        <v>7742.22</v>
      </c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>
        <v>3922934.44</v>
      </c>
    </row>
    <row r="70" spans="2:105" x14ac:dyDescent="0.3">
      <c r="B70" s="72" t="s">
        <v>232</v>
      </c>
      <c r="C70" s="74" t="s">
        <v>145</v>
      </c>
      <c r="D70" s="73">
        <v>716.46999999999991</v>
      </c>
      <c r="F70" s="55" t="s">
        <v>700</v>
      </c>
      <c r="G70" s="76">
        <v>80937.739999999991</v>
      </c>
      <c r="H70" s="76">
        <v>-80937.740000000005</v>
      </c>
      <c r="I70" s="76">
        <v>2938624.47</v>
      </c>
      <c r="J70" s="76">
        <v>167763.97999999998</v>
      </c>
      <c r="K70" s="76">
        <v>72714.12999999999</v>
      </c>
      <c r="L70" s="76"/>
      <c r="M70" s="76">
        <v>172241.01</v>
      </c>
      <c r="N70" s="76">
        <v>185214.73</v>
      </c>
      <c r="O70" s="76"/>
      <c r="P70" s="76">
        <v>1510289.1899999997</v>
      </c>
      <c r="Q70" s="76">
        <v>38277.56</v>
      </c>
      <c r="R70" s="76">
        <v>100407.59</v>
      </c>
      <c r="S70" s="76"/>
      <c r="T70" s="76">
        <v>178290.87999999998</v>
      </c>
      <c r="U70" s="76">
        <v>32024.71</v>
      </c>
      <c r="V70" s="76"/>
      <c r="W70" s="76"/>
      <c r="X70" s="76">
        <v>260378.53</v>
      </c>
      <c r="Y70" s="76">
        <v>137577.29</v>
      </c>
      <c r="Z70" s="76">
        <v>465355.27999999997</v>
      </c>
      <c r="AA70" s="76">
        <v>209432.21999999997</v>
      </c>
      <c r="AB70" s="76"/>
      <c r="AC70" s="76"/>
      <c r="AD70" s="76"/>
      <c r="AE70" s="76"/>
      <c r="AF70" s="76">
        <v>24171.3</v>
      </c>
      <c r="AG70" s="76">
        <v>14748.94</v>
      </c>
      <c r="AH70" s="76">
        <v>20039.84</v>
      </c>
      <c r="AI70" s="76">
        <v>41025.410000000003</v>
      </c>
      <c r="AJ70" s="76">
        <v>513389.91000000003</v>
      </c>
      <c r="AK70" s="76">
        <v>556875.91999999993</v>
      </c>
      <c r="AL70" s="76"/>
      <c r="AM70" s="76"/>
      <c r="AN70" s="76">
        <v>325997.86</v>
      </c>
      <c r="AO70" s="76">
        <v>53802.81</v>
      </c>
      <c r="AP70" s="76">
        <v>208849.08</v>
      </c>
      <c r="AQ70" s="76">
        <v>15193.570000000002</v>
      </c>
      <c r="AR70" s="76">
        <v>250925.38</v>
      </c>
      <c r="AS70" s="76">
        <v>1232.54</v>
      </c>
      <c r="AT70" s="76">
        <v>863.85</v>
      </c>
      <c r="AU70" s="76"/>
      <c r="AV70" s="76"/>
      <c r="AW70" s="76"/>
      <c r="AX70" s="76">
        <v>56748.659999999996</v>
      </c>
      <c r="AY70" s="76">
        <v>62091.9</v>
      </c>
      <c r="AZ70" s="76">
        <v>15987.97</v>
      </c>
      <c r="BA70" s="76">
        <v>24750.03</v>
      </c>
      <c r="BB70" s="76"/>
      <c r="BC70" s="76"/>
      <c r="BD70" s="76"/>
      <c r="BE70" s="76"/>
      <c r="BF70" s="76">
        <v>41693.909999999996</v>
      </c>
      <c r="BG70" s="76"/>
      <c r="BH70" s="76">
        <v>172290.24</v>
      </c>
      <c r="BI70" s="76">
        <v>346.24</v>
      </c>
      <c r="BJ70" s="76">
        <v>6068</v>
      </c>
      <c r="BK70" s="76">
        <v>2558.7399999999998</v>
      </c>
      <c r="BL70" s="76">
        <v>44541.94</v>
      </c>
      <c r="BM70" s="76">
        <v>5811.38</v>
      </c>
      <c r="BN70" s="76"/>
      <c r="BO70" s="76"/>
      <c r="BP70" s="76"/>
      <c r="BQ70" s="76"/>
      <c r="BR70" s="76">
        <v>155247.31</v>
      </c>
      <c r="BS70" s="76">
        <v>124220.16999999998</v>
      </c>
      <c r="BT70" s="76">
        <v>10998.880000000001</v>
      </c>
      <c r="BU70" s="76"/>
      <c r="BV70" s="76">
        <v>154090.34</v>
      </c>
      <c r="BW70" s="76"/>
      <c r="BX70" s="76"/>
      <c r="BY70" s="76">
        <v>6825.92</v>
      </c>
      <c r="BZ70" s="76">
        <v>354191.67</v>
      </c>
      <c r="CA70" s="76"/>
      <c r="CB70" s="76"/>
      <c r="CC70" s="76">
        <v>56706.58</v>
      </c>
      <c r="CD70" s="76"/>
      <c r="CE70" s="76">
        <v>13696.83</v>
      </c>
      <c r="CF70" s="76"/>
      <c r="CG70" s="76"/>
      <c r="CH70" s="76">
        <v>51986.31</v>
      </c>
      <c r="CI70" s="76"/>
      <c r="CJ70" s="76">
        <v>5294.9</v>
      </c>
      <c r="CK70" s="76">
        <v>380.7</v>
      </c>
      <c r="CL70" s="76"/>
      <c r="CM70" s="76"/>
      <c r="CN70" s="76"/>
      <c r="CO70" s="76"/>
      <c r="CP70" s="76">
        <v>20072.91</v>
      </c>
      <c r="CQ70" s="76"/>
      <c r="CR70" s="76">
        <v>419988.12</v>
      </c>
      <c r="CS70" s="76"/>
      <c r="CT70" s="76"/>
      <c r="CU70" s="76"/>
      <c r="CV70" s="76">
        <v>81204</v>
      </c>
      <c r="CW70" s="76"/>
      <c r="CX70" s="76"/>
      <c r="CY70" s="76"/>
      <c r="CZ70" s="76"/>
      <c r="DA70" s="76">
        <v>10383501.630000001</v>
      </c>
    </row>
    <row r="71" spans="2:105" x14ac:dyDescent="0.3">
      <c r="B71" s="72" t="s">
        <v>232</v>
      </c>
      <c r="C71" s="74" t="s">
        <v>159</v>
      </c>
      <c r="D71" s="73">
        <v>5492.06</v>
      </c>
      <c r="F71" s="55" t="s">
        <v>670</v>
      </c>
      <c r="G71" s="76">
        <v>462400.24</v>
      </c>
      <c r="H71" s="76">
        <v>-462400.24</v>
      </c>
      <c r="I71" s="76">
        <v>9509329.0299999993</v>
      </c>
      <c r="J71" s="76">
        <v>415758.65</v>
      </c>
      <c r="K71" s="76">
        <v>645952.3600000001</v>
      </c>
      <c r="L71" s="76"/>
      <c r="M71" s="76">
        <v>355816.5</v>
      </c>
      <c r="N71" s="76">
        <v>74524.31</v>
      </c>
      <c r="O71" s="76">
        <v>64230</v>
      </c>
      <c r="P71" s="76">
        <v>4087203.61</v>
      </c>
      <c r="Q71" s="76">
        <v>120050.98999999999</v>
      </c>
      <c r="R71" s="76">
        <v>192847.42</v>
      </c>
      <c r="S71" s="76"/>
      <c r="T71" s="76">
        <v>270942</v>
      </c>
      <c r="U71" s="76">
        <v>37946.159999999996</v>
      </c>
      <c r="V71" s="76"/>
      <c r="W71" s="76"/>
      <c r="X71" s="76">
        <v>837541.31</v>
      </c>
      <c r="Y71" s="76">
        <v>352762.9499999999</v>
      </c>
      <c r="Z71" s="76">
        <v>1513707.54</v>
      </c>
      <c r="AA71" s="76">
        <v>515858.22000000003</v>
      </c>
      <c r="AB71" s="76"/>
      <c r="AC71" s="76"/>
      <c r="AD71" s="76"/>
      <c r="AE71" s="76"/>
      <c r="AF71" s="76">
        <v>16118.349999999999</v>
      </c>
      <c r="AG71" s="76">
        <v>11010.39</v>
      </c>
      <c r="AH71" s="76">
        <v>58980.32</v>
      </c>
      <c r="AI71" s="76">
        <v>54542.36</v>
      </c>
      <c r="AJ71" s="76">
        <v>1391014.46</v>
      </c>
      <c r="AK71" s="76">
        <v>1369496.54</v>
      </c>
      <c r="AL71" s="76">
        <v>28243.21</v>
      </c>
      <c r="AM71" s="76">
        <v>2275.23</v>
      </c>
      <c r="AN71" s="76">
        <v>2080619.92</v>
      </c>
      <c r="AO71" s="76">
        <v>213566.49</v>
      </c>
      <c r="AP71" s="76">
        <v>422804.13</v>
      </c>
      <c r="AQ71" s="76">
        <v>13545.16</v>
      </c>
      <c r="AR71" s="76">
        <v>180766.52</v>
      </c>
      <c r="AS71" s="76">
        <v>59370.740000000005</v>
      </c>
      <c r="AT71" s="76"/>
      <c r="AU71" s="76"/>
      <c r="AV71" s="76"/>
      <c r="AW71" s="76"/>
      <c r="AX71" s="76">
        <v>78904.91</v>
      </c>
      <c r="AY71" s="76">
        <v>491048.35</v>
      </c>
      <c r="AZ71" s="76">
        <v>36103.839999999997</v>
      </c>
      <c r="BA71" s="76">
        <v>18769.080000000002</v>
      </c>
      <c r="BB71" s="76"/>
      <c r="BC71" s="76">
        <v>3405.84</v>
      </c>
      <c r="BD71" s="76"/>
      <c r="BE71" s="76">
        <v>3750</v>
      </c>
      <c r="BF71" s="76">
        <v>133121.57</v>
      </c>
      <c r="BG71" s="76">
        <v>5587.44</v>
      </c>
      <c r="BH71" s="76">
        <v>34950.65</v>
      </c>
      <c r="BI71" s="76">
        <v>626.21</v>
      </c>
      <c r="BJ71" s="76">
        <v>42999.6</v>
      </c>
      <c r="BK71" s="76">
        <v>6579.83</v>
      </c>
      <c r="BL71" s="76"/>
      <c r="BM71" s="76">
        <v>22433.35</v>
      </c>
      <c r="BN71" s="76"/>
      <c r="BO71" s="76"/>
      <c r="BP71" s="76"/>
      <c r="BQ71" s="76"/>
      <c r="BR71" s="76">
        <v>281449.87</v>
      </c>
      <c r="BS71" s="76">
        <v>40455.72</v>
      </c>
      <c r="BT71" s="76">
        <v>5796.36</v>
      </c>
      <c r="BU71" s="76">
        <v>7410.02</v>
      </c>
      <c r="BV71" s="76">
        <v>341072.99</v>
      </c>
      <c r="BW71" s="76"/>
      <c r="BX71" s="76"/>
      <c r="BY71" s="76">
        <v>96240.7</v>
      </c>
      <c r="BZ71" s="76">
        <v>215346.09</v>
      </c>
      <c r="CA71" s="76"/>
      <c r="CB71" s="76"/>
      <c r="CC71" s="76">
        <v>190948.63</v>
      </c>
      <c r="CD71" s="76"/>
      <c r="CE71" s="76"/>
      <c r="CF71" s="76"/>
      <c r="CG71" s="76"/>
      <c r="CH71" s="76">
        <v>11206.16</v>
      </c>
      <c r="CI71" s="76"/>
      <c r="CJ71" s="76">
        <v>36653</v>
      </c>
      <c r="CK71" s="76">
        <v>1625</v>
      </c>
      <c r="CL71" s="76"/>
      <c r="CM71" s="76"/>
      <c r="CN71" s="76"/>
      <c r="CO71" s="76"/>
      <c r="CP71" s="76">
        <v>149087.86000000002</v>
      </c>
      <c r="CQ71" s="76"/>
      <c r="CR71" s="76"/>
      <c r="CS71" s="76"/>
      <c r="CT71" s="76">
        <v>73722.399999999994</v>
      </c>
      <c r="CU71" s="76"/>
      <c r="CV71" s="76">
        <v>5943.95</v>
      </c>
      <c r="CW71" s="76">
        <v>10780.42</v>
      </c>
      <c r="CX71" s="76">
        <v>158728.71000000002</v>
      </c>
      <c r="CY71" s="76"/>
      <c r="CZ71" s="76"/>
      <c r="DA71" s="76">
        <v>27401573.419999991</v>
      </c>
    </row>
    <row r="72" spans="2:105" x14ac:dyDescent="0.3">
      <c r="B72" s="72" t="s">
        <v>232</v>
      </c>
      <c r="C72" s="74" t="s">
        <v>161</v>
      </c>
      <c r="D72" s="73">
        <v>18272.490000000002</v>
      </c>
      <c r="F72" s="55" t="s">
        <v>512</v>
      </c>
      <c r="G72" s="76">
        <v>176924.51</v>
      </c>
      <c r="H72" s="76">
        <v>-176924.51</v>
      </c>
      <c r="I72" s="76">
        <v>50062507.369999997</v>
      </c>
      <c r="J72" s="76">
        <v>1307393.92</v>
      </c>
      <c r="K72" s="76">
        <v>1341662.83</v>
      </c>
      <c r="L72" s="76"/>
      <c r="M72" s="76">
        <v>4606234.290000001</v>
      </c>
      <c r="N72" s="76">
        <v>1687671.83</v>
      </c>
      <c r="O72" s="76">
        <v>706978</v>
      </c>
      <c r="P72" s="76">
        <v>18000012.329999994</v>
      </c>
      <c r="Q72" s="76">
        <v>706276.52</v>
      </c>
      <c r="R72" s="76">
        <v>807691.76</v>
      </c>
      <c r="S72" s="76"/>
      <c r="T72" s="76">
        <v>805789.09000000008</v>
      </c>
      <c r="U72" s="76">
        <v>301005.83</v>
      </c>
      <c r="V72" s="76"/>
      <c r="W72" s="76"/>
      <c r="X72" s="76">
        <v>4435608.34</v>
      </c>
      <c r="Y72" s="76">
        <v>1527550.9600000004</v>
      </c>
      <c r="Z72" s="76">
        <v>8346609.6700000009</v>
      </c>
      <c r="AA72" s="76">
        <v>2248463.6000000006</v>
      </c>
      <c r="AB72" s="76"/>
      <c r="AC72" s="76"/>
      <c r="AD72" s="76"/>
      <c r="AE72" s="76"/>
      <c r="AF72" s="76">
        <v>373284.85</v>
      </c>
      <c r="AG72" s="76">
        <v>81049.02</v>
      </c>
      <c r="AH72" s="76">
        <v>265473</v>
      </c>
      <c r="AI72" s="76">
        <v>445512.64</v>
      </c>
      <c r="AJ72" s="76">
        <v>6996565.1799999988</v>
      </c>
      <c r="AK72" s="76">
        <v>6379267.7599999988</v>
      </c>
      <c r="AL72" s="76">
        <v>143810.12000000002</v>
      </c>
      <c r="AM72" s="76">
        <v>6404.4</v>
      </c>
      <c r="AN72" s="76">
        <v>4301542.8599999994</v>
      </c>
      <c r="AO72" s="76">
        <v>589099.72</v>
      </c>
      <c r="AP72" s="76">
        <v>427590.46</v>
      </c>
      <c r="AQ72" s="76">
        <v>458633.37</v>
      </c>
      <c r="AR72" s="76">
        <v>1417710.8399999999</v>
      </c>
      <c r="AS72" s="76">
        <v>139830.37</v>
      </c>
      <c r="AT72" s="76">
        <v>42566.55</v>
      </c>
      <c r="AU72" s="76">
        <v>1988652.3499999999</v>
      </c>
      <c r="AV72" s="76">
        <v>157820.43</v>
      </c>
      <c r="AW72" s="76"/>
      <c r="AX72" s="76">
        <v>362846.57999999996</v>
      </c>
      <c r="AY72" s="76">
        <v>1269818.6400000001</v>
      </c>
      <c r="AZ72" s="76">
        <v>270459.46999999997</v>
      </c>
      <c r="BA72" s="76">
        <v>35703.699999999997</v>
      </c>
      <c r="BB72" s="76">
        <v>2913.63</v>
      </c>
      <c r="BC72" s="76">
        <v>236866.39</v>
      </c>
      <c r="BD72" s="76">
        <v>365906.99</v>
      </c>
      <c r="BE72" s="76"/>
      <c r="BF72" s="76">
        <v>511817.32999999996</v>
      </c>
      <c r="BG72" s="76">
        <v>291859.25</v>
      </c>
      <c r="BH72" s="76">
        <v>1185587.9300000002</v>
      </c>
      <c r="BI72" s="76">
        <v>975.07999999999993</v>
      </c>
      <c r="BJ72" s="76">
        <v>101006.93000000001</v>
      </c>
      <c r="BK72" s="76">
        <v>94016.73</v>
      </c>
      <c r="BL72" s="76">
        <v>121602.34999999998</v>
      </c>
      <c r="BM72" s="76"/>
      <c r="BN72" s="76">
        <v>54913</v>
      </c>
      <c r="BO72" s="76">
        <v>2164.0300000000002</v>
      </c>
      <c r="BP72" s="76"/>
      <c r="BQ72" s="76">
        <v>402920.35</v>
      </c>
      <c r="BR72" s="76">
        <v>1165899.57</v>
      </c>
      <c r="BS72" s="76">
        <v>1075154.46</v>
      </c>
      <c r="BT72" s="76"/>
      <c r="BU72" s="76">
        <v>8810.09</v>
      </c>
      <c r="BV72" s="76">
        <v>1789427.81</v>
      </c>
      <c r="BW72" s="76"/>
      <c r="BX72" s="76">
        <v>1875431.03</v>
      </c>
      <c r="BY72" s="76">
        <v>28310.559999999998</v>
      </c>
      <c r="BZ72" s="76">
        <v>636592.02</v>
      </c>
      <c r="CA72" s="76"/>
      <c r="CB72" s="76">
        <v>409347.75</v>
      </c>
      <c r="CC72" s="76">
        <v>601435.80000000005</v>
      </c>
      <c r="CD72" s="76"/>
      <c r="CE72" s="76"/>
      <c r="CF72" s="76"/>
      <c r="CG72" s="76"/>
      <c r="CH72" s="76">
        <v>85511.140000000014</v>
      </c>
      <c r="CI72" s="76">
        <v>26000</v>
      </c>
      <c r="CJ72" s="76">
        <v>213830.45</v>
      </c>
      <c r="CK72" s="76">
        <v>11431.11</v>
      </c>
      <c r="CL72" s="76"/>
      <c r="CM72" s="76"/>
      <c r="CN72" s="76"/>
      <c r="CO72" s="76"/>
      <c r="CP72" s="76">
        <v>187876.72</v>
      </c>
      <c r="CQ72" s="76"/>
      <c r="CR72" s="76"/>
      <c r="CS72" s="76"/>
      <c r="CT72" s="76">
        <v>29657.119999999999</v>
      </c>
      <c r="CU72" s="76">
        <v>123827.84</v>
      </c>
      <c r="CV72" s="76"/>
      <c r="CW72" s="76"/>
      <c r="CX72" s="76">
        <v>18002.830000000002</v>
      </c>
      <c r="CY72" s="76"/>
      <c r="CZ72" s="76"/>
      <c r="DA72" s="76">
        <v>134704194.94</v>
      </c>
    </row>
    <row r="73" spans="2:105" x14ac:dyDescent="0.3">
      <c r="B73" s="72" t="s">
        <v>232</v>
      </c>
      <c r="C73" s="74" t="s">
        <v>163</v>
      </c>
      <c r="D73" s="73">
        <v>4524.42</v>
      </c>
      <c r="F73" s="55" t="s">
        <v>356</v>
      </c>
      <c r="G73" s="76">
        <v>232973.52000000002</v>
      </c>
      <c r="H73" s="76">
        <v>-232973.52000000002</v>
      </c>
      <c r="I73" s="76">
        <v>14422887.759999998</v>
      </c>
      <c r="J73" s="76">
        <v>356439.96</v>
      </c>
      <c r="K73" s="76">
        <v>245442.44999999995</v>
      </c>
      <c r="L73" s="76"/>
      <c r="M73" s="76">
        <v>1149752.18</v>
      </c>
      <c r="N73" s="76">
        <v>307750.31</v>
      </c>
      <c r="O73" s="76">
        <v>34230</v>
      </c>
      <c r="P73" s="76">
        <v>5198103.959999999</v>
      </c>
      <c r="Q73" s="76">
        <v>351902.25</v>
      </c>
      <c r="R73" s="76">
        <v>405458.07</v>
      </c>
      <c r="S73" s="76"/>
      <c r="T73" s="76">
        <v>181656.12</v>
      </c>
      <c r="U73" s="76">
        <v>160399.94</v>
      </c>
      <c r="V73" s="76"/>
      <c r="W73" s="76"/>
      <c r="X73" s="76">
        <v>1219442.1399999999</v>
      </c>
      <c r="Y73" s="76">
        <v>460408.58000000007</v>
      </c>
      <c r="Z73" s="76">
        <v>2305335.3099999996</v>
      </c>
      <c r="AA73" s="76">
        <v>650089.5</v>
      </c>
      <c r="AB73" s="76"/>
      <c r="AC73" s="76"/>
      <c r="AD73" s="76"/>
      <c r="AE73" s="76"/>
      <c r="AF73" s="76">
        <v>41820.050000000003</v>
      </c>
      <c r="AG73" s="76">
        <v>18462.709999999995</v>
      </c>
      <c r="AH73" s="76">
        <v>74329.100000000006</v>
      </c>
      <c r="AI73" s="76">
        <v>143621.58999999997</v>
      </c>
      <c r="AJ73" s="76">
        <v>2019611.3399999999</v>
      </c>
      <c r="AK73" s="76">
        <v>1936479.64</v>
      </c>
      <c r="AL73" s="76"/>
      <c r="AM73" s="76"/>
      <c r="AN73" s="76">
        <v>1227815.9000000001</v>
      </c>
      <c r="AO73" s="76">
        <v>270335.23</v>
      </c>
      <c r="AP73" s="76">
        <v>116491.26</v>
      </c>
      <c r="AQ73" s="76">
        <v>292373.74</v>
      </c>
      <c r="AR73" s="76">
        <v>658610.41999999993</v>
      </c>
      <c r="AS73" s="76">
        <v>4877.33</v>
      </c>
      <c r="AT73" s="76">
        <v>3427.74</v>
      </c>
      <c r="AU73" s="76">
        <v>18641.809999999998</v>
      </c>
      <c r="AV73" s="76"/>
      <c r="AW73" s="76"/>
      <c r="AX73" s="76">
        <v>59643.889999999992</v>
      </c>
      <c r="AY73" s="76">
        <v>407585.83999999997</v>
      </c>
      <c r="AZ73" s="76">
        <v>23211.82</v>
      </c>
      <c r="BA73" s="76">
        <v>13145.04</v>
      </c>
      <c r="BB73" s="76">
        <v>2200</v>
      </c>
      <c r="BC73" s="76">
        <v>30281.269999999997</v>
      </c>
      <c r="BD73" s="76"/>
      <c r="BE73" s="76">
        <v>3763.58</v>
      </c>
      <c r="BF73" s="76">
        <v>85054.84</v>
      </c>
      <c r="BG73" s="76">
        <v>124567.49000000002</v>
      </c>
      <c r="BH73" s="76">
        <v>60185.279999999999</v>
      </c>
      <c r="BI73" s="76">
        <v>17924.59</v>
      </c>
      <c r="BJ73" s="76">
        <v>13834.8</v>
      </c>
      <c r="BK73" s="76">
        <v>8766.9700000000012</v>
      </c>
      <c r="BL73" s="76">
        <v>112056.48000000001</v>
      </c>
      <c r="BM73" s="76">
        <v>25199.31</v>
      </c>
      <c r="BN73" s="76"/>
      <c r="BO73" s="76"/>
      <c r="BP73" s="76"/>
      <c r="BQ73" s="76"/>
      <c r="BR73" s="76">
        <v>352530.42</v>
      </c>
      <c r="BS73" s="76">
        <v>126304.13</v>
      </c>
      <c r="BT73" s="76">
        <v>10150.5</v>
      </c>
      <c r="BU73" s="76"/>
      <c r="BV73" s="76">
        <v>567344.47</v>
      </c>
      <c r="BW73" s="76"/>
      <c r="BX73" s="76">
        <v>584143.69999999995</v>
      </c>
      <c r="BY73" s="76">
        <v>13863.33</v>
      </c>
      <c r="BZ73" s="76">
        <v>429823.29000000004</v>
      </c>
      <c r="CA73" s="76"/>
      <c r="CB73" s="76"/>
      <c r="CC73" s="76">
        <v>319098.20999999996</v>
      </c>
      <c r="CD73" s="76"/>
      <c r="CE73" s="76"/>
      <c r="CF73" s="76"/>
      <c r="CG73" s="76"/>
      <c r="CH73" s="76">
        <v>68218.47</v>
      </c>
      <c r="CI73" s="76"/>
      <c r="CJ73" s="76">
        <v>19226.02</v>
      </c>
      <c r="CK73" s="76">
        <v>560.88</v>
      </c>
      <c r="CL73" s="76"/>
      <c r="CM73" s="76"/>
      <c r="CN73" s="76"/>
      <c r="CO73" s="76"/>
      <c r="CP73" s="76">
        <v>47898.960000000006</v>
      </c>
      <c r="CQ73" s="76">
        <v>435682.8</v>
      </c>
      <c r="CR73" s="76">
        <v>698395.8</v>
      </c>
      <c r="CS73" s="76"/>
      <c r="CT73" s="76"/>
      <c r="CU73" s="76">
        <v>200211.65999999997</v>
      </c>
      <c r="CV73" s="76">
        <v>549334.66</v>
      </c>
      <c r="CW73" s="76">
        <v>69124.44</v>
      </c>
      <c r="CX73" s="76">
        <v>333788.32</v>
      </c>
      <c r="CY73" s="76"/>
      <c r="CZ73" s="76"/>
      <c r="DA73" s="76">
        <v>40089317.650000013</v>
      </c>
    </row>
    <row r="74" spans="2:105" x14ac:dyDescent="0.3">
      <c r="B74" s="72" t="s">
        <v>232</v>
      </c>
      <c r="C74" s="74" t="s">
        <v>165</v>
      </c>
      <c r="D74" s="73">
        <v>10203.530000000001</v>
      </c>
      <c r="F74" s="55" t="s">
        <v>828</v>
      </c>
      <c r="G74" s="76">
        <v>24119.15</v>
      </c>
      <c r="H74" s="76">
        <v>-24119.15</v>
      </c>
      <c r="I74" s="76">
        <v>1048498.49</v>
      </c>
      <c r="J74" s="76">
        <v>34529.32</v>
      </c>
      <c r="K74" s="76"/>
      <c r="L74" s="76"/>
      <c r="M74" s="76">
        <v>8541.36</v>
      </c>
      <c r="N74" s="76"/>
      <c r="O74" s="76"/>
      <c r="P74" s="76">
        <v>613941.92000000004</v>
      </c>
      <c r="Q74" s="76">
        <v>30982.16</v>
      </c>
      <c r="R74" s="76">
        <v>762.47</v>
      </c>
      <c r="S74" s="76"/>
      <c r="T74" s="76">
        <v>91592.71</v>
      </c>
      <c r="U74" s="76"/>
      <c r="V74" s="76"/>
      <c r="W74" s="76"/>
      <c r="X74" s="76">
        <v>82809.69</v>
      </c>
      <c r="Y74" s="76">
        <v>56446.42</v>
      </c>
      <c r="Z74" s="76">
        <v>150127.70000000001</v>
      </c>
      <c r="AA74" s="76">
        <v>72557.19</v>
      </c>
      <c r="AB74" s="76"/>
      <c r="AC74" s="76"/>
      <c r="AD74" s="76"/>
      <c r="AE74" s="76"/>
      <c r="AF74" s="76">
        <v>1706.1299999999999</v>
      </c>
      <c r="AG74" s="76">
        <v>1312.7199999999998</v>
      </c>
      <c r="AH74" s="76">
        <v>6995.67</v>
      </c>
      <c r="AI74" s="76">
        <v>21947.08</v>
      </c>
      <c r="AJ74" s="76">
        <v>177419.19</v>
      </c>
      <c r="AK74" s="76">
        <v>213876.81</v>
      </c>
      <c r="AL74" s="76">
        <v>2287.42</v>
      </c>
      <c r="AM74" s="76">
        <v>1137.6500000000001</v>
      </c>
      <c r="AN74" s="76">
        <v>164887.12</v>
      </c>
      <c r="AO74" s="76">
        <v>36761.600000000006</v>
      </c>
      <c r="AP74" s="76">
        <v>45924.03</v>
      </c>
      <c r="AQ74" s="76">
        <v>9646.59</v>
      </c>
      <c r="AR74" s="76">
        <v>5350.9</v>
      </c>
      <c r="AS74" s="76"/>
      <c r="AT74" s="76">
        <v>1359.48</v>
      </c>
      <c r="AU74" s="76">
        <v>3296.38</v>
      </c>
      <c r="AV74" s="76"/>
      <c r="AW74" s="76">
        <v>7600.91</v>
      </c>
      <c r="AX74" s="76">
        <v>19960.789999999997</v>
      </c>
      <c r="AY74" s="76">
        <v>27342.82</v>
      </c>
      <c r="AZ74" s="76">
        <v>4520.5</v>
      </c>
      <c r="BA74" s="76">
        <v>1542.75</v>
      </c>
      <c r="BB74" s="76"/>
      <c r="BC74" s="76">
        <v>18</v>
      </c>
      <c r="BD74" s="76">
        <v>30</v>
      </c>
      <c r="BE74" s="76"/>
      <c r="BF74" s="76">
        <v>12302.03</v>
      </c>
      <c r="BG74" s="76">
        <v>2833.4700000000003</v>
      </c>
      <c r="BH74" s="76">
        <v>33980.050000000003</v>
      </c>
      <c r="BI74" s="76">
        <v>3038.23</v>
      </c>
      <c r="BJ74" s="76"/>
      <c r="BK74" s="76">
        <v>152.19</v>
      </c>
      <c r="BL74" s="76">
        <v>10842.66</v>
      </c>
      <c r="BM74" s="76"/>
      <c r="BN74" s="76"/>
      <c r="BO74" s="76"/>
      <c r="BP74" s="76"/>
      <c r="BQ74" s="76"/>
      <c r="BR74" s="76">
        <v>67638.55</v>
      </c>
      <c r="BS74" s="76">
        <v>12945.65</v>
      </c>
      <c r="BT74" s="76">
        <v>166.5</v>
      </c>
      <c r="BU74" s="76">
        <v>125</v>
      </c>
      <c r="BV74" s="76">
        <v>21492.33</v>
      </c>
      <c r="BW74" s="76">
        <v>10795.09</v>
      </c>
      <c r="BX74" s="76"/>
      <c r="BY74" s="76">
        <v>3701.61</v>
      </c>
      <c r="BZ74" s="76">
        <v>39716.990000000005</v>
      </c>
      <c r="CA74" s="76"/>
      <c r="CB74" s="76"/>
      <c r="CC74" s="76">
        <v>54591.85</v>
      </c>
      <c r="CD74" s="76"/>
      <c r="CE74" s="76"/>
      <c r="CF74" s="76"/>
      <c r="CG74" s="76">
        <v>1062.8699999999999</v>
      </c>
      <c r="CH74" s="76">
        <v>2723.15</v>
      </c>
      <c r="CI74" s="76"/>
      <c r="CJ74" s="76"/>
      <c r="CK74" s="76"/>
      <c r="CL74" s="76"/>
      <c r="CM74" s="76"/>
      <c r="CN74" s="76"/>
      <c r="CO74" s="76"/>
      <c r="CP74" s="76">
        <v>28512.69</v>
      </c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>
        <v>3252334.8799999994</v>
      </c>
    </row>
    <row r="75" spans="2:105" x14ac:dyDescent="0.3">
      <c r="B75" s="72" t="s">
        <v>232</v>
      </c>
      <c r="C75" s="74" t="s">
        <v>124</v>
      </c>
      <c r="D75" s="73">
        <v>8617.9500000000007</v>
      </c>
      <c r="F75" s="55" t="s">
        <v>384</v>
      </c>
      <c r="G75" s="76">
        <v>97397.36</v>
      </c>
      <c r="H75" s="76">
        <v>-97397.36</v>
      </c>
      <c r="I75" s="76">
        <v>3600349.48</v>
      </c>
      <c r="J75" s="76">
        <v>65855.700000000012</v>
      </c>
      <c r="K75" s="76">
        <v>58848.200000000004</v>
      </c>
      <c r="L75" s="76"/>
      <c r="M75" s="76">
        <v>131167.82</v>
      </c>
      <c r="N75" s="76">
        <v>21508.6</v>
      </c>
      <c r="O75" s="76">
        <v>42820</v>
      </c>
      <c r="P75" s="76">
        <v>2305884.14</v>
      </c>
      <c r="Q75" s="76">
        <v>103881.63</v>
      </c>
      <c r="R75" s="76">
        <v>177735.9</v>
      </c>
      <c r="S75" s="76"/>
      <c r="T75" s="76">
        <v>180777.28000000003</v>
      </c>
      <c r="U75" s="76">
        <v>25964.730000000003</v>
      </c>
      <c r="V75" s="76"/>
      <c r="W75" s="76"/>
      <c r="X75" s="76">
        <v>292527.49</v>
      </c>
      <c r="Y75" s="76">
        <v>207173.92</v>
      </c>
      <c r="Z75" s="76">
        <v>548586.66999999993</v>
      </c>
      <c r="AA75" s="76">
        <v>295338.44000000006</v>
      </c>
      <c r="AB75" s="76"/>
      <c r="AC75" s="76"/>
      <c r="AD75" s="76"/>
      <c r="AE75" s="76"/>
      <c r="AF75" s="76">
        <v>15884.57</v>
      </c>
      <c r="AG75" s="76">
        <v>12907.43</v>
      </c>
      <c r="AH75" s="76">
        <v>22899.149999999998</v>
      </c>
      <c r="AI75" s="76">
        <v>65757.119999999995</v>
      </c>
      <c r="AJ75" s="76">
        <v>621272.02</v>
      </c>
      <c r="AK75" s="76">
        <v>853792.04</v>
      </c>
      <c r="AL75" s="76"/>
      <c r="AM75" s="76"/>
      <c r="AN75" s="76">
        <v>425184.63</v>
      </c>
      <c r="AO75" s="76">
        <v>69711.070000000007</v>
      </c>
      <c r="AP75" s="76">
        <v>48402.14</v>
      </c>
      <c r="AQ75" s="76">
        <v>87406.25</v>
      </c>
      <c r="AR75" s="76">
        <v>136871.75</v>
      </c>
      <c r="AS75" s="76"/>
      <c r="AT75" s="76">
        <v>5618.73</v>
      </c>
      <c r="AU75" s="76">
        <v>1936.44</v>
      </c>
      <c r="AV75" s="76"/>
      <c r="AW75" s="76"/>
      <c r="AX75" s="76">
        <v>1105</v>
      </c>
      <c r="AY75" s="76">
        <v>364091.2</v>
      </c>
      <c r="AZ75" s="76">
        <v>35046.639999999999</v>
      </c>
      <c r="BA75" s="76">
        <v>17015.2</v>
      </c>
      <c r="BB75" s="76">
        <v>16000</v>
      </c>
      <c r="BC75" s="76"/>
      <c r="BD75" s="76"/>
      <c r="BE75" s="76"/>
      <c r="BF75" s="76">
        <v>158133.84</v>
      </c>
      <c r="BG75" s="76">
        <v>147359.41999999998</v>
      </c>
      <c r="BH75" s="76">
        <v>49316.79</v>
      </c>
      <c r="BI75" s="76">
        <v>160.91999999999999</v>
      </c>
      <c r="BJ75" s="76"/>
      <c r="BK75" s="76">
        <v>554.88</v>
      </c>
      <c r="BL75" s="76"/>
      <c r="BM75" s="76"/>
      <c r="BN75" s="76"/>
      <c r="BO75" s="76"/>
      <c r="BP75" s="76"/>
      <c r="BQ75" s="76"/>
      <c r="BR75" s="76">
        <v>144000.88</v>
      </c>
      <c r="BS75" s="76">
        <v>40527.32</v>
      </c>
      <c r="BT75" s="76">
        <v>3774.13</v>
      </c>
      <c r="BU75" s="76"/>
      <c r="BV75" s="76">
        <v>101998.76</v>
      </c>
      <c r="BW75" s="76"/>
      <c r="BX75" s="76">
        <v>150356.12</v>
      </c>
      <c r="BY75" s="76">
        <v>12951.94</v>
      </c>
      <c r="BZ75" s="76">
        <v>487158.6</v>
      </c>
      <c r="CA75" s="76"/>
      <c r="CB75" s="76"/>
      <c r="CC75" s="76">
        <v>147618.47999999998</v>
      </c>
      <c r="CD75" s="76"/>
      <c r="CE75" s="76"/>
      <c r="CF75" s="76"/>
      <c r="CG75" s="76"/>
      <c r="CH75" s="76">
        <v>15656.170000000002</v>
      </c>
      <c r="CI75" s="76"/>
      <c r="CJ75" s="76">
        <v>7488.78</v>
      </c>
      <c r="CK75" s="76">
        <v>1277.73</v>
      </c>
      <c r="CL75" s="76"/>
      <c r="CM75" s="76"/>
      <c r="CN75" s="76"/>
      <c r="CO75" s="76"/>
      <c r="CP75" s="76">
        <v>68275.3</v>
      </c>
      <c r="CQ75" s="76"/>
      <c r="CR75" s="76"/>
      <c r="CS75" s="76"/>
      <c r="CT75" s="76">
        <v>45057.5</v>
      </c>
      <c r="CU75" s="76"/>
      <c r="CV75" s="76"/>
      <c r="CW75" s="76"/>
      <c r="CX75" s="76">
        <v>13776.67</v>
      </c>
      <c r="CY75" s="76">
        <v>-11625.84</v>
      </c>
      <c r="CZ75" s="76"/>
      <c r="DA75" s="76">
        <v>12443139.770000003</v>
      </c>
    </row>
    <row r="76" spans="2:105" x14ac:dyDescent="0.3">
      <c r="B76" s="72" t="s">
        <v>232</v>
      </c>
      <c r="C76" s="74" t="s">
        <v>126</v>
      </c>
      <c r="D76" s="73">
        <v>2847.17</v>
      </c>
      <c r="F76" s="55" t="s">
        <v>210</v>
      </c>
      <c r="G76" s="76">
        <v>211341.12999999998</v>
      </c>
      <c r="H76" s="76">
        <v>-211341.13</v>
      </c>
      <c r="I76" s="76">
        <v>19790774.830000002</v>
      </c>
      <c r="J76" s="76">
        <v>602629.39</v>
      </c>
      <c r="K76" s="76">
        <v>661878.15999999992</v>
      </c>
      <c r="L76" s="76"/>
      <c r="M76" s="76">
        <v>482258.43000000005</v>
      </c>
      <c r="N76" s="76">
        <v>197536.47</v>
      </c>
      <c r="O76" s="76">
        <v>203395</v>
      </c>
      <c r="P76" s="76">
        <v>9491221.7499999981</v>
      </c>
      <c r="Q76" s="76">
        <v>275640.55</v>
      </c>
      <c r="R76" s="76">
        <v>645981.30999999994</v>
      </c>
      <c r="S76" s="76"/>
      <c r="T76" s="76">
        <v>402326.48</v>
      </c>
      <c r="U76" s="76">
        <v>159179.6</v>
      </c>
      <c r="V76" s="76">
        <v>55237.75</v>
      </c>
      <c r="W76" s="76">
        <v>75147.490000000005</v>
      </c>
      <c r="X76" s="76">
        <v>1643063.5800000003</v>
      </c>
      <c r="Y76" s="76">
        <v>809757.55000000016</v>
      </c>
      <c r="Z76" s="76">
        <v>3060548.48</v>
      </c>
      <c r="AA76" s="76">
        <v>1202906.02</v>
      </c>
      <c r="AB76" s="76"/>
      <c r="AC76" s="76"/>
      <c r="AD76" s="76"/>
      <c r="AE76" s="76"/>
      <c r="AF76" s="76">
        <v>77820.959999999992</v>
      </c>
      <c r="AG76" s="76">
        <v>39365.089999999997</v>
      </c>
      <c r="AH76" s="76">
        <v>93201.819999999992</v>
      </c>
      <c r="AI76" s="76">
        <v>218040.42999999996</v>
      </c>
      <c r="AJ76" s="76">
        <v>2666082.7600000002</v>
      </c>
      <c r="AK76" s="76">
        <v>3007613.52</v>
      </c>
      <c r="AL76" s="76"/>
      <c r="AM76" s="76">
        <v>8778.01</v>
      </c>
      <c r="AN76" s="76">
        <v>1488105.6300000006</v>
      </c>
      <c r="AO76" s="76">
        <v>159862.94</v>
      </c>
      <c r="AP76" s="76">
        <v>860719.38000000012</v>
      </c>
      <c r="AQ76" s="76">
        <v>696378.64000000013</v>
      </c>
      <c r="AR76" s="76">
        <v>1001872.89</v>
      </c>
      <c r="AS76" s="76">
        <v>62891.33</v>
      </c>
      <c r="AT76" s="76">
        <v>7037.51</v>
      </c>
      <c r="AU76" s="76">
        <v>739868.77999999991</v>
      </c>
      <c r="AV76" s="76">
        <v>15808</v>
      </c>
      <c r="AW76" s="76">
        <v>1145945.67</v>
      </c>
      <c r="AX76" s="76">
        <v>36063.880000000005</v>
      </c>
      <c r="AY76" s="76">
        <v>841159.79</v>
      </c>
      <c r="AZ76" s="76">
        <v>92262.95</v>
      </c>
      <c r="BA76" s="76">
        <v>40535.15</v>
      </c>
      <c r="BB76" s="76"/>
      <c r="BC76" s="76">
        <v>43615.899999999994</v>
      </c>
      <c r="BD76" s="76">
        <v>26452.57</v>
      </c>
      <c r="BE76" s="76">
        <v>57719.43</v>
      </c>
      <c r="BF76" s="76">
        <v>92371.510000000009</v>
      </c>
      <c r="BG76" s="76">
        <v>112301.73</v>
      </c>
      <c r="BH76" s="76">
        <v>1058751.7000000002</v>
      </c>
      <c r="BI76" s="76">
        <v>226962.78999999998</v>
      </c>
      <c r="BJ76" s="76"/>
      <c r="BK76" s="76"/>
      <c r="BL76" s="76">
        <v>66049.7</v>
      </c>
      <c r="BM76" s="76">
        <v>317891.42</v>
      </c>
      <c r="BN76" s="76"/>
      <c r="BO76" s="76">
        <v>457778.63</v>
      </c>
      <c r="BP76" s="76"/>
      <c r="BQ76" s="76"/>
      <c r="BR76" s="76">
        <v>3865.88</v>
      </c>
      <c r="BS76" s="76">
        <v>83273.319999999992</v>
      </c>
      <c r="BT76" s="76">
        <v>4661.91</v>
      </c>
      <c r="BU76" s="76">
        <v>59318.87</v>
      </c>
      <c r="BV76" s="76">
        <v>588155.31000000006</v>
      </c>
      <c r="BW76" s="76">
        <v>3935</v>
      </c>
      <c r="BX76" s="76"/>
      <c r="BY76" s="76">
        <v>64137.16</v>
      </c>
      <c r="BZ76" s="76">
        <v>341003.93</v>
      </c>
      <c r="CA76" s="76"/>
      <c r="CB76" s="76">
        <v>213610.94999999998</v>
      </c>
      <c r="CC76" s="76">
        <v>536621.38</v>
      </c>
      <c r="CD76" s="76">
        <v>41746.99</v>
      </c>
      <c r="CE76" s="76"/>
      <c r="CF76" s="76"/>
      <c r="CG76" s="76"/>
      <c r="CH76" s="76">
        <v>122152.73000000001</v>
      </c>
      <c r="CI76" s="76"/>
      <c r="CJ76" s="76"/>
      <c r="CK76" s="76"/>
      <c r="CL76" s="76"/>
      <c r="CM76" s="76"/>
      <c r="CN76" s="76"/>
      <c r="CO76" s="76"/>
      <c r="CP76" s="76">
        <v>101161.4</v>
      </c>
      <c r="CQ76" s="76"/>
      <c r="CR76" s="76"/>
      <c r="CS76" s="76"/>
      <c r="CT76" s="76">
        <v>131596.56</v>
      </c>
      <c r="CU76" s="76">
        <v>276844.90000000002</v>
      </c>
      <c r="CV76" s="76"/>
      <c r="CW76" s="76">
        <v>112374.86</v>
      </c>
      <c r="CX76" s="76">
        <v>138029.51</v>
      </c>
      <c r="CY76" s="76"/>
      <c r="CZ76" s="76"/>
      <c r="DA76" s="76">
        <v>58341284.010000005</v>
      </c>
    </row>
    <row r="77" spans="2:105" x14ac:dyDescent="0.3">
      <c r="B77" s="72" t="s">
        <v>232</v>
      </c>
      <c r="C77" s="74" t="s">
        <v>128</v>
      </c>
      <c r="D77" s="73">
        <v>4723.54</v>
      </c>
      <c r="F77" s="55" t="s">
        <v>412</v>
      </c>
      <c r="G77" s="76">
        <v>86895.86</v>
      </c>
      <c r="H77" s="76">
        <v>-86895.86</v>
      </c>
      <c r="I77" s="76">
        <v>9809524.0199999996</v>
      </c>
      <c r="J77" s="76">
        <v>292017.09999999998</v>
      </c>
      <c r="K77" s="76">
        <v>180155.73</v>
      </c>
      <c r="L77" s="76"/>
      <c r="M77" s="76">
        <v>308026.65000000002</v>
      </c>
      <c r="N77" s="76">
        <v>27801.59</v>
      </c>
      <c r="O77" s="76">
        <v>72155</v>
      </c>
      <c r="P77" s="76">
        <v>4685510.4300000006</v>
      </c>
      <c r="Q77" s="76">
        <v>107231.59</v>
      </c>
      <c r="R77" s="76">
        <v>281623.76</v>
      </c>
      <c r="S77" s="76"/>
      <c r="T77" s="76">
        <v>214771.15999999997</v>
      </c>
      <c r="U77" s="76">
        <v>18463.66</v>
      </c>
      <c r="V77" s="76"/>
      <c r="W77" s="76"/>
      <c r="X77" s="76">
        <v>802716.97000000009</v>
      </c>
      <c r="Y77" s="76">
        <v>394330.06</v>
      </c>
      <c r="Z77" s="76">
        <v>1472842</v>
      </c>
      <c r="AA77" s="76">
        <v>598756.65</v>
      </c>
      <c r="AB77" s="76"/>
      <c r="AC77" s="76"/>
      <c r="AD77" s="76"/>
      <c r="AE77" s="76"/>
      <c r="AF77" s="76">
        <v>61255.500000000015</v>
      </c>
      <c r="AG77" s="76">
        <v>37931.19000000001</v>
      </c>
      <c r="AH77" s="76">
        <v>52178.359999999993</v>
      </c>
      <c r="AI77" s="76">
        <v>129995.13</v>
      </c>
      <c r="AJ77" s="76">
        <v>1372792.5800000003</v>
      </c>
      <c r="AK77" s="76">
        <v>1388014.7499999998</v>
      </c>
      <c r="AL77" s="76"/>
      <c r="AM77" s="76"/>
      <c r="AN77" s="76">
        <v>961161.65</v>
      </c>
      <c r="AO77" s="76">
        <v>101841.82</v>
      </c>
      <c r="AP77" s="76">
        <v>324263.23000000004</v>
      </c>
      <c r="AQ77" s="76">
        <v>86754.15</v>
      </c>
      <c r="AR77" s="76">
        <v>796687.82000000007</v>
      </c>
      <c r="AS77" s="76">
        <v>1694.88</v>
      </c>
      <c r="AT77" s="76">
        <v>15175.22</v>
      </c>
      <c r="AU77" s="76">
        <v>5549.2</v>
      </c>
      <c r="AV77" s="76">
        <v>21235.5</v>
      </c>
      <c r="AW77" s="76"/>
      <c r="AX77" s="76">
        <v>73964.100000000006</v>
      </c>
      <c r="AY77" s="76">
        <v>402618.87</v>
      </c>
      <c r="AZ77" s="76"/>
      <c r="BA77" s="76">
        <v>18200.189999999999</v>
      </c>
      <c r="BB77" s="76">
        <v>70891.5</v>
      </c>
      <c r="BC77" s="76">
        <v>3640</v>
      </c>
      <c r="BD77" s="76"/>
      <c r="BE77" s="76"/>
      <c r="BF77" s="76">
        <v>114500.26</v>
      </c>
      <c r="BG77" s="76">
        <v>104483.26</v>
      </c>
      <c r="BH77" s="76">
        <v>112533.37</v>
      </c>
      <c r="BI77" s="76"/>
      <c r="BJ77" s="76">
        <v>10800</v>
      </c>
      <c r="BK77" s="76">
        <v>35833.730000000003</v>
      </c>
      <c r="BL77" s="76"/>
      <c r="BM77" s="76"/>
      <c r="BN77" s="76"/>
      <c r="BO77" s="76"/>
      <c r="BP77" s="76"/>
      <c r="BQ77" s="76"/>
      <c r="BR77" s="76">
        <v>265859.02999999997</v>
      </c>
      <c r="BS77" s="76">
        <v>652113.63</v>
      </c>
      <c r="BT77" s="76">
        <v>1181.1600000000001</v>
      </c>
      <c r="BU77" s="76">
        <v>12500.79</v>
      </c>
      <c r="BV77" s="76">
        <v>191569.89</v>
      </c>
      <c r="BW77" s="76">
        <v>144907.45000000001</v>
      </c>
      <c r="BX77" s="76"/>
      <c r="BY77" s="76">
        <v>4898.21</v>
      </c>
      <c r="BZ77" s="76">
        <v>233685.9</v>
      </c>
      <c r="CA77" s="76"/>
      <c r="CB77" s="76">
        <v>151491</v>
      </c>
      <c r="CC77" s="76">
        <v>384983.33</v>
      </c>
      <c r="CD77" s="76"/>
      <c r="CE77" s="76"/>
      <c r="CF77" s="76"/>
      <c r="CG77" s="76"/>
      <c r="CH77" s="76">
        <v>44047.49</v>
      </c>
      <c r="CI77" s="76"/>
      <c r="CJ77" s="76"/>
      <c r="CK77" s="76"/>
      <c r="CL77" s="76"/>
      <c r="CM77" s="76"/>
      <c r="CN77" s="76"/>
      <c r="CO77" s="76"/>
      <c r="CP77" s="76">
        <v>65412.55</v>
      </c>
      <c r="CQ77" s="76"/>
      <c r="CR77" s="76"/>
      <c r="CS77" s="76">
        <v>29193.48</v>
      </c>
      <c r="CT77" s="76">
        <v>135581.85</v>
      </c>
      <c r="CU77" s="76"/>
      <c r="CV77" s="76">
        <v>9995</v>
      </c>
      <c r="CW77" s="76"/>
      <c r="CX77" s="76">
        <v>9999.42</v>
      </c>
      <c r="CY77" s="76"/>
      <c r="CZ77" s="76"/>
      <c r="DA77" s="76">
        <v>27907342.810000002</v>
      </c>
    </row>
    <row r="78" spans="2:105" x14ac:dyDescent="0.3">
      <c r="B78" s="72" t="s">
        <v>232</v>
      </c>
      <c r="C78" s="74" t="s">
        <v>130</v>
      </c>
      <c r="D78" s="73">
        <v>7870.8</v>
      </c>
      <c r="F78" s="55" t="s">
        <v>542</v>
      </c>
      <c r="G78" s="76">
        <v>89274.9</v>
      </c>
      <c r="H78" s="76">
        <v>-89274.9</v>
      </c>
      <c r="I78" s="76">
        <v>4896544.53</v>
      </c>
      <c r="J78" s="76">
        <v>93136.87</v>
      </c>
      <c r="K78" s="76">
        <v>95694.959999999992</v>
      </c>
      <c r="L78" s="76"/>
      <c r="M78" s="76">
        <v>92879</v>
      </c>
      <c r="N78" s="76">
        <v>48794.5</v>
      </c>
      <c r="O78" s="76">
        <v>10705</v>
      </c>
      <c r="P78" s="76">
        <v>2547872.36</v>
      </c>
      <c r="Q78" s="76">
        <v>177987.09</v>
      </c>
      <c r="R78" s="76">
        <v>154208.56</v>
      </c>
      <c r="S78" s="76"/>
      <c r="T78" s="76">
        <v>86693.959999999992</v>
      </c>
      <c r="U78" s="76">
        <v>76498.579999999987</v>
      </c>
      <c r="V78" s="76"/>
      <c r="W78" s="76"/>
      <c r="X78" s="76">
        <v>397422.39</v>
      </c>
      <c r="Y78" s="76">
        <v>231735.03</v>
      </c>
      <c r="Z78" s="76">
        <v>738126.96000000008</v>
      </c>
      <c r="AA78" s="76">
        <v>318792.84000000003</v>
      </c>
      <c r="AB78" s="76"/>
      <c r="AC78" s="76"/>
      <c r="AD78" s="76"/>
      <c r="AE78" s="76"/>
      <c r="AF78" s="76">
        <v>9207.99</v>
      </c>
      <c r="AG78" s="76">
        <v>6098.7999999999993</v>
      </c>
      <c r="AH78" s="76">
        <v>38919.72</v>
      </c>
      <c r="AI78" s="76">
        <v>99305.77</v>
      </c>
      <c r="AJ78" s="76">
        <v>723893.89</v>
      </c>
      <c r="AK78" s="76">
        <v>798738.11</v>
      </c>
      <c r="AL78" s="76"/>
      <c r="AM78" s="76"/>
      <c r="AN78" s="76">
        <v>380278.72999999992</v>
      </c>
      <c r="AO78" s="76">
        <v>86108.56</v>
      </c>
      <c r="AP78" s="76">
        <v>123033.84000000001</v>
      </c>
      <c r="AQ78" s="76">
        <v>36008.85</v>
      </c>
      <c r="AR78" s="76">
        <v>310915.33999999997</v>
      </c>
      <c r="AS78" s="76"/>
      <c r="AT78" s="76">
        <v>18285.91</v>
      </c>
      <c r="AU78" s="76">
        <v>13875.7</v>
      </c>
      <c r="AV78" s="76"/>
      <c r="AW78" s="76"/>
      <c r="AX78" s="76">
        <v>43740.42</v>
      </c>
      <c r="AY78" s="76">
        <v>419802.13000000006</v>
      </c>
      <c r="AZ78" s="76"/>
      <c r="BA78" s="76">
        <v>17031.87</v>
      </c>
      <c r="BB78" s="76">
        <v>50245</v>
      </c>
      <c r="BC78" s="76"/>
      <c r="BD78" s="76">
        <v>30923.99</v>
      </c>
      <c r="BE78" s="76"/>
      <c r="BF78" s="76">
        <v>33757.369999999995</v>
      </c>
      <c r="BG78" s="76">
        <v>31699.059999999998</v>
      </c>
      <c r="BH78" s="76">
        <v>37187.689999999995</v>
      </c>
      <c r="BI78" s="76">
        <v>8547.1200000000008</v>
      </c>
      <c r="BJ78" s="76"/>
      <c r="BK78" s="76">
        <v>1484.17</v>
      </c>
      <c r="BL78" s="76"/>
      <c r="BM78" s="76">
        <v>8650.5099999999984</v>
      </c>
      <c r="BN78" s="76">
        <v>6860.27</v>
      </c>
      <c r="BO78" s="76"/>
      <c r="BP78" s="76"/>
      <c r="BQ78" s="76"/>
      <c r="BR78" s="76">
        <v>160167.67999999999</v>
      </c>
      <c r="BS78" s="76">
        <v>41354.160000000003</v>
      </c>
      <c r="BT78" s="76">
        <v>4511.37</v>
      </c>
      <c r="BU78" s="76"/>
      <c r="BV78" s="76">
        <v>95107.61</v>
      </c>
      <c r="BW78" s="76"/>
      <c r="BX78" s="76"/>
      <c r="BY78" s="76"/>
      <c r="BZ78" s="76">
        <v>83796.989999999991</v>
      </c>
      <c r="CA78" s="76"/>
      <c r="CB78" s="76"/>
      <c r="CC78" s="76">
        <v>184844.02</v>
      </c>
      <c r="CD78" s="76">
        <v>23811.980000000003</v>
      </c>
      <c r="CE78" s="76"/>
      <c r="CF78" s="76"/>
      <c r="CG78" s="76"/>
      <c r="CH78" s="76">
        <v>29034.93</v>
      </c>
      <c r="CI78" s="76">
        <v>57436</v>
      </c>
      <c r="CJ78" s="76"/>
      <c r="CK78" s="76"/>
      <c r="CL78" s="76"/>
      <c r="CM78" s="76"/>
      <c r="CN78" s="76"/>
      <c r="CO78" s="76"/>
      <c r="CP78" s="76">
        <v>50833.759999999995</v>
      </c>
      <c r="CQ78" s="76"/>
      <c r="CR78" s="76">
        <v>6789.92</v>
      </c>
      <c r="CS78" s="76">
        <v>118.81</v>
      </c>
      <c r="CT78" s="76"/>
      <c r="CU78" s="76"/>
      <c r="CV78" s="76"/>
      <c r="CW78" s="76"/>
      <c r="CX78" s="76">
        <v>70286.39</v>
      </c>
      <c r="CY78" s="76"/>
      <c r="CZ78" s="76"/>
      <c r="DA78" s="76">
        <v>14109787.059999999</v>
      </c>
    </row>
    <row r="79" spans="2:105" x14ac:dyDescent="0.3">
      <c r="B79" s="72" t="s">
        <v>232</v>
      </c>
      <c r="C79" s="74" t="s">
        <v>132</v>
      </c>
      <c r="D79" s="73">
        <v>14660.88</v>
      </c>
      <c r="F79" s="55" t="s">
        <v>492</v>
      </c>
      <c r="G79" s="76">
        <v>2166.6</v>
      </c>
      <c r="H79" s="76">
        <v>-2166.6</v>
      </c>
      <c r="I79" s="76">
        <v>1765261.41</v>
      </c>
      <c r="J79" s="76">
        <v>22135.870000000003</v>
      </c>
      <c r="K79" s="76">
        <v>54652.459999999992</v>
      </c>
      <c r="L79" s="76"/>
      <c r="M79" s="76">
        <v>66551.570000000007</v>
      </c>
      <c r="N79" s="76">
        <v>39857.480000000003</v>
      </c>
      <c r="O79" s="76">
        <v>53525</v>
      </c>
      <c r="P79" s="76">
        <v>896954.09</v>
      </c>
      <c r="Q79" s="76">
        <v>32592.07</v>
      </c>
      <c r="R79" s="76">
        <v>13067.789999999999</v>
      </c>
      <c r="S79" s="76"/>
      <c r="T79" s="76">
        <v>18308.25</v>
      </c>
      <c r="U79" s="76">
        <v>2765.56</v>
      </c>
      <c r="V79" s="76"/>
      <c r="W79" s="76"/>
      <c r="X79" s="76">
        <v>152989.59</v>
      </c>
      <c r="Y79" s="76">
        <v>71122.989999999991</v>
      </c>
      <c r="Z79" s="76">
        <v>266026.27</v>
      </c>
      <c r="AA79" s="76">
        <v>108160.36</v>
      </c>
      <c r="AB79" s="76"/>
      <c r="AC79" s="76"/>
      <c r="AD79" s="76"/>
      <c r="AE79" s="76"/>
      <c r="AF79" s="76">
        <v>8655</v>
      </c>
      <c r="AG79" s="76">
        <v>7446.9599999999991</v>
      </c>
      <c r="AH79" s="76">
        <v>12332.83</v>
      </c>
      <c r="AI79" s="76">
        <v>23199.14</v>
      </c>
      <c r="AJ79" s="76">
        <v>256236.66</v>
      </c>
      <c r="AK79" s="76">
        <v>263579.28999999998</v>
      </c>
      <c r="AL79" s="76"/>
      <c r="AM79" s="76"/>
      <c r="AN79" s="76">
        <v>99063.26</v>
      </c>
      <c r="AO79" s="76">
        <v>14931.8</v>
      </c>
      <c r="AP79" s="76">
        <v>61329.22</v>
      </c>
      <c r="AQ79" s="76">
        <v>17910.68</v>
      </c>
      <c r="AR79" s="76">
        <v>100564.82</v>
      </c>
      <c r="AS79" s="76">
        <v>6939.43</v>
      </c>
      <c r="AT79" s="76">
        <v>8773.99</v>
      </c>
      <c r="AU79" s="76">
        <v>240659.3</v>
      </c>
      <c r="AV79" s="76"/>
      <c r="AW79" s="76"/>
      <c r="AX79" s="76">
        <v>10741.11</v>
      </c>
      <c r="AY79" s="76">
        <v>89935.54</v>
      </c>
      <c r="AZ79" s="76">
        <v>3065</v>
      </c>
      <c r="BA79" s="76"/>
      <c r="BB79" s="76"/>
      <c r="BC79" s="76">
        <v>7918.71</v>
      </c>
      <c r="BD79" s="76">
        <v>15824.49</v>
      </c>
      <c r="BE79" s="76"/>
      <c r="BF79" s="76"/>
      <c r="BG79" s="76">
        <v>11278.23</v>
      </c>
      <c r="BH79" s="76">
        <v>31553.62</v>
      </c>
      <c r="BI79" s="76">
        <v>26933.15</v>
      </c>
      <c r="BJ79" s="76">
        <v>500</v>
      </c>
      <c r="BK79" s="76">
        <v>2665.56</v>
      </c>
      <c r="BL79" s="76"/>
      <c r="BM79" s="76"/>
      <c r="BN79" s="76"/>
      <c r="BO79" s="76">
        <v>487.55</v>
      </c>
      <c r="BP79" s="76"/>
      <c r="BQ79" s="76"/>
      <c r="BR79" s="76">
        <v>67340.160000000003</v>
      </c>
      <c r="BS79" s="76">
        <v>11005.34</v>
      </c>
      <c r="BT79" s="76">
        <v>146.30000000000001</v>
      </c>
      <c r="BU79" s="76">
        <v>10676.119999999999</v>
      </c>
      <c r="BV79" s="76"/>
      <c r="BW79" s="76"/>
      <c r="BX79" s="76"/>
      <c r="BY79" s="76">
        <v>2973.37</v>
      </c>
      <c r="BZ79" s="76">
        <v>317283.73</v>
      </c>
      <c r="CA79" s="76"/>
      <c r="CB79" s="76"/>
      <c r="CC79" s="76">
        <v>68783.63</v>
      </c>
      <c r="CD79" s="76"/>
      <c r="CE79" s="76"/>
      <c r="CF79" s="76"/>
      <c r="CG79" s="76"/>
      <c r="CH79" s="76">
        <v>1434.91</v>
      </c>
      <c r="CI79" s="76"/>
      <c r="CJ79" s="76"/>
      <c r="CK79" s="76"/>
      <c r="CL79" s="76"/>
      <c r="CM79" s="76"/>
      <c r="CN79" s="76"/>
      <c r="CO79" s="76"/>
      <c r="CP79" s="76">
        <v>7064.88</v>
      </c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>
        <v>5373204.540000001</v>
      </c>
    </row>
    <row r="80" spans="2:105" x14ac:dyDescent="0.3">
      <c r="B80" s="72" t="s">
        <v>232</v>
      </c>
      <c r="C80" s="74" t="s">
        <v>39</v>
      </c>
      <c r="D80" s="73">
        <v>2983.8</v>
      </c>
      <c r="F80" s="55" t="s">
        <v>508</v>
      </c>
      <c r="G80" s="76">
        <v>110664</v>
      </c>
      <c r="H80" s="76">
        <v>-110664</v>
      </c>
      <c r="I80" s="76">
        <v>8851223.5000000019</v>
      </c>
      <c r="J80" s="76">
        <v>198879.91</v>
      </c>
      <c r="K80" s="76">
        <v>161719.88999999998</v>
      </c>
      <c r="L80" s="76"/>
      <c r="M80" s="76">
        <v>248795.58000000002</v>
      </c>
      <c r="N80" s="76">
        <v>31762.3</v>
      </c>
      <c r="O80" s="76">
        <v>45640</v>
      </c>
      <c r="P80" s="76">
        <v>2826739.66</v>
      </c>
      <c r="Q80" s="76">
        <v>102127.95999999999</v>
      </c>
      <c r="R80" s="76">
        <v>123696.39000000001</v>
      </c>
      <c r="S80" s="76"/>
      <c r="T80" s="76">
        <v>315178.78000000003</v>
      </c>
      <c r="U80" s="76">
        <v>41599.03</v>
      </c>
      <c r="V80" s="76"/>
      <c r="W80" s="76"/>
      <c r="X80" s="76">
        <v>697607.51</v>
      </c>
      <c r="Y80" s="76">
        <v>253495.93000000002</v>
      </c>
      <c r="Z80" s="76">
        <v>1349039.08</v>
      </c>
      <c r="AA80" s="76">
        <v>370942.48</v>
      </c>
      <c r="AB80" s="76">
        <v>4400.04</v>
      </c>
      <c r="AC80" s="76">
        <v>2400</v>
      </c>
      <c r="AD80" s="76"/>
      <c r="AE80" s="76"/>
      <c r="AF80" s="76">
        <v>5253.29</v>
      </c>
      <c r="AG80" s="76">
        <v>2785.3299999999995</v>
      </c>
      <c r="AH80" s="76">
        <v>38670.46</v>
      </c>
      <c r="AI80" s="76">
        <v>64436.990000000005</v>
      </c>
      <c r="AJ80" s="76">
        <v>1136544.74</v>
      </c>
      <c r="AK80" s="76">
        <v>1026967.2600000001</v>
      </c>
      <c r="AL80" s="76">
        <v>62125.77</v>
      </c>
      <c r="AM80" s="76">
        <v>6110.5300000000016</v>
      </c>
      <c r="AN80" s="76">
        <v>619956.0199999999</v>
      </c>
      <c r="AO80" s="76">
        <v>74328.070000000007</v>
      </c>
      <c r="AP80" s="76">
        <v>35459.660000000003</v>
      </c>
      <c r="AQ80" s="76">
        <v>126294.29000000001</v>
      </c>
      <c r="AR80" s="76">
        <v>395997.75</v>
      </c>
      <c r="AS80" s="76">
        <v>27.3</v>
      </c>
      <c r="AT80" s="76">
        <v>3580.31</v>
      </c>
      <c r="AU80" s="76">
        <v>154754.26</v>
      </c>
      <c r="AV80" s="76"/>
      <c r="AW80" s="76">
        <v>255615.40000000002</v>
      </c>
      <c r="AX80" s="76">
        <v>114864.6</v>
      </c>
      <c r="AY80" s="76">
        <v>58333.869999999995</v>
      </c>
      <c r="AZ80" s="76"/>
      <c r="BA80" s="76">
        <v>16219.17</v>
      </c>
      <c r="BB80" s="76"/>
      <c r="BC80" s="76">
        <v>2975.0099999999998</v>
      </c>
      <c r="BD80" s="76">
        <v>85987.62</v>
      </c>
      <c r="BE80" s="76">
        <v>3019.95</v>
      </c>
      <c r="BF80" s="76">
        <v>41004.99</v>
      </c>
      <c r="BG80" s="76">
        <v>39658.03</v>
      </c>
      <c r="BH80" s="76">
        <v>26617.63</v>
      </c>
      <c r="BI80" s="76">
        <v>16823.850000000002</v>
      </c>
      <c r="BJ80" s="76"/>
      <c r="BK80" s="76">
        <v>26269.45</v>
      </c>
      <c r="BL80" s="76"/>
      <c r="BM80" s="76"/>
      <c r="BN80" s="76"/>
      <c r="BO80" s="76"/>
      <c r="BP80" s="76"/>
      <c r="BQ80" s="76">
        <v>4876.8500000000004</v>
      </c>
      <c r="BR80" s="76">
        <v>181756.55</v>
      </c>
      <c r="BS80" s="76">
        <v>116487.06</v>
      </c>
      <c r="BT80" s="76">
        <v>404.82</v>
      </c>
      <c r="BU80" s="76"/>
      <c r="BV80" s="76">
        <v>388975.99</v>
      </c>
      <c r="BW80" s="76">
        <v>116353.94</v>
      </c>
      <c r="BX80" s="76">
        <v>209925.68</v>
      </c>
      <c r="BY80" s="76">
        <v>6068</v>
      </c>
      <c r="BZ80" s="76">
        <v>28226.49</v>
      </c>
      <c r="CA80" s="76"/>
      <c r="CB80" s="76">
        <v>73371.359999999986</v>
      </c>
      <c r="CC80" s="76">
        <v>188778.39</v>
      </c>
      <c r="CD80" s="76"/>
      <c r="CE80" s="76"/>
      <c r="CF80" s="76"/>
      <c r="CG80" s="76"/>
      <c r="CH80" s="76">
        <v>19350.64</v>
      </c>
      <c r="CI80" s="76"/>
      <c r="CJ80" s="76"/>
      <c r="CK80" s="76"/>
      <c r="CL80" s="76"/>
      <c r="CM80" s="76"/>
      <c r="CN80" s="76">
        <v>64.53</v>
      </c>
      <c r="CO80" s="76"/>
      <c r="CP80" s="76">
        <v>25231.269999999997</v>
      </c>
      <c r="CQ80" s="76"/>
      <c r="CR80" s="76"/>
      <c r="CS80" s="76"/>
      <c r="CT80" s="76">
        <v>33368.9</v>
      </c>
      <c r="CU80" s="76"/>
      <c r="CV80" s="76">
        <v>495050.69999999995</v>
      </c>
      <c r="CW80" s="76"/>
      <c r="CX80" s="76">
        <v>80632.639999999999</v>
      </c>
      <c r="CY80" s="76"/>
      <c r="CZ80" s="76"/>
      <c r="DA80" s="76">
        <v>22034853.450000007</v>
      </c>
    </row>
    <row r="81" spans="2:105" x14ac:dyDescent="0.3">
      <c r="B81" s="72" t="s">
        <v>232</v>
      </c>
      <c r="C81" s="74" t="s">
        <v>55</v>
      </c>
      <c r="D81" s="73">
        <v>40256.089999999997</v>
      </c>
      <c r="F81" s="55" t="s">
        <v>348</v>
      </c>
      <c r="G81" s="76">
        <v>167183.91</v>
      </c>
      <c r="H81" s="76">
        <v>-167183.91</v>
      </c>
      <c r="I81" s="76">
        <v>9921519.8800000008</v>
      </c>
      <c r="J81" s="76">
        <v>350866.32</v>
      </c>
      <c r="K81" s="76">
        <v>200856.97</v>
      </c>
      <c r="L81" s="76"/>
      <c r="M81" s="76">
        <v>566420.66</v>
      </c>
      <c r="N81" s="76">
        <v>54351.06</v>
      </c>
      <c r="O81" s="76">
        <v>53525</v>
      </c>
      <c r="P81" s="76">
        <v>3632558.9500000007</v>
      </c>
      <c r="Q81" s="76">
        <v>191688.22</v>
      </c>
      <c r="R81" s="76">
        <v>159872.56999999995</v>
      </c>
      <c r="S81" s="76"/>
      <c r="T81" s="76">
        <v>285342.87</v>
      </c>
      <c r="U81" s="76">
        <v>56186.270000000004</v>
      </c>
      <c r="V81" s="76"/>
      <c r="W81" s="76"/>
      <c r="X81" s="76">
        <v>810270.24</v>
      </c>
      <c r="Y81" s="76">
        <v>319384.16000000003</v>
      </c>
      <c r="Z81" s="76">
        <v>1557190.4</v>
      </c>
      <c r="AA81" s="76">
        <v>445702.09</v>
      </c>
      <c r="AB81" s="76"/>
      <c r="AC81" s="76"/>
      <c r="AD81" s="76"/>
      <c r="AE81" s="76"/>
      <c r="AF81" s="76">
        <v>25977.97</v>
      </c>
      <c r="AG81" s="76">
        <v>18714.699999999997</v>
      </c>
      <c r="AH81" s="76">
        <v>109144.48</v>
      </c>
      <c r="AI81" s="76">
        <v>183654.79</v>
      </c>
      <c r="AJ81" s="76">
        <v>1298262</v>
      </c>
      <c r="AK81" s="76">
        <v>1171628</v>
      </c>
      <c r="AL81" s="76">
        <v>1771.07</v>
      </c>
      <c r="AM81" s="76">
        <v>2534.1400000000003</v>
      </c>
      <c r="AN81" s="76">
        <v>757328.28999999992</v>
      </c>
      <c r="AO81" s="76">
        <v>111051.12</v>
      </c>
      <c r="AP81" s="76">
        <v>391100.02</v>
      </c>
      <c r="AQ81" s="76">
        <v>102123.10999999999</v>
      </c>
      <c r="AR81" s="76">
        <v>303595.24</v>
      </c>
      <c r="AS81" s="76">
        <v>60064.85</v>
      </c>
      <c r="AT81" s="76">
        <v>13829.71</v>
      </c>
      <c r="AU81" s="76">
        <v>548358.78</v>
      </c>
      <c r="AV81" s="76"/>
      <c r="AW81" s="76">
        <v>79090</v>
      </c>
      <c r="AX81" s="76">
        <v>97755.4</v>
      </c>
      <c r="AY81" s="76">
        <v>103971.38</v>
      </c>
      <c r="AZ81" s="76">
        <v>38351.75</v>
      </c>
      <c r="BA81" s="76">
        <v>26389.54</v>
      </c>
      <c r="BB81" s="76"/>
      <c r="BC81" s="76">
        <v>3442.8199999999997</v>
      </c>
      <c r="BD81" s="76">
        <v>77249.91</v>
      </c>
      <c r="BE81" s="76"/>
      <c r="BF81" s="76">
        <v>50975.63</v>
      </c>
      <c r="BG81" s="76">
        <v>53240.81</v>
      </c>
      <c r="BH81" s="76">
        <v>46213.440000000002</v>
      </c>
      <c r="BI81" s="76">
        <v>474.95</v>
      </c>
      <c r="BJ81" s="76">
        <v>11655</v>
      </c>
      <c r="BK81" s="76">
        <v>57797.590000000004</v>
      </c>
      <c r="BL81" s="76"/>
      <c r="BM81" s="76">
        <v>58271.899999999994</v>
      </c>
      <c r="BN81" s="76"/>
      <c r="BO81" s="76"/>
      <c r="BP81" s="76"/>
      <c r="BQ81" s="76"/>
      <c r="BR81" s="76">
        <v>225496.41</v>
      </c>
      <c r="BS81" s="76">
        <v>121749.4</v>
      </c>
      <c r="BT81" s="76">
        <v>1017.6500000000001</v>
      </c>
      <c r="BU81" s="76">
        <v>333.54</v>
      </c>
      <c r="BV81" s="76">
        <v>332929.26</v>
      </c>
      <c r="BW81" s="76"/>
      <c r="BX81" s="76"/>
      <c r="BY81" s="76">
        <v>18988.239999999998</v>
      </c>
      <c r="BZ81" s="76">
        <v>3411.98</v>
      </c>
      <c r="CA81" s="76"/>
      <c r="CB81" s="76">
        <v>97389.97</v>
      </c>
      <c r="CC81" s="76">
        <v>219551.51</v>
      </c>
      <c r="CD81" s="76"/>
      <c r="CE81" s="76"/>
      <c r="CF81" s="76">
        <v>1824</v>
      </c>
      <c r="CG81" s="76"/>
      <c r="CH81" s="76">
        <v>114976.94</v>
      </c>
      <c r="CI81" s="76"/>
      <c r="CJ81" s="76"/>
      <c r="CK81" s="76"/>
      <c r="CL81" s="76"/>
      <c r="CM81" s="76"/>
      <c r="CN81" s="76"/>
      <c r="CO81" s="76"/>
      <c r="CP81" s="76">
        <v>82893.13</v>
      </c>
      <c r="CQ81" s="76"/>
      <c r="CR81" s="76"/>
      <c r="CS81" s="76"/>
      <c r="CT81" s="76"/>
      <c r="CU81" s="76">
        <v>99092.51999999999</v>
      </c>
      <c r="CV81" s="76"/>
      <c r="CW81" s="76"/>
      <c r="CX81" s="76">
        <v>89278.15</v>
      </c>
      <c r="CY81" s="76"/>
      <c r="CZ81" s="76"/>
      <c r="DA81" s="76">
        <v>25818686.749999993</v>
      </c>
    </row>
    <row r="82" spans="2:105" x14ac:dyDescent="0.3">
      <c r="B82" s="72" t="s">
        <v>232</v>
      </c>
      <c r="C82" s="74" t="s">
        <v>57</v>
      </c>
      <c r="D82" s="73">
        <v>89.85</v>
      </c>
      <c r="F82" s="55" t="s">
        <v>750</v>
      </c>
      <c r="G82" s="76">
        <v>26616.6</v>
      </c>
      <c r="H82" s="76">
        <v>-26616.6</v>
      </c>
      <c r="I82" s="76">
        <v>1860554.49</v>
      </c>
      <c r="J82" s="76">
        <v>5818.24</v>
      </c>
      <c r="K82" s="76"/>
      <c r="L82" s="76"/>
      <c r="M82" s="76">
        <v>54481.509999999995</v>
      </c>
      <c r="N82" s="76">
        <v>3.47</v>
      </c>
      <c r="O82" s="76">
        <v>10705</v>
      </c>
      <c r="P82" s="76">
        <v>821777.73</v>
      </c>
      <c r="Q82" s="76">
        <v>11762.460000000001</v>
      </c>
      <c r="R82" s="76"/>
      <c r="S82" s="76"/>
      <c r="T82" s="76">
        <v>80932.009999999995</v>
      </c>
      <c r="U82" s="76"/>
      <c r="V82" s="76"/>
      <c r="W82" s="76"/>
      <c r="X82" s="76">
        <v>145995.38</v>
      </c>
      <c r="Y82" s="76">
        <v>67956.350000000006</v>
      </c>
      <c r="Z82" s="76">
        <v>277693.14</v>
      </c>
      <c r="AA82" s="76">
        <v>103946.32</v>
      </c>
      <c r="AB82" s="76"/>
      <c r="AC82" s="76"/>
      <c r="AD82" s="76"/>
      <c r="AE82" s="76"/>
      <c r="AF82" s="76">
        <v>9282.89</v>
      </c>
      <c r="AG82" s="76">
        <v>5259.83</v>
      </c>
      <c r="AH82" s="76">
        <v>11533.740000000002</v>
      </c>
      <c r="AI82" s="76">
        <v>28336.51</v>
      </c>
      <c r="AJ82" s="76">
        <v>282397.12</v>
      </c>
      <c r="AK82" s="76">
        <v>210314.87999999998</v>
      </c>
      <c r="AL82" s="76"/>
      <c r="AM82" s="76"/>
      <c r="AN82" s="76">
        <v>192500.23</v>
      </c>
      <c r="AO82" s="76">
        <v>10562.82</v>
      </c>
      <c r="AP82" s="76">
        <v>59868.69</v>
      </c>
      <c r="AQ82" s="76">
        <v>6239.8899999999994</v>
      </c>
      <c r="AR82" s="76">
        <v>206069.51</v>
      </c>
      <c r="AS82" s="76">
        <v>63476.27</v>
      </c>
      <c r="AT82" s="76">
        <v>1239.29</v>
      </c>
      <c r="AU82" s="76">
        <v>-500</v>
      </c>
      <c r="AV82" s="76"/>
      <c r="AW82" s="76"/>
      <c r="AX82" s="76">
        <v>9930.85</v>
      </c>
      <c r="AY82" s="76">
        <v>647677.4</v>
      </c>
      <c r="AZ82" s="76">
        <v>56580</v>
      </c>
      <c r="BA82" s="76">
        <v>2775.9</v>
      </c>
      <c r="BB82" s="76"/>
      <c r="BC82" s="76">
        <v>1776.18</v>
      </c>
      <c r="BD82" s="76">
        <v>3552.36</v>
      </c>
      <c r="BE82" s="76"/>
      <c r="BF82" s="76">
        <v>26512.76</v>
      </c>
      <c r="BG82" s="76">
        <v>438.35</v>
      </c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>
        <v>12501.3</v>
      </c>
      <c r="BS82" s="76">
        <v>16176.66</v>
      </c>
      <c r="BT82" s="76"/>
      <c r="BU82" s="76">
        <v>11768.779999999999</v>
      </c>
      <c r="BV82" s="76">
        <v>44485.27</v>
      </c>
      <c r="BW82" s="76"/>
      <c r="BX82" s="76"/>
      <c r="BY82" s="76"/>
      <c r="BZ82" s="76"/>
      <c r="CA82" s="76"/>
      <c r="CB82" s="76"/>
      <c r="CC82" s="76">
        <v>100778.36</v>
      </c>
      <c r="CD82" s="76"/>
      <c r="CE82" s="76">
        <v>26856.59</v>
      </c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>
        <v>30543.4</v>
      </c>
      <c r="CQ82" s="76"/>
      <c r="CR82" s="76"/>
      <c r="CS82" s="76"/>
      <c r="CT82" s="76"/>
      <c r="CU82" s="76"/>
      <c r="CV82" s="76"/>
      <c r="CW82" s="76"/>
      <c r="CX82" s="76">
        <v>48814.070000000007</v>
      </c>
      <c r="CY82" s="76"/>
      <c r="CZ82" s="76"/>
      <c r="DA82" s="76">
        <v>5569375.9999999991</v>
      </c>
    </row>
    <row r="83" spans="2:105" x14ac:dyDescent="0.3">
      <c r="B83" s="72" t="s">
        <v>232</v>
      </c>
      <c r="C83" s="74" t="s">
        <v>59</v>
      </c>
      <c r="D83" s="73">
        <v>298</v>
      </c>
      <c r="F83" s="55" t="s">
        <v>638</v>
      </c>
      <c r="G83" s="76">
        <v>15960.56</v>
      </c>
      <c r="H83" s="76">
        <v>-15960.56</v>
      </c>
      <c r="I83" s="76">
        <v>1052402.5899999999</v>
      </c>
      <c r="J83" s="76">
        <v>59829.99</v>
      </c>
      <c r="K83" s="76">
        <v>65067.11</v>
      </c>
      <c r="L83" s="76"/>
      <c r="M83" s="76">
        <v>10612</v>
      </c>
      <c r="N83" s="76">
        <v>4725.2199999999993</v>
      </c>
      <c r="O83" s="76">
        <v>21410</v>
      </c>
      <c r="P83" s="76">
        <v>599328.99000000011</v>
      </c>
      <c r="Q83" s="76">
        <v>25914.13</v>
      </c>
      <c r="R83" s="76">
        <v>40106.86</v>
      </c>
      <c r="S83" s="76"/>
      <c r="T83" s="76">
        <v>49500.34</v>
      </c>
      <c r="U83" s="76">
        <v>8693.75</v>
      </c>
      <c r="V83" s="76"/>
      <c r="W83" s="76"/>
      <c r="X83" s="76">
        <v>91805.35</v>
      </c>
      <c r="Y83" s="76">
        <v>53352.340000000004</v>
      </c>
      <c r="Z83" s="76">
        <v>171533.9</v>
      </c>
      <c r="AA83" s="76">
        <v>76883.39</v>
      </c>
      <c r="AB83" s="76"/>
      <c r="AC83" s="76"/>
      <c r="AD83" s="76"/>
      <c r="AE83" s="76"/>
      <c r="AF83" s="76">
        <v>5430.65</v>
      </c>
      <c r="AG83" s="76">
        <v>4114.9799999999996</v>
      </c>
      <c r="AH83" s="76">
        <v>8854.7799999999988</v>
      </c>
      <c r="AI83" s="76">
        <v>23154.239999999998</v>
      </c>
      <c r="AJ83" s="76">
        <v>180379.71000000002</v>
      </c>
      <c r="AK83" s="76">
        <v>200044.29</v>
      </c>
      <c r="AL83" s="76"/>
      <c r="AM83" s="76"/>
      <c r="AN83" s="76">
        <v>212114.90000000005</v>
      </c>
      <c r="AO83" s="76">
        <v>47219.89</v>
      </c>
      <c r="AP83" s="76">
        <v>76116.52</v>
      </c>
      <c r="AQ83" s="76">
        <v>33517.81</v>
      </c>
      <c r="AR83" s="76">
        <v>7638.2599999999993</v>
      </c>
      <c r="AS83" s="76">
        <v>100</v>
      </c>
      <c r="AT83" s="76">
        <v>2574.1999999999998</v>
      </c>
      <c r="AU83" s="76">
        <v>352627.79</v>
      </c>
      <c r="AV83" s="76"/>
      <c r="AW83" s="76"/>
      <c r="AX83" s="76">
        <v>21208</v>
      </c>
      <c r="AY83" s="76">
        <v>1735</v>
      </c>
      <c r="AZ83" s="76"/>
      <c r="BA83" s="76"/>
      <c r="BB83" s="76"/>
      <c r="BC83" s="76">
        <v>12243.37</v>
      </c>
      <c r="BD83" s="76">
        <v>21064.81</v>
      </c>
      <c r="BE83" s="76"/>
      <c r="BF83" s="76">
        <v>724.41</v>
      </c>
      <c r="BG83" s="76">
        <v>10687.14</v>
      </c>
      <c r="BH83" s="76">
        <v>25514.54</v>
      </c>
      <c r="BI83" s="76"/>
      <c r="BJ83" s="76"/>
      <c r="BK83" s="76">
        <v>3005.67</v>
      </c>
      <c r="BL83" s="76"/>
      <c r="BM83" s="76">
        <v>64087.65</v>
      </c>
      <c r="BN83" s="76"/>
      <c r="BO83" s="76"/>
      <c r="BP83" s="76"/>
      <c r="BQ83" s="76"/>
      <c r="BR83" s="76">
        <v>84660.47</v>
      </c>
      <c r="BS83" s="76">
        <v>10336.39</v>
      </c>
      <c r="BT83" s="76"/>
      <c r="BU83" s="76"/>
      <c r="BV83" s="76">
        <v>58724.73</v>
      </c>
      <c r="BW83" s="76">
        <v>3608.84</v>
      </c>
      <c r="BX83" s="76"/>
      <c r="BY83" s="76">
        <v>8624</v>
      </c>
      <c r="BZ83" s="76">
        <v>3861.58</v>
      </c>
      <c r="CA83" s="76"/>
      <c r="CB83" s="76"/>
      <c r="CC83" s="76">
        <v>41951.12</v>
      </c>
      <c r="CD83" s="76">
        <v>1764.72</v>
      </c>
      <c r="CE83" s="76">
        <v>79526.47</v>
      </c>
      <c r="CF83" s="76"/>
      <c r="CG83" s="76"/>
      <c r="CH83" s="76">
        <v>14909.77</v>
      </c>
      <c r="CI83" s="76"/>
      <c r="CJ83" s="76">
        <v>2833.88</v>
      </c>
      <c r="CK83" s="76"/>
      <c r="CL83" s="76"/>
      <c r="CM83" s="76">
        <v>466.12</v>
      </c>
      <c r="CN83" s="76"/>
      <c r="CO83" s="76"/>
      <c r="CP83" s="76">
        <v>8028.14</v>
      </c>
      <c r="CQ83" s="76"/>
      <c r="CR83" s="76"/>
      <c r="CS83" s="76">
        <v>83787.8</v>
      </c>
      <c r="CT83" s="76"/>
      <c r="CU83" s="76"/>
      <c r="CV83" s="76">
        <v>26855.040000000001</v>
      </c>
      <c r="CW83" s="76"/>
      <c r="CX83" s="76">
        <v>6029.5</v>
      </c>
      <c r="CY83" s="76"/>
      <c r="CZ83" s="76"/>
      <c r="DA83" s="76">
        <v>4081293.1400000015</v>
      </c>
    </row>
    <row r="84" spans="2:105" x14ac:dyDescent="0.3">
      <c r="B84" s="72" t="s">
        <v>232</v>
      </c>
      <c r="C84" s="74" t="s">
        <v>69</v>
      </c>
      <c r="D84" s="73">
        <v>2680.07</v>
      </c>
      <c r="F84" s="55" t="s">
        <v>306</v>
      </c>
      <c r="G84" s="76"/>
      <c r="H84" s="76"/>
      <c r="I84" s="76">
        <v>627094.48</v>
      </c>
      <c r="J84" s="76">
        <v>408708.57999999996</v>
      </c>
      <c r="K84" s="76">
        <v>43884.869999999995</v>
      </c>
      <c r="L84" s="76"/>
      <c r="M84" s="76"/>
      <c r="N84" s="76">
        <v>3970.42</v>
      </c>
      <c r="O84" s="76"/>
      <c r="P84" s="76">
        <v>542560.51</v>
      </c>
      <c r="Q84" s="76">
        <v>70451.92</v>
      </c>
      <c r="R84" s="76">
        <v>5027.42</v>
      </c>
      <c r="S84" s="76"/>
      <c r="T84" s="76"/>
      <c r="U84" s="76">
        <v>3056.57</v>
      </c>
      <c r="V84" s="76"/>
      <c r="W84" s="76"/>
      <c r="X84" s="76">
        <v>81191.25</v>
      </c>
      <c r="Y84" s="76">
        <v>45654.509999999995</v>
      </c>
      <c r="Z84" s="76">
        <v>153924.35</v>
      </c>
      <c r="AA84" s="76">
        <v>64456.330000000009</v>
      </c>
      <c r="AB84" s="76"/>
      <c r="AC84" s="76"/>
      <c r="AD84" s="76"/>
      <c r="AE84" s="76"/>
      <c r="AF84" s="76">
        <v>667.82999999999993</v>
      </c>
      <c r="AG84" s="76">
        <v>455.75</v>
      </c>
      <c r="AH84" s="76">
        <v>7959.75</v>
      </c>
      <c r="AI84" s="76">
        <v>19196.710000000003</v>
      </c>
      <c r="AJ84" s="76">
        <v>177200.2</v>
      </c>
      <c r="AK84" s="76">
        <v>191567.2</v>
      </c>
      <c r="AL84" s="76"/>
      <c r="AM84" s="76"/>
      <c r="AN84" s="76">
        <v>79440.69</v>
      </c>
      <c r="AO84" s="76">
        <v>7221.19</v>
      </c>
      <c r="AP84" s="76">
        <v>40446.9</v>
      </c>
      <c r="AQ84" s="76">
        <v>15029.56</v>
      </c>
      <c r="AR84" s="76">
        <v>17455.080000000002</v>
      </c>
      <c r="AS84" s="76"/>
      <c r="AT84" s="76">
        <v>2944.03</v>
      </c>
      <c r="AU84" s="76">
        <v>146928.52000000002</v>
      </c>
      <c r="AV84" s="76"/>
      <c r="AW84" s="76">
        <v>6234</v>
      </c>
      <c r="AX84" s="76">
        <v>5314</v>
      </c>
      <c r="AY84" s="76">
        <v>85871.92</v>
      </c>
      <c r="AZ84" s="76">
        <v>8097.5</v>
      </c>
      <c r="BA84" s="76"/>
      <c r="BB84" s="76"/>
      <c r="BC84" s="76">
        <v>119.5</v>
      </c>
      <c r="BD84" s="76">
        <v>8975.17</v>
      </c>
      <c r="BE84" s="76">
        <v>2500</v>
      </c>
      <c r="BF84" s="76"/>
      <c r="BG84" s="76">
        <v>11857.2</v>
      </c>
      <c r="BH84" s="76">
        <v>19045.47</v>
      </c>
      <c r="BI84" s="76">
        <v>1966.56</v>
      </c>
      <c r="BJ84" s="76"/>
      <c r="BK84" s="76"/>
      <c r="BL84" s="76"/>
      <c r="BM84" s="76"/>
      <c r="BN84" s="76"/>
      <c r="BO84" s="76"/>
      <c r="BP84" s="76"/>
      <c r="BQ84" s="76"/>
      <c r="BR84" s="76">
        <v>47814.619999999995</v>
      </c>
      <c r="BS84" s="76">
        <v>6141.9</v>
      </c>
      <c r="BT84" s="76">
        <v>340.21</v>
      </c>
      <c r="BU84" s="76"/>
      <c r="BV84" s="76"/>
      <c r="BW84" s="76">
        <v>28944.29</v>
      </c>
      <c r="BX84" s="76"/>
      <c r="BY84" s="76"/>
      <c r="BZ84" s="76">
        <v>5104</v>
      </c>
      <c r="CA84" s="76"/>
      <c r="CB84" s="76"/>
      <c r="CC84" s="76">
        <v>34435.31</v>
      </c>
      <c r="CD84" s="76">
        <v>39690.35</v>
      </c>
      <c r="CE84" s="76"/>
      <c r="CF84" s="76"/>
      <c r="CG84" s="76"/>
      <c r="CH84" s="76">
        <v>9882</v>
      </c>
      <c r="CI84" s="76"/>
      <c r="CJ84" s="76"/>
      <c r="CK84" s="76"/>
      <c r="CL84" s="76"/>
      <c r="CM84" s="76"/>
      <c r="CN84" s="76"/>
      <c r="CO84" s="76"/>
      <c r="CP84" s="76">
        <v>11797.85</v>
      </c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>
        <v>3090626.4700000007</v>
      </c>
    </row>
    <row r="85" spans="2:105" x14ac:dyDescent="0.3">
      <c r="B85" s="72" t="s">
        <v>232</v>
      </c>
      <c r="C85" s="74" t="s">
        <v>71</v>
      </c>
      <c r="D85" s="73">
        <v>12021.990000000002</v>
      </c>
      <c r="F85" s="55" t="s">
        <v>674</v>
      </c>
      <c r="G85" s="76"/>
      <c r="H85" s="76"/>
      <c r="I85" s="76">
        <v>255298.87</v>
      </c>
      <c r="J85" s="76">
        <v>3957.21</v>
      </c>
      <c r="K85" s="76">
        <v>17722.16</v>
      </c>
      <c r="L85" s="76"/>
      <c r="M85" s="76">
        <v>38381.79</v>
      </c>
      <c r="N85" s="76"/>
      <c r="O85" s="76"/>
      <c r="P85" s="76">
        <v>212715.7</v>
      </c>
      <c r="Q85" s="76">
        <v>661.55</v>
      </c>
      <c r="R85" s="76">
        <v>22859.61</v>
      </c>
      <c r="S85" s="76"/>
      <c r="T85" s="76"/>
      <c r="U85" s="76"/>
      <c r="V85" s="76"/>
      <c r="W85" s="76"/>
      <c r="X85" s="76">
        <v>24424.379999999997</v>
      </c>
      <c r="Y85" s="76">
        <v>17014.830000000002</v>
      </c>
      <c r="Z85" s="76">
        <v>37429.9</v>
      </c>
      <c r="AA85" s="76">
        <v>27624.899999999998</v>
      </c>
      <c r="AB85" s="76"/>
      <c r="AC85" s="76"/>
      <c r="AD85" s="76"/>
      <c r="AE85" s="76"/>
      <c r="AF85" s="76">
        <v>117.16</v>
      </c>
      <c r="AG85" s="76">
        <v>112.22</v>
      </c>
      <c r="AH85" s="76">
        <v>1997.3</v>
      </c>
      <c r="AI85" s="76">
        <v>4381.8099999999995</v>
      </c>
      <c r="AJ85" s="76">
        <v>34848</v>
      </c>
      <c r="AK85" s="76">
        <v>69696</v>
      </c>
      <c r="AL85" s="76"/>
      <c r="AM85" s="76"/>
      <c r="AN85" s="76">
        <v>57718.68</v>
      </c>
      <c r="AO85" s="76">
        <v>84.55</v>
      </c>
      <c r="AP85" s="76"/>
      <c r="AQ85" s="76"/>
      <c r="AR85" s="76">
        <v>3639.64</v>
      </c>
      <c r="AS85" s="76">
        <v>900.83</v>
      </c>
      <c r="AT85" s="76">
        <v>901.45</v>
      </c>
      <c r="AU85" s="76">
        <v>27945</v>
      </c>
      <c r="AV85" s="76"/>
      <c r="AW85" s="76"/>
      <c r="AX85" s="76">
        <v>978.56</v>
      </c>
      <c r="AY85" s="76">
        <v>39172.21</v>
      </c>
      <c r="AZ85" s="76"/>
      <c r="BA85" s="76">
        <v>2292</v>
      </c>
      <c r="BB85" s="76"/>
      <c r="BC85" s="76">
        <v>243.36</v>
      </c>
      <c r="BD85" s="76"/>
      <c r="BE85" s="76"/>
      <c r="BF85" s="76">
        <v>290</v>
      </c>
      <c r="BG85" s="76">
        <v>2800.41</v>
      </c>
      <c r="BH85" s="76">
        <v>119.79</v>
      </c>
      <c r="BI85" s="76"/>
      <c r="BJ85" s="76"/>
      <c r="BK85" s="76">
        <v>108.36</v>
      </c>
      <c r="BL85" s="76"/>
      <c r="BM85" s="76"/>
      <c r="BN85" s="76"/>
      <c r="BO85" s="76"/>
      <c r="BP85" s="76"/>
      <c r="BQ85" s="76"/>
      <c r="BR85" s="76">
        <v>9546.9500000000007</v>
      </c>
      <c r="BS85" s="76">
        <v>4538.5</v>
      </c>
      <c r="BT85" s="76"/>
      <c r="BU85" s="76"/>
      <c r="BV85" s="76"/>
      <c r="BW85" s="76"/>
      <c r="BX85" s="76"/>
      <c r="BY85" s="76"/>
      <c r="BZ85" s="76">
        <v>27287.360000000001</v>
      </c>
      <c r="CA85" s="76"/>
      <c r="CB85" s="76"/>
      <c r="CC85" s="76">
        <v>4046.44</v>
      </c>
      <c r="CD85" s="76">
        <v>4941.83</v>
      </c>
      <c r="CE85" s="76"/>
      <c r="CF85" s="76"/>
      <c r="CG85" s="76"/>
      <c r="CH85" s="76">
        <v>50</v>
      </c>
      <c r="CI85" s="76"/>
      <c r="CJ85" s="76"/>
      <c r="CK85" s="76"/>
      <c r="CL85" s="76"/>
      <c r="CM85" s="76"/>
      <c r="CN85" s="76"/>
      <c r="CO85" s="76"/>
      <c r="CP85" s="76">
        <v>577.27</v>
      </c>
      <c r="CQ85" s="76"/>
      <c r="CR85" s="76">
        <v>17.399999999999999</v>
      </c>
      <c r="CS85" s="76"/>
      <c r="CT85" s="76"/>
      <c r="CU85" s="76"/>
      <c r="CV85" s="76"/>
      <c r="CW85" s="76"/>
      <c r="CX85" s="76"/>
      <c r="CY85" s="76"/>
      <c r="CZ85" s="76"/>
      <c r="DA85" s="76">
        <v>957443.9800000001</v>
      </c>
    </row>
    <row r="86" spans="2:105" x14ac:dyDescent="0.3">
      <c r="B86" s="72" t="s">
        <v>232</v>
      </c>
      <c r="C86" s="74" t="s">
        <v>89</v>
      </c>
      <c r="D86" s="73">
        <v>710.7</v>
      </c>
      <c r="F86" s="55" t="s">
        <v>832</v>
      </c>
      <c r="G86" s="76">
        <v>8530.14</v>
      </c>
      <c r="H86" s="76">
        <v>-8530.14</v>
      </c>
      <c r="I86" s="76">
        <v>1452660.01</v>
      </c>
      <c r="J86" s="76">
        <v>53980.659999999996</v>
      </c>
      <c r="K86" s="76">
        <v>19986.41</v>
      </c>
      <c r="L86" s="76"/>
      <c r="M86" s="76">
        <v>16798</v>
      </c>
      <c r="N86" s="76">
        <v>9576.82</v>
      </c>
      <c r="O86" s="76"/>
      <c r="P86" s="76">
        <v>603499.84000000008</v>
      </c>
      <c r="Q86" s="76">
        <v>41871.15</v>
      </c>
      <c r="R86" s="76">
        <v>49164.61</v>
      </c>
      <c r="S86" s="76"/>
      <c r="T86" s="76">
        <v>51839.23</v>
      </c>
      <c r="U86" s="76">
        <v>557.61</v>
      </c>
      <c r="V86" s="76"/>
      <c r="W86" s="76"/>
      <c r="X86" s="76">
        <v>117181.92</v>
      </c>
      <c r="Y86" s="76">
        <v>56086.520000000004</v>
      </c>
      <c r="Z86" s="76">
        <v>213774.07999999999</v>
      </c>
      <c r="AA86" s="76">
        <v>58736.5</v>
      </c>
      <c r="AB86" s="76"/>
      <c r="AC86" s="76"/>
      <c r="AD86" s="76"/>
      <c r="AE86" s="76"/>
      <c r="AF86" s="76">
        <v>7118.24</v>
      </c>
      <c r="AG86" s="76">
        <v>4062.8299999999995</v>
      </c>
      <c r="AH86" s="76">
        <v>7279.42</v>
      </c>
      <c r="AI86" s="76">
        <v>19427.75</v>
      </c>
      <c r="AJ86" s="76">
        <v>218213.15000000002</v>
      </c>
      <c r="AK86" s="76">
        <v>181067.48999999996</v>
      </c>
      <c r="AL86" s="76">
        <v>24.05</v>
      </c>
      <c r="AM86" s="76">
        <v>45.2</v>
      </c>
      <c r="AN86" s="76">
        <v>237988.81000000003</v>
      </c>
      <c r="AO86" s="76">
        <v>15520.01</v>
      </c>
      <c r="AP86" s="76">
        <v>71299.899999999994</v>
      </c>
      <c r="AQ86" s="76">
        <v>4440.8500000000004</v>
      </c>
      <c r="AR86" s="76">
        <v>6361.96</v>
      </c>
      <c r="AS86" s="76">
        <v>135</v>
      </c>
      <c r="AT86" s="76">
        <v>1398.72</v>
      </c>
      <c r="AU86" s="76"/>
      <c r="AV86" s="76"/>
      <c r="AW86" s="76"/>
      <c r="AX86" s="76">
        <v>4049</v>
      </c>
      <c r="AY86" s="76">
        <v>25553.759999999998</v>
      </c>
      <c r="AZ86" s="76">
        <v>30100</v>
      </c>
      <c r="BA86" s="76">
        <v>1160</v>
      </c>
      <c r="BB86" s="76"/>
      <c r="BC86" s="76">
        <v>5914.7800000000007</v>
      </c>
      <c r="BD86" s="76"/>
      <c r="BE86" s="76">
        <v>2030.12</v>
      </c>
      <c r="BF86" s="76">
        <v>10305.17</v>
      </c>
      <c r="BG86" s="76">
        <v>8643.18</v>
      </c>
      <c r="BH86" s="76">
        <v>6375.58</v>
      </c>
      <c r="BI86" s="76">
        <v>461.22</v>
      </c>
      <c r="BJ86" s="76"/>
      <c r="BK86" s="76">
        <v>2328.04</v>
      </c>
      <c r="BL86" s="76"/>
      <c r="BM86" s="76">
        <v>10310.780000000001</v>
      </c>
      <c r="BN86" s="76"/>
      <c r="BO86" s="76">
        <v>3177.7</v>
      </c>
      <c r="BP86" s="76"/>
      <c r="BQ86" s="76"/>
      <c r="BR86" s="76">
        <v>49474.48</v>
      </c>
      <c r="BS86" s="76">
        <v>30932.86</v>
      </c>
      <c r="BT86" s="76">
        <v>1525.96</v>
      </c>
      <c r="BU86" s="76"/>
      <c r="BV86" s="76">
        <v>7652.84</v>
      </c>
      <c r="BW86" s="76"/>
      <c r="BX86" s="76"/>
      <c r="BY86" s="76">
        <v>1064.8</v>
      </c>
      <c r="BZ86" s="76">
        <v>106717.97</v>
      </c>
      <c r="CA86" s="76"/>
      <c r="CB86" s="76"/>
      <c r="CC86" s="76">
        <v>43917.14</v>
      </c>
      <c r="CD86" s="76">
        <v>26309.82</v>
      </c>
      <c r="CE86" s="76"/>
      <c r="CF86" s="76"/>
      <c r="CG86" s="76"/>
      <c r="CH86" s="76">
        <v>6806.78</v>
      </c>
      <c r="CI86" s="76">
        <v>48324.02</v>
      </c>
      <c r="CJ86" s="76"/>
      <c r="CK86" s="76"/>
      <c r="CL86" s="76"/>
      <c r="CM86" s="76"/>
      <c r="CN86" s="76"/>
      <c r="CO86" s="76"/>
      <c r="CP86" s="76">
        <v>1409.6499999999999</v>
      </c>
      <c r="CQ86" s="76"/>
      <c r="CR86" s="76"/>
      <c r="CS86" s="76"/>
      <c r="CT86" s="76"/>
      <c r="CU86" s="76">
        <v>29959.9</v>
      </c>
      <c r="CV86" s="76">
        <v>7623</v>
      </c>
      <c r="CW86" s="76"/>
      <c r="CX86" s="76"/>
      <c r="CY86" s="76"/>
      <c r="CZ86" s="76"/>
      <c r="DA86" s="76">
        <v>3992225.2899999991</v>
      </c>
    </row>
    <row r="87" spans="2:105" x14ac:dyDescent="0.3">
      <c r="B87" s="72" t="s">
        <v>232</v>
      </c>
      <c r="C87" s="74" t="s">
        <v>91</v>
      </c>
      <c r="D87" s="73">
        <v>1133.9099999999999</v>
      </c>
      <c r="F87" s="55" t="s">
        <v>566</v>
      </c>
      <c r="G87" s="76">
        <v>91572.09</v>
      </c>
      <c r="H87" s="76">
        <v>-91572.09</v>
      </c>
      <c r="I87" s="76">
        <v>3488680.57</v>
      </c>
      <c r="J87" s="76">
        <v>119967.25</v>
      </c>
      <c r="K87" s="76">
        <v>197513.13</v>
      </c>
      <c r="L87" s="76"/>
      <c r="M87" s="76">
        <v>34647.33</v>
      </c>
      <c r="N87" s="76">
        <v>60098.700000000004</v>
      </c>
      <c r="O87" s="76">
        <v>96345</v>
      </c>
      <c r="P87" s="76">
        <v>1435933.7200000002</v>
      </c>
      <c r="Q87" s="76">
        <v>44341.51</v>
      </c>
      <c r="R87" s="76">
        <v>92179.56</v>
      </c>
      <c r="S87" s="76"/>
      <c r="T87" s="76">
        <v>116041.75</v>
      </c>
      <c r="U87" s="76">
        <v>7513.87</v>
      </c>
      <c r="V87" s="76"/>
      <c r="W87" s="76"/>
      <c r="X87" s="76">
        <v>299419.90999999997</v>
      </c>
      <c r="Y87" s="76">
        <v>126165.37999999999</v>
      </c>
      <c r="Z87" s="76">
        <v>549944.81999999995</v>
      </c>
      <c r="AA87" s="76">
        <v>187938.32999999996</v>
      </c>
      <c r="AB87" s="76">
        <v>30.02</v>
      </c>
      <c r="AC87" s="76"/>
      <c r="AD87" s="76"/>
      <c r="AE87" s="76"/>
      <c r="AF87" s="76">
        <v>231.45</v>
      </c>
      <c r="AG87" s="76">
        <v>1881.19</v>
      </c>
      <c r="AH87" s="76">
        <v>24692.86</v>
      </c>
      <c r="AI87" s="76">
        <v>75162.97</v>
      </c>
      <c r="AJ87" s="76">
        <v>543353.74</v>
      </c>
      <c r="AK87" s="76">
        <v>519573.44999999995</v>
      </c>
      <c r="AL87" s="76">
        <v>6244.17</v>
      </c>
      <c r="AM87" s="76">
        <v>2644.81</v>
      </c>
      <c r="AN87" s="76">
        <v>647446</v>
      </c>
      <c r="AO87" s="76">
        <v>51628.19</v>
      </c>
      <c r="AP87" s="76">
        <v>201476.93</v>
      </c>
      <c r="AQ87" s="76">
        <v>132107.66999999998</v>
      </c>
      <c r="AR87" s="76">
        <v>30282.92</v>
      </c>
      <c r="AS87" s="76">
        <v>2461.09</v>
      </c>
      <c r="AT87" s="76">
        <v>10459.59</v>
      </c>
      <c r="AU87" s="76">
        <v>19321.43</v>
      </c>
      <c r="AV87" s="76"/>
      <c r="AW87" s="76"/>
      <c r="AX87" s="76">
        <v>136811.88</v>
      </c>
      <c r="AY87" s="76">
        <v>375584.51</v>
      </c>
      <c r="AZ87" s="76">
        <v>5000</v>
      </c>
      <c r="BA87" s="76">
        <v>18901.080000000002</v>
      </c>
      <c r="BB87" s="76">
        <v>1599</v>
      </c>
      <c r="BC87" s="76">
        <v>69464.03</v>
      </c>
      <c r="BD87" s="76"/>
      <c r="BE87" s="76"/>
      <c r="BF87" s="76">
        <v>42284.84</v>
      </c>
      <c r="BG87" s="76">
        <v>9503.9500000000007</v>
      </c>
      <c r="BH87" s="76">
        <v>165866.07999999999</v>
      </c>
      <c r="BI87" s="76">
        <v>7983.65</v>
      </c>
      <c r="BJ87" s="76">
        <v>11400</v>
      </c>
      <c r="BK87" s="76">
        <v>1284.4000000000001</v>
      </c>
      <c r="BL87" s="76"/>
      <c r="BM87" s="76">
        <v>5000</v>
      </c>
      <c r="BN87" s="76">
        <v>36320.71</v>
      </c>
      <c r="BO87" s="76"/>
      <c r="BP87" s="76"/>
      <c r="BQ87" s="76"/>
      <c r="BR87" s="76">
        <v>135294.08000000002</v>
      </c>
      <c r="BS87" s="76">
        <v>25892.420000000002</v>
      </c>
      <c r="BT87" s="76">
        <v>1499.78</v>
      </c>
      <c r="BU87" s="76"/>
      <c r="BV87" s="76">
        <v>151007.54</v>
      </c>
      <c r="BW87" s="76">
        <v>54477.21</v>
      </c>
      <c r="BX87" s="76"/>
      <c r="BY87" s="76">
        <v>13462.3</v>
      </c>
      <c r="BZ87" s="76">
        <v>137931.79999999999</v>
      </c>
      <c r="CA87" s="76"/>
      <c r="CB87" s="76"/>
      <c r="CC87" s="76">
        <v>203517.92</v>
      </c>
      <c r="CD87" s="76"/>
      <c r="CE87" s="76"/>
      <c r="CF87" s="76"/>
      <c r="CG87" s="76"/>
      <c r="CH87" s="76">
        <v>39239.230000000003</v>
      </c>
      <c r="CI87" s="76"/>
      <c r="CJ87" s="76"/>
      <c r="CK87" s="76"/>
      <c r="CL87" s="76"/>
      <c r="CM87" s="76"/>
      <c r="CN87" s="76"/>
      <c r="CO87" s="76"/>
      <c r="CP87" s="76">
        <v>29178.65</v>
      </c>
      <c r="CQ87" s="76">
        <v>13068</v>
      </c>
      <c r="CR87" s="76">
        <v>67082.399999999994</v>
      </c>
      <c r="CS87" s="76"/>
      <c r="CT87" s="76">
        <v>38266.79</v>
      </c>
      <c r="CU87" s="76">
        <v>16105.82</v>
      </c>
      <c r="CV87" s="76"/>
      <c r="CW87" s="76"/>
      <c r="CX87" s="76">
        <v>6425.1</v>
      </c>
      <c r="CY87" s="76"/>
      <c r="CZ87" s="76"/>
      <c r="DA87" s="76">
        <v>10945182.48</v>
      </c>
    </row>
    <row r="88" spans="2:105" x14ac:dyDescent="0.3">
      <c r="B88" s="72" t="s">
        <v>232</v>
      </c>
      <c r="C88" s="74" t="s">
        <v>93</v>
      </c>
      <c r="D88" s="73">
        <v>50</v>
      </c>
      <c r="F88" s="55" t="s">
        <v>562</v>
      </c>
      <c r="G88" s="76">
        <v>14127.82</v>
      </c>
      <c r="H88" s="76">
        <v>-14127.82</v>
      </c>
      <c r="I88" s="76">
        <v>2024991.08</v>
      </c>
      <c r="J88" s="76">
        <v>42816.89</v>
      </c>
      <c r="K88" s="76">
        <v>55031.43</v>
      </c>
      <c r="L88" s="76"/>
      <c r="M88" s="76">
        <v>34316.06</v>
      </c>
      <c r="N88" s="76">
        <v>21908.55</v>
      </c>
      <c r="O88" s="76"/>
      <c r="P88" s="76">
        <v>720345.64000000013</v>
      </c>
      <c r="Q88" s="76">
        <v>25593.14</v>
      </c>
      <c r="R88" s="76">
        <v>13868.53</v>
      </c>
      <c r="S88" s="76"/>
      <c r="T88" s="76">
        <v>38000</v>
      </c>
      <c r="U88" s="76">
        <v>8672.9</v>
      </c>
      <c r="V88" s="76"/>
      <c r="W88" s="76"/>
      <c r="X88" s="76">
        <v>164037.99</v>
      </c>
      <c r="Y88" s="76">
        <v>59637.049999999996</v>
      </c>
      <c r="Z88" s="76">
        <v>297433.64</v>
      </c>
      <c r="AA88" s="76">
        <v>86140.300000000017</v>
      </c>
      <c r="AB88" s="76"/>
      <c r="AC88" s="76"/>
      <c r="AD88" s="76"/>
      <c r="AE88" s="76"/>
      <c r="AF88" s="76">
        <v>10783.83</v>
      </c>
      <c r="AG88" s="76">
        <v>4717.4399999999996</v>
      </c>
      <c r="AH88" s="76">
        <v>14032.46</v>
      </c>
      <c r="AI88" s="76">
        <v>28674.809999999998</v>
      </c>
      <c r="AJ88" s="76">
        <v>327076.58000000007</v>
      </c>
      <c r="AK88" s="76">
        <v>253526.41999999998</v>
      </c>
      <c r="AL88" s="76">
        <v>8535.9599999999991</v>
      </c>
      <c r="AM88" s="76">
        <v>4568.2300000000005</v>
      </c>
      <c r="AN88" s="76">
        <v>240658.10000000003</v>
      </c>
      <c r="AO88" s="76">
        <v>13878.75</v>
      </c>
      <c r="AP88" s="76">
        <v>91841.98000000001</v>
      </c>
      <c r="AQ88" s="76">
        <v>26729.730000000003</v>
      </c>
      <c r="AR88" s="76">
        <v>70082.240000000005</v>
      </c>
      <c r="AS88" s="76">
        <v>50</v>
      </c>
      <c r="AT88" s="76">
        <v>1196.56</v>
      </c>
      <c r="AU88" s="76">
        <v>5110.8999999999996</v>
      </c>
      <c r="AV88" s="76">
        <v>2740</v>
      </c>
      <c r="AW88" s="76"/>
      <c r="AX88" s="76">
        <v>20607.73</v>
      </c>
      <c r="AY88" s="76">
        <v>84082.59</v>
      </c>
      <c r="AZ88" s="76">
        <v>9560</v>
      </c>
      <c r="BA88" s="76">
        <v>20402.099999999999</v>
      </c>
      <c r="BB88" s="76">
        <v>5163.8</v>
      </c>
      <c r="BC88" s="76">
        <v>361.68</v>
      </c>
      <c r="BD88" s="76"/>
      <c r="BE88" s="76"/>
      <c r="BF88" s="76">
        <v>4193.5600000000004</v>
      </c>
      <c r="BG88" s="76">
        <v>20264.5</v>
      </c>
      <c r="BH88" s="76">
        <v>31413.99</v>
      </c>
      <c r="BI88" s="76">
        <v>30149.239999999998</v>
      </c>
      <c r="BJ88" s="76"/>
      <c r="BK88" s="76"/>
      <c r="BL88" s="76">
        <v>14257.640000000001</v>
      </c>
      <c r="BM88" s="76">
        <v>7926.15</v>
      </c>
      <c r="BN88" s="76"/>
      <c r="BO88" s="76">
        <v>2136.75</v>
      </c>
      <c r="BP88" s="76"/>
      <c r="BQ88" s="76">
        <v>659.96</v>
      </c>
      <c r="BR88" s="76">
        <v>132987.33000000002</v>
      </c>
      <c r="BS88" s="76">
        <v>65372.57</v>
      </c>
      <c r="BT88" s="76">
        <v>301.82</v>
      </c>
      <c r="BU88" s="76"/>
      <c r="BV88" s="76">
        <v>35827.67</v>
      </c>
      <c r="BW88" s="76">
        <v>70533.33</v>
      </c>
      <c r="BX88" s="76"/>
      <c r="BY88" s="76">
        <v>1510.5</v>
      </c>
      <c r="BZ88" s="76">
        <v>275066.45</v>
      </c>
      <c r="CA88" s="76"/>
      <c r="CB88" s="76"/>
      <c r="CC88" s="76">
        <v>134611.46</v>
      </c>
      <c r="CD88" s="76"/>
      <c r="CE88" s="76">
        <v>9236.14</v>
      </c>
      <c r="CF88" s="76"/>
      <c r="CG88" s="76"/>
      <c r="CH88" s="76">
        <v>24884.55</v>
      </c>
      <c r="CI88" s="76"/>
      <c r="CJ88" s="76">
        <v>8541.83</v>
      </c>
      <c r="CK88" s="76"/>
      <c r="CL88" s="76"/>
      <c r="CM88" s="76">
        <v>1238.27</v>
      </c>
      <c r="CN88" s="76"/>
      <c r="CO88" s="76"/>
      <c r="CP88" s="76">
        <v>9731.25</v>
      </c>
      <c r="CQ88" s="76"/>
      <c r="CR88" s="76"/>
      <c r="CS88" s="76"/>
      <c r="CT88" s="76">
        <v>33044.78</v>
      </c>
      <c r="CU88" s="76"/>
      <c r="CV88" s="76"/>
      <c r="CW88" s="76"/>
      <c r="CX88" s="76">
        <v>32194.450000000004</v>
      </c>
      <c r="CY88" s="76"/>
      <c r="CZ88" s="76"/>
      <c r="DA88" s="76">
        <v>5783259.2800000012</v>
      </c>
    </row>
    <row r="89" spans="2:105" x14ac:dyDescent="0.3">
      <c r="B89" s="72" t="s">
        <v>232</v>
      </c>
      <c r="C89" s="74" t="s">
        <v>95</v>
      </c>
      <c r="D89" s="73">
        <v>3339.37</v>
      </c>
      <c r="F89" s="55" t="s">
        <v>558</v>
      </c>
      <c r="G89" s="76"/>
      <c r="H89" s="76"/>
      <c r="I89" s="76">
        <v>40488798.57</v>
      </c>
      <c r="J89" s="76">
        <v>1080467.83</v>
      </c>
      <c r="K89" s="76">
        <v>1355665.9699999997</v>
      </c>
      <c r="L89" s="76"/>
      <c r="M89" s="76">
        <v>955683.2799999998</v>
      </c>
      <c r="N89" s="76">
        <v>416675.73</v>
      </c>
      <c r="O89" s="76">
        <v>142625</v>
      </c>
      <c r="P89" s="76">
        <v>17159519.420000002</v>
      </c>
      <c r="Q89" s="76">
        <v>622209.47</v>
      </c>
      <c r="R89" s="76">
        <v>747773.53000000014</v>
      </c>
      <c r="S89" s="76"/>
      <c r="T89" s="76">
        <v>531913.43999999994</v>
      </c>
      <c r="U89" s="76">
        <v>103937.90000000001</v>
      </c>
      <c r="V89" s="76"/>
      <c r="W89" s="76"/>
      <c r="X89" s="76">
        <v>3313227.5899999994</v>
      </c>
      <c r="Y89" s="76">
        <v>1433664.9599999997</v>
      </c>
      <c r="Z89" s="76">
        <v>6134127.7999999989</v>
      </c>
      <c r="AA89" s="76">
        <v>2040033.3200000003</v>
      </c>
      <c r="AB89" s="76"/>
      <c r="AC89" s="76"/>
      <c r="AD89" s="76"/>
      <c r="AE89" s="76"/>
      <c r="AF89" s="76">
        <v>103409.60999999999</v>
      </c>
      <c r="AG89" s="76">
        <v>47326.610000000008</v>
      </c>
      <c r="AH89" s="76">
        <v>178498.97</v>
      </c>
      <c r="AI89" s="76">
        <v>185840.64000000004</v>
      </c>
      <c r="AJ89" s="76">
        <v>5205560.8000000007</v>
      </c>
      <c r="AK89" s="76">
        <v>4813161.16</v>
      </c>
      <c r="AL89" s="76"/>
      <c r="AM89" s="76"/>
      <c r="AN89" s="76">
        <v>2658317.7400000007</v>
      </c>
      <c r="AO89" s="76">
        <v>257635.66999999998</v>
      </c>
      <c r="AP89" s="76"/>
      <c r="AQ89" s="76">
        <v>458749.52999999991</v>
      </c>
      <c r="AR89" s="76">
        <v>1826457.41</v>
      </c>
      <c r="AS89" s="76">
        <v>84580.510000000009</v>
      </c>
      <c r="AT89" s="76">
        <v>62226.71</v>
      </c>
      <c r="AU89" s="76">
        <v>10285</v>
      </c>
      <c r="AV89" s="76">
        <v>118484.84</v>
      </c>
      <c r="AW89" s="76">
        <v>46379.960000000006</v>
      </c>
      <c r="AX89" s="76">
        <v>275867.96999999997</v>
      </c>
      <c r="AY89" s="76">
        <v>734837.72</v>
      </c>
      <c r="AZ89" s="76">
        <v>32605</v>
      </c>
      <c r="BA89" s="76">
        <v>58816.43</v>
      </c>
      <c r="BB89" s="76"/>
      <c r="BC89" s="76">
        <v>112474.75</v>
      </c>
      <c r="BD89" s="76">
        <v>28215.77</v>
      </c>
      <c r="BE89" s="76">
        <v>66878.81</v>
      </c>
      <c r="BF89" s="76">
        <v>308497.89999999997</v>
      </c>
      <c r="BG89" s="76">
        <v>224017.71999999997</v>
      </c>
      <c r="BH89" s="76">
        <v>150204.88999999998</v>
      </c>
      <c r="BI89" s="76">
        <v>142397.87</v>
      </c>
      <c r="BJ89" s="76">
        <v>9591.91</v>
      </c>
      <c r="BK89" s="76">
        <v>145705.94</v>
      </c>
      <c r="BL89" s="76"/>
      <c r="BM89" s="76">
        <v>234095.12</v>
      </c>
      <c r="BN89" s="76"/>
      <c r="BO89" s="76"/>
      <c r="BP89" s="76"/>
      <c r="BQ89" s="76">
        <v>7237.95</v>
      </c>
      <c r="BR89" s="76">
        <v>871848</v>
      </c>
      <c r="BS89" s="76">
        <v>1264608.8500000001</v>
      </c>
      <c r="BT89" s="76">
        <v>1992.59</v>
      </c>
      <c r="BU89" s="76">
        <v>135623.29999999999</v>
      </c>
      <c r="BV89" s="76">
        <v>781686.8899999999</v>
      </c>
      <c r="BW89" s="76"/>
      <c r="BX89" s="76">
        <v>1739188.98</v>
      </c>
      <c r="BY89" s="76">
        <v>425335.1</v>
      </c>
      <c r="BZ89" s="76">
        <v>504446.77</v>
      </c>
      <c r="CA89" s="76">
        <v>6264</v>
      </c>
      <c r="CB89" s="76">
        <v>241660.94</v>
      </c>
      <c r="CC89" s="76">
        <v>807152.62</v>
      </c>
      <c r="CD89" s="76"/>
      <c r="CE89" s="76"/>
      <c r="CF89" s="76"/>
      <c r="CG89" s="76"/>
      <c r="CH89" s="76">
        <v>136228.97999999998</v>
      </c>
      <c r="CI89" s="76"/>
      <c r="CJ89" s="76">
        <v>45250.93</v>
      </c>
      <c r="CK89" s="76">
        <v>4776.6000000000004</v>
      </c>
      <c r="CL89" s="76"/>
      <c r="CM89" s="76"/>
      <c r="CN89" s="76"/>
      <c r="CO89" s="76"/>
      <c r="CP89" s="76">
        <v>198562.21999999997</v>
      </c>
      <c r="CQ89" s="76"/>
      <c r="CR89" s="76"/>
      <c r="CS89" s="76">
        <v>141829.70000000001</v>
      </c>
      <c r="CT89" s="76"/>
      <c r="CU89" s="76">
        <v>309553.12</v>
      </c>
      <c r="CV89" s="76"/>
      <c r="CW89" s="76"/>
      <c r="CX89" s="76">
        <v>229612.93</v>
      </c>
      <c r="CY89" s="76"/>
      <c r="CZ89" s="76"/>
      <c r="DA89" s="76">
        <v>102960307.23999998</v>
      </c>
    </row>
    <row r="90" spans="2:105" x14ac:dyDescent="0.3">
      <c r="B90" s="72" t="s">
        <v>232</v>
      </c>
      <c r="C90" s="74" t="s">
        <v>99</v>
      </c>
      <c r="D90" s="73">
        <v>1816</v>
      </c>
      <c r="F90" s="55" t="s">
        <v>310</v>
      </c>
      <c r="G90" s="76">
        <v>132814.21</v>
      </c>
      <c r="H90" s="76">
        <v>-132814.21000000002</v>
      </c>
      <c r="I90" s="76">
        <v>7391541.7599999998</v>
      </c>
      <c r="J90" s="76">
        <v>151675.56</v>
      </c>
      <c r="K90" s="76">
        <v>14392.390000000001</v>
      </c>
      <c r="L90" s="76"/>
      <c r="M90" s="76">
        <v>456915.89</v>
      </c>
      <c r="N90" s="76">
        <v>132968.57999999999</v>
      </c>
      <c r="O90" s="76">
        <v>34230</v>
      </c>
      <c r="P90" s="76">
        <v>3137599.87</v>
      </c>
      <c r="Q90" s="76">
        <v>99071.72</v>
      </c>
      <c r="R90" s="76">
        <v>20585.510000000002</v>
      </c>
      <c r="S90" s="76"/>
      <c r="T90" s="76">
        <v>59846.240000000005</v>
      </c>
      <c r="U90" s="76">
        <v>30671.08</v>
      </c>
      <c r="V90" s="76">
        <v>916661.02</v>
      </c>
      <c r="W90" s="76">
        <v>783482.07</v>
      </c>
      <c r="X90" s="76">
        <v>599728.06000000006</v>
      </c>
      <c r="Y90" s="76">
        <v>249531.95999999996</v>
      </c>
      <c r="Z90" s="76">
        <v>1141416.81</v>
      </c>
      <c r="AA90" s="76">
        <v>359428.69</v>
      </c>
      <c r="AB90" s="76"/>
      <c r="AC90" s="76"/>
      <c r="AD90" s="76"/>
      <c r="AE90" s="76"/>
      <c r="AF90" s="76"/>
      <c r="AG90" s="76"/>
      <c r="AH90" s="76">
        <v>17777.71</v>
      </c>
      <c r="AI90" s="76">
        <v>25271.23</v>
      </c>
      <c r="AJ90" s="76">
        <v>70489.590000000011</v>
      </c>
      <c r="AK90" s="76">
        <v>16265.67</v>
      </c>
      <c r="AL90" s="76">
        <v>12579.899999999998</v>
      </c>
      <c r="AM90" s="76">
        <v>5217.8100000000004</v>
      </c>
      <c r="AN90" s="76">
        <v>671944.25</v>
      </c>
      <c r="AO90" s="76">
        <v>71705.39</v>
      </c>
      <c r="AP90" s="76">
        <v>211915.38</v>
      </c>
      <c r="AQ90" s="76">
        <v>36872.22</v>
      </c>
      <c r="AR90" s="76">
        <v>179156.35</v>
      </c>
      <c r="AS90" s="76"/>
      <c r="AT90" s="76">
        <v>32259.9</v>
      </c>
      <c r="AU90" s="76"/>
      <c r="AV90" s="76"/>
      <c r="AW90" s="76"/>
      <c r="AX90" s="76">
        <v>7917.3</v>
      </c>
      <c r="AY90" s="76">
        <v>399833.24</v>
      </c>
      <c r="AZ90" s="76"/>
      <c r="BA90" s="76">
        <v>29232</v>
      </c>
      <c r="BB90" s="76"/>
      <c r="BC90" s="76"/>
      <c r="BD90" s="76">
        <v>43323.55</v>
      </c>
      <c r="BE90" s="76"/>
      <c r="BF90" s="76">
        <v>68082.710000000006</v>
      </c>
      <c r="BG90" s="76"/>
      <c r="BH90" s="76">
        <v>36268.03</v>
      </c>
      <c r="BI90" s="76"/>
      <c r="BJ90" s="76">
        <v>4169.2</v>
      </c>
      <c r="BK90" s="76">
        <v>14213.85</v>
      </c>
      <c r="BL90" s="76"/>
      <c r="BM90" s="76">
        <v>33515.47</v>
      </c>
      <c r="BN90" s="76"/>
      <c r="BO90" s="76"/>
      <c r="BP90" s="76"/>
      <c r="BQ90" s="76"/>
      <c r="BR90" s="76">
        <v>174893</v>
      </c>
      <c r="BS90" s="76">
        <v>40806.68</v>
      </c>
      <c r="BT90" s="76"/>
      <c r="BU90" s="76"/>
      <c r="BV90" s="76">
        <v>305823.44</v>
      </c>
      <c r="BW90" s="76"/>
      <c r="BX90" s="76"/>
      <c r="BY90" s="76"/>
      <c r="BZ90" s="76"/>
      <c r="CA90" s="76"/>
      <c r="CB90" s="76"/>
      <c r="CC90" s="76">
        <v>391886.79</v>
      </c>
      <c r="CD90" s="76"/>
      <c r="CE90" s="76"/>
      <c r="CF90" s="76"/>
      <c r="CG90" s="76"/>
      <c r="CH90" s="76">
        <v>50975.55</v>
      </c>
      <c r="CI90" s="76"/>
      <c r="CJ90" s="76">
        <v>33639.29</v>
      </c>
      <c r="CK90" s="76"/>
      <c r="CL90" s="76">
        <v>541.85</v>
      </c>
      <c r="CM90" s="76">
        <v>13618.15</v>
      </c>
      <c r="CN90" s="76"/>
      <c r="CO90" s="76"/>
      <c r="CP90" s="76">
        <v>26772.789999999997</v>
      </c>
      <c r="CQ90" s="76"/>
      <c r="CR90" s="76">
        <v>323353.39</v>
      </c>
      <c r="CS90" s="76"/>
      <c r="CT90" s="76">
        <v>239238.67</v>
      </c>
      <c r="CU90" s="76">
        <v>45196.69</v>
      </c>
      <c r="CV90" s="76"/>
      <c r="CW90" s="76"/>
      <c r="CX90" s="76">
        <v>72135.67</v>
      </c>
      <c r="CY90" s="76"/>
      <c r="CZ90" s="76"/>
      <c r="DA90" s="76">
        <v>19286639.920000009</v>
      </c>
    </row>
    <row r="91" spans="2:105" x14ac:dyDescent="0.3">
      <c r="B91" s="72" t="s">
        <v>232</v>
      </c>
      <c r="C91" s="74" t="s">
        <v>101</v>
      </c>
      <c r="D91" s="73">
        <v>17970.91</v>
      </c>
      <c r="F91" s="55" t="s">
        <v>706</v>
      </c>
      <c r="G91" s="76">
        <v>56536.83</v>
      </c>
      <c r="H91" s="76">
        <v>-56536.83</v>
      </c>
      <c r="I91" s="76">
        <v>8502888.4199999981</v>
      </c>
      <c r="J91" s="76">
        <v>159945.29</v>
      </c>
      <c r="K91" s="76">
        <v>172072.78000000003</v>
      </c>
      <c r="L91" s="76"/>
      <c r="M91" s="76">
        <v>682489.82000000007</v>
      </c>
      <c r="N91" s="76">
        <v>82125.010000000009</v>
      </c>
      <c r="O91" s="76">
        <v>28525</v>
      </c>
      <c r="P91" s="76">
        <v>3247747.6500000004</v>
      </c>
      <c r="Q91" s="76">
        <v>134713.60999999999</v>
      </c>
      <c r="R91" s="76">
        <v>217763.75</v>
      </c>
      <c r="S91" s="76"/>
      <c r="T91" s="76">
        <v>305555.99</v>
      </c>
      <c r="U91" s="76">
        <v>143950.92000000001</v>
      </c>
      <c r="V91" s="76"/>
      <c r="W91" s="76"/>
      <c r="X91" s="76">
        <v>705570.83</v>
      </c>
      <c r="Y91" s="76">
        <v>299006.65999999997</v>
      </c>
      <c r="Z91" s="76">
        <v>1338945.8599999999</v>
      </c>
      <c r="AA91" s="76">
        <v>410189.12999999995</v>
      </c>
      <c r="AB91" s="76"/>
      <c r="AC91" s="76"/>
      <c r="AD91" s="76"/>
      <c r="AE91" s="76"/>
      <c r="AF91" s="76">
        <v>51924.12</v>
      </c>
      <c r="AG91" s="76">
        <v>21408.590000000004</v>
      </c>
      <c r="AH91" s="76">
        <v>29243.510000000002</v>
      </c>
      <c r="AI91" s="76">
        <v>52956.350000000006</v>
      </c>
      <c r="AJ91" s="76">
        <v>1049439.68</v>
      </c>
      <c r="AK91" s="76">
        <v>984935.09000000008</v>
      </c>
      <c r="AL91" s="76">
        <v>149835.78000000003</v>
      </c>
      <c r="AM91" s="76">
        <v>94810.339999999982</v>
      </c>
      <c r="AN91" s="76">
        <v>592150.34000000008</v>
      </c>
      <c r="AO91" s="76">
        <v>130494.54000000001</v>
      </c>
      <c r="AP91" s="76">
        <v>25582.82</v>
      </c>
      <c r="AQ91" s="76">
        <v>31167.500000000004</v>
      </c>
      <c r="AR91" s="76">
        <v>3830.9300000000003</v>
      </c>
      <c r="AS91" s="76">
        <v>196694.03</v>
      </c>
      <c r="AT91" s="76">
        <v>32068.6</v>
      </c>
      <c r="AU91" s="76">
        <v>24188.959999999999</v>
      </c>
      <c r="AV91" s="76"/>
      <c r="AW91" s="76"/>
      <c r="AX91" s="76">
        <v>67995.89</v>
      </c>
      <c r="AY91" s="76">
        <v>154415.72</v>
      </c>
      <c r="AZ91" s="76">
        <v>40093</v>
      </c>
      <c r="BA91" s="76">
        <v>28515.1</v>
      </c>
      <c r="BB91" s="76"/>
      <c r="BC91" s="76">
        <v>1922.76</v>
      </c>
      <c r="BD91" s="76">
        <v>125.24</v>
      </c>
      <c r="BE91" s="76">
        <v>79571.05</v>
      </c>
      <c r="BF91" s="76">
        <v>25321.75</v>
      </c>
      <c r="BG91" s="76">
        <v>46965.99</v>
      </c>
      <c r="BH91" s="76">
        <v>55588.659999999996</v>
      </c>
      <c r="BI91" s="76">
        <v>24773.21</v>
      </c>
      <c r="BJ91" s="76">
        <v>21231.01</v>
      </c>
      <c r="BK91" s="76"/>
      <c r="BL91" s="76"/>
      <c r="BM91" s="76"/>
      <c r="BN91" s="76"/>
      <c r="BO91" s="76"/>
      <c r="BP91" s="76"/>
      <c r="BQ91" s="76"/>
      <c r="BR91" s="76">
        <v>288518</v>
      </c>
      <c r="BS91" s="76">
        <v>38019.050000000003</v>
      </c>
      <c r="BT91" s="76"/>
      <c r="BU91" s="76"/>
      <c r="BV91" s="76">
        <v>206430.36000000002</v>
      </c>
      <c r="BW91" s="76"/>
      <c r="BX91" s="76">
        <v>193728.41</v>
      </c>
      <c r="BY91" s="76">
        <v>1570</v>
      </c>
      <c r="BZ91" s="76">
        <v>125120.70999999999</v>
      </c>
      <c r="CA91" s="76"/>
      <c r="CB91" s="76"/>
      <c r="CC91" s="76">
        <v>441336.05000000005</v>
      </c>
      <c r="CD91" s="76"/>
      <c r="CE91" s="76"/>
      <c r="CF91" s="76"/>
      <c r="CG91" s="76"/>
      <c r="CH91" s="76">
        <v>15468.11</v>
      </c>
      <c r="CI91" s="76"/>
      <c r="CJ91" s="76">
        <v>8173.86</v>
      </c>
      <c r="CK91" s="76"/>
      <c r="CL91" s="76"/>
      <c r="CM91" s="76">
        <v>67.260000000000005</v>
      </c>
      <c r="CN91" s="76"/>
      <c r="CO91" s="76"/>
      <c r="CP91" s="76">
        <v>37478.070000000007</v>
      </c>
      <c r="CQ91" s="76"/>
      <c r="CR91" s="76"/>
      <c r="CS91" s="76"/>
      <c r="CT91" s="76"/>
      <c r="CU91" s="76"/>
      <c r="CV91" s="76">
        <v>9186.0499999999993</v>
      </c>
      <c r="CW91" s="76"/>
      <c r="CX91" s="76"/>
      <c r="CY91" s="76"/>
      <c r="CZ91" s="76"/>
      <c r="DA91" s="76">
        <v>21813837.210000005</v>
      </c>
    </row>
    <row r="92" spans="2:105" x14ac:dyDescent="0.3">
      <c r="B92" s="72" t="s">
        <v>232</v>
      </c>
      <c r="C92" s="74" t="s">
        <v>103</v>
      </c>
      <c r="D92" s="73">
        <v>1226.07</v>
      </c>
      <c r="F92" s="55" t="s">
        <v>630</v>
      </c>
      <c r="G92" s="76"/>
      <c r="H92" s="76"/>
      <c r="I92" s="76">
        <v>188931.9</v>
      </c>
      <c r="J92" s="76"/>
      <c r="K92" s="76">
        <v>209.48</v>
      </c>
      <c r="L92" s="76"/>
      <c r="M92" s="76"/>
      <c r="N92" s="76">
        <v>15399.9</v>
      </c>
      <c r="O92" s="76"/>
      <c r="P92" s="76">
        <v>190619.87</v>
      </c>
      <c r="Q92" s="76">
        <v>12154.63</v>
      </c>
      <c r="R92" s="76">
        <v>934.05</v>
      </c>
      <c r="S92" s="76"/>
      <c r="T92" s="76">
        <v>1186.25</v>
      </c>
      <c r="U92" s="76">
        <v>4846.71</v>
      </c>
      <c r="V92" s="76"/>
      <c r="W92" s="76"/>
      <c r="X92" s="76">
        <v>15404.55</v>
      </c>
      <c r="Y92" s="76">
        <v>15789.64</v>
      </c>
      <c r="Z92" s="76">
        <v>25586.370000000003</v>
      </c>
      <c r="AA92" s="76">
        <v>23094.13</v>
      </c>
      <c r="AB92" s="76"/>
      <c r="AC92" s="76"/>
      <c r="AD92" s="76"/>
      <c r="AE92" s="76"/>
      <c r="AF92" s="76">
        <v>1959.75</v>
      </c>
      <c r="AG92" s="76">
        <v>1637.47</v>
      </c>
      <c r="AH92" s="76">
        <v>843.21</v>
      </c>
      <c r="AI92" s="76">
        <v>5671.27</v>
      </c>
      <c r="AJ92" s="76">
        <v>22264</v>
      </c>
      <c r="AK92" s="76">
        <v>67760</v>
      </c>
      <c r="AL92" s="76"/>
      <c r="AM92" s="76"/>
      <c r="AN92" s="76">
        <v>50274.38</v>
      </c>
      <c r="AO92" s="76">
        <v>5284.2</v>
      </c>
      <c r="AP92" s="76">
        <v>33146.550000000003</v>
      </c>
      <c r="AQ92" s="76"/>
      <c r="AR92" s="76">
        <v>25864.58</v>
      </c>
      <c r="AS92" s="76">
        <v>3096.05</v>
      </c>
      <c r="AT92" s="76">
        <v>227.57</v>
      </c>
      <c r="AU92" s="76"/>
      <c r="AV92" s="76"/>
      <c r="AW92" s="76"/>
      <c r="AX92" s="76">
        <v>823.8</v>
      </c>
      <c r="AY92" s="76">
        <v>13232.07</v>
      </c>
      <c r="AZ92" s="76">
        <v>1393</v>
      </c>
      <c r="BA92" s="76">
        <v>1131</v>
      </c>
      <c r="BB92" s="76"/>
      <c r="BC92" s="76">
        <v>2585.0699999999997</v>
      </c>
      <c r="BD92" s="76">
        <v>1177.26</v>
      </c>
      <c r="BE92" s="76"/>
      <c r="BF92" s="76">
        <v>377</v>
      </c>
      <c r="BG92" s="76">
        <v>879</v>
      </c>
      <c r="BH92" s="76">
        <v>15321.18</v>
      </c>
      <c r="BI92" s="76"/>
      <c r="BJ92" s="76"/>
      <c r="BK92" s="76">
        <v>448.67</v>
      </c>
      <c r="BL92" s="76"/>
      <c r="BM92" s="76">
        <v>7198.5</v>
      </c>
      <c r="BN92" s="76"/>
      <c r="BO92" s="76"/>
      <c r="BP92" s="76"/>
      <c r="BQ92" s="76"/>
      <c r="BR92" s="76">
        <v>17386</v>
      </c>
      <c r="BS92" s="76">
        <v>5324.6799999999994</v>
      </c>
      <c r="BT92" s="76">
        <v>127.5</v>
      </c>
      <c r="BU92" s="76">
        <v>3501.04</v>
      </c>
      <c r="BV92" s="76"/>
      <c r="BW92" s="76"/>
      <c r="BX92" s="76"/>
      <c r="BY92" s="76"/>
      <c r="BZ92" s="76">
        <v>163212.39000000001</v>
      </c>
      <c r="CA92" s="76"/>
      <c r="CB92" s="76"/>
      <c r="CC92" s="76">
        <v>55861.91</v>
      </c>
      <c r="CD92" s="76"/>
      <c r="CE92" s="76"/>
      <c r="CF92" s="76"/>
      <c r="CG92" s="76"/>
      <c r="CH92" s="76">
        <v>2309.2399999999998</v>
      </c>
      <c r="CI92" s="76"/>
      <c r="CJ92" s="76"/>
      <c r="CK92" s="76"/>
      <c r="CL92" s="76"/>
      <c r="CM92" s="76"/>
      <c r="CN92" s="76"/>
      <c r="CO92" s="76"/>
      <c r="CP92" s="76">
        <v>315.64</v>
      </c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>
        <v>1004791.4600000002</v>
      </c>
    </row>
    <row r="93" spans="2:105" x14ac:dyDescent="0.3">
      <c r="B93" s="72" t="s">
        <v>232</v>
      </c>
      <c r="C93" s="74" t="s">
        <v>105</v>
      </c>
      <c r="D93" s="73">
        <v>2348.5500000000002</v>
      </c>
      <c r="F93" s="55" t="s">
        <v>248</v>
      </c>
      <c r="G93" s="76">
        <v>359.38</v>
      </c>
      <c r="H93" s="76">
        <v>-359.38</v>
      </c>
      <c r="I93" s="76">
        <v>465987.86</v>
      </c>
      <c r="J93" s="76">
        <v>14217.039999999999</v>
      </c>
      <c r="K93" s="76">
        <v>3045.27</v>
      </c>
      <c r="L93" s="76"/>
      <c r="M93" s="76">
        <v>26843.480000000003</v>
      </c>
      <c r="N93" s="76">
        <v>10481.6</v>
      </c>
      <c r="O93" s="76">
        <v>8420</v>
      </c>
      <c r="P93" s="76">
        <v>206405.38</v>
      </c>
      <c r="Q93" s="76">
        <v>23996.810000000005</v>
      </c>
      <c r="R93" s="76">
        <v>32719.199999999997</v>
      </c>
      <c r="S93" s="76"/>
      <c r="T93" s="76">
        <v>1102.92</v>
      </c>
      <c r="U93" s="76">
        <v>2000</v>
      </c>
      <c r="V93" s="76"/>
      <c r="W93" s="76"/>
      <c r="X93" s="76">
        <v>39790.54</v>
      </c>
      <c r="Y93" s="76">
        <v>19119.21</v>
      </c>
      <c r="Z93" s="76">
        <v>74408.88</v>
      </c>
      <c r="AA93" s="76">
        <v>22956.270000000004</v>
      </c>
      <c r="AB93" s="76"/>
      <c r="AC93" s="76"/>
      <c r="AD93" s="76"/>
      <c r="AE93" s="76"/>
      <c r="AF93" s="76">
        <v>208.43</v>
      </c>
      <c r="AG93" s="76">
        <v>128.73000000000002</v>
      </c>
      <c r="AH93" s="76">
        <v>2574.79</v>
      </c>
      <c r="AI93" s="76">
        <v>5660.04</v>
      </c>
      <c r="AJ93" s="76">
        <v>76409.36</v>
      </c>
      <c r="AK93" s="76">
        <v>77502.64</v>
      </c>
      <c r="AL93" s="76"/>
      <c r="AM93" s="76"/>
      <c r="AN93" s="76">
        <v>53826.020000000004</v>
      </c>
      <c r="AO93" s="76">
        <v>14357.88</v>
      </c>
      <c r="AP93" s="76">
        <v>35498.93</v>
      </c>
      <c r="AQ93" s="76">
        <v>2573.9300000000003</v>
      </c>
      <c r="AR93" s="76">
        <v>74953.36</v>
      </c>
      <c r="AS93" s="76">
        <v>126</v>
      </c>
      <c r="AT93" s="76">
        <v>5440.03</v>
      </c>
      <c r="AU93" s="76">
        <v>71890.8</v>
      </c>
      <c r="AV93" s="76"/>
      <c r="AW93" s="76"/>
      <c r="AX93" s="76">
        <v>15818.71</v>
      </c>
      <c r="AY93" s="76">
        <v>30226.22</v>
      </c>
      <c r="AZ93" s="76">
        <v>4010</v>
      </c>
      <c r="BA93" s="76">
        <v>1131</v>
      </c>
      <c r="BB93" s="76"/>
      <c r="BC93" s="76">
        <v>535.03</v>
      </c>
      <c r="BD93" s="76"/>
      <c r="BE93" s="76">
        <v>375</v>
      </c>
      <c r="BF93" s="76">
        <v>3740.5</v>
      </c>
      <c r="BG93" s="76">
        <v>26812.13</v>
      </c>
      <c r="BH93" s="76">
        <v>22467.37</v>
      </c>
      <c r="BI93" s="76">
        <v>4886.92</v>
      </c>
      <c r="BJ93" s="76"/>
      <c r="BK93" s="76"/>
      <c r="BL93" s="76"/>
      <c r="BM93" s="76">
        <v>5236.8</v>
      </c>
      <c r="BN93" s="76"/>
      <c r="BO93" s="76"/>
      <c r="BP93" s="76"/>
      <c r="BQ93" s="76"/>
      <c r="BR93" s="76">
        <v>16307</v>
      </c>
      <c r="BS93" s="76">
        <v>13960.109999999999</v>
      </c>
      <c r="BT93" s="76">
        <v>1391.99</v>
      </c>
      <c r="BU93" s="76">
        <v>2515.9300000000003</v>
      </c>
      <c r="BV93" s="76"/>
      <c r="BW93" s="76"/>
      <c r="BX93" s="76"/>
      <c r="BY93" s="76"/>
      <c r="BZ93" s="76">
        <v>48103.56</v>
      </c>
      <c r="CA93" s="76"/>
      <c r="CB93" s="76"/>
      <c r="CC93" s="76">
        <v>9818.84</v>
      </c>
      <c r="CD93" s="76">
        <v>11242.17</v>
      </c>
      <c r="CE93" s="76"/>
      <c r="CF93" s="76"/>
      <c r="CG93" s="76"/>
      <c r="CH93" s="76">
        <v>5189.57</v>
      </c>
      <c r="CI93" s="76"/>
      <c r="CJ93" s="76"/>
      <c r="CK93" s="76"/>
      <c r="CL93" s="76"/>
      <c r="CM93" s="76"/>
      <c r="CN93" s="76"/>
      <c r="CO93" s="76"/>
      <c r="CP93" s="76">
        <v>3476</v>
      </c>
      <c r="CQ93" s="76"/>
      <c r="CR93" s="76"/>
      <c r="CS93" s="76"/>
      <c r="CT93" s="76"/>
      <c r="CU93" s="76"/>
      <c r="CV93" s="76"/>
      <c r="CW93" s="76"/>
      <c r="CX93" s="76">
        <v>9190.09</v>
      </c>
      <c r="CY93" s="76"/>
      <c r="CZ93" s="76"/>
      <c r="DA93" s="76">
        <v>1609080.3400000003</v>
      </c>
    </row>
    <row r="94" spans="2:105" x14ac:dyDescent="0.3">
      <c r="B94" s="72" t="s">
        <v>232</v>
      </c>
      <c r="C94" s="74" t="s">
        <v>107</v>
      </c>
      <c r="D94" s="73">
        <v>1460</v>
      </c>
      <c r="F94" s="55" t="s">
        <v>632</v>
      </c>
      <c r="G94" s="76">
        <v>46347.92</v>
      </c>
      <c r="H94" s="76">
        <v>-46347.92</v>
      </c>
      <c r="I94" s="76">
        <v>2961852.6500000004</v>
      </c>
      <c r="J94" s="76">
        <v>216129.83</v>
      </c>
      <c r="K94" s="76">
        <v>77842.13</v>
      </c>
      <c r="L94" s="76"/>
      <c r="M94" s="76">
        <v>201106.36</v>
      </c>
      <c r="N94" s="76">
        <v>18622.099999999999</v>
      </c>
      <c r="O94" s="76">
        <v>17115</v>
      </c>
      <c r="P94" s="76">
        <v>1487247.27</v>
      </c>
      <c r="Q94" s="76">
        <v>40535.390000000007</v>
      </c>
      <c r="R94" s="76">
        <v>101144.84000000001</v>
      </c>
      <c r="S94" s="76"/>
      <c r="T94" s="76">
        <v>85875</v>
      </c>
      <c r="U94" s="76">
        <v>6747.78</v>
      </c>
      <c r="V94" s="76"/>
      <c r="W94" s="76"/>
      <c r="X94" s="76">
        <v>259703.70999999996</v>
      </c>
      <c r="Y94" s="76">
        <v>127642.59999999999</v>
      </c>
      <c r="Z94" s="76">
        <v>482672.82999999996</v>
      </c>
      <c r="AA94" s="76">
        <v>189396.13000000003</v>
      </c>
      <c r="AB94" s="76"/>
      <c r="AC94" s="76"/>
      <c r="AD94" s="76"/>
      <c r="AE94" s="76"/>
      <c r="AF94" s="76">
        <v>4102.18</v>
      </c>
      <c r="AG94" s="76">
        <v>2665.04</v>
      </c>
      <c r="AH94" s="76">
        <v>15748.279999999999</v>
      </c>
      <c r="AI94" s="76">
        <v>38933.35</v>
      </c>
      <c r="AJ94" s="76">
        <v>449835.28</v>
      </c>
      <c r="AK94" s="76">
        <v>443628.72</v>
      </c>
      <c r="AL94" s="76">
        <v>5451.07</v>
      </c>
      <c r="AM94" s="76">
        <v>2718.29</v>
      </c>
      <c r="AN94" s="76">
        <v>673134.47000000009</v>
      </c>
      <c r="AO94" s="76">
        <v>40471.660000000003</v>
      </c>
      <c r="AP94" s="76">
        <v>80054.45</v>
      </c>
      <c r="AQ94" s="76">
        <v>22390.46</v>
      </c>
      <c r="AR94" s="76">
        <v>141470.39000000001</v>
      </c>
      <c r="AS94" s="76">
        <v>12621.29</v>
      </c>
      <c r="AT94" s="76">
        <v>25837.85</v>
      </c>
      <c r="AU94" s="76">
        <v>6277.09</v>
      </c>
      <c r="AV94" s="76">
        <v>25974</v>
      </c>
      <c r="AW94" s="76"/>
      <c r="AX94" s="76">
        <v>35486.94</v>
      </c>
      <c r="AY94" s="76">
        <v>295291.09999999998</v>
      </c>
      <c r="AZ94" s="76">
        <v>6213</v>
      </c>
      <c r="BA94" s="76">
        <v>16041.54</v>
      </c>
      <c r="BB94" s="76"/>
      <c r="BC94" s="76">
        <v>1494</v>
      </c>
      <c r="BD94" s="76">
        <v>29067.59</v>
      </c>
      <c r="BE94" s="76">
        <v>4106.34</v>
      </c>
      <c r="BF94" s="76">
        <v>5133.49</v>
      </c>
      <c r="BG94" s="76">
        <v>15781.69</v>
      </c>
      <c r="BH94" s="76">
        <v>10465.94</v>
      </c>
      <c r="BI94" s="76"/>
      <c r="BJ94" s="76">
        <v>4415.34</v>
      </c>
      <c r="BK94" s="76"/>
      <c r="BL94" s="76"/>
      <c r="BM94" s="76"/>
      <c r="BN94" s="76"/>
      <c r="BO94" s="76"/>
      <c r="BP94" s="76"/>
      <c r="BQ94" s="76"/>
      <c r="BR94" s="76">
        <v>98229</v>
      </c>
      <c r="BS94" s="76">
        <v>36780.65</v>
      </c>
      <c r="BT94" s="76">
        <v>4408.59</v>
      </c>
      <c r="BU94" s="76"/>
      <c r="BV94" s="76">
        <v>34781.759999999995</v>
      </c>
      <c r="BW94" s="76">
        <v>335574.79</v>
      </c>
      <c r="BX94" s="76"/>
      <c r="BY94" s="76">
        <v>7739.87</v>
      </c>
      <c r="BZ94" s="76">
        <v>185522.02000000002</v>
      </c>
      <c r="CA94" s="76"/>
      <c r="CB94" s="76"/>
      <c r="CC94" s="76">
        <v>69416.58</v>
      </c>
      <c r="CD94" s="76">
        <v>29704</v>
      </c>
      <c r="CE94" s="76"/>
      <c r="CF94" s="76"/>
      <c r="CG94" s="76">
        <v>42368.11</v>
      </c>
      <c r="CH94" s="76">
        <v>55208.39</v>
      </c>
      <c r="CI94" s="76"/>
      <c r="CJ94" s="76">
        <v>8986.2900000000009</v>
      </c>
      <c r="CK94" s="76"/>
      <c r="CL94" s="76"/>
      <c r="CM94" s="76">
        <v>305.19</v>
      </c>
      <c r="CN94" s="76"/>
      <c r="CO94" s="76"/>
      <c r="CP94" s="76">
        <v>45391.399999999994</v>
      </c>
      <c r="CQ94" s="76"/>
      <c r="CR94" s="76">
        <v>8000</v>
      </c>
      <c r="CS94" s="76"/>
      <c r="CT94" s="76"/>
      <c r="CU94" s="76">
        <v>34330.82</v>
      </c>
      <c r="CV94" s="76">
        <v>8966.5300000000007</v>
      </c>
      <c r="CW94" s="76"/>
      <c r="CX94" s="76">
        <v>9917.19</v>
      </c>
      <c r="CY94" s="76"/>
      <c r="CZ94" s="76"/>
      <c r="DA94" s="76">
        <v>9704075.6399999931</v>
      </c>
    </row>
    <row r="95" spans="2:105" x14ac:dyDescent="0.3">
      <c r="B95" s="72" t="s">
        <v>232</v>
      </c>
      <c r="C95" s="74" t="s">
        <v>109</v>
      </c>
      <c r="D95" s="73">
        <v>9813.42</v>
      </c>
      <c r="F95" s="55" t="s">
        <v>282</v>
      </c>
      <c r="G95" s="76">
        <v>60603.19</v>
      </c>
      <c r="H95" s="76">
        <v>-60603.19</v>
      </c>
      <c r="I95" s="76">
        <v>4558860.1199999992</v>
      </c>
      <c r="J95" s="76">
        <v>132429.15999999997</v>
      </c>
      <c r="K95" s="76"/>
      <c r="L95" s="76"/>
      <c r="M95" s="76">
        <v>451956.79</v>
      </c>
      <c r="N95" s="76">
        <v>48296.54</v>
      </c>
      <c r="O95" s="76"/>
      <c r="P95" s="76">
        <v>2460030.88</v>
      </c>
      <c r="Q95" s="76">
        <v>91994.44</v>
      </c>
      <c r="R95" s="76"/>
      <c r="S95" s="76"/>
      <c r="T95" s="76">
        <v>241777.68</v>
      </c>
      <c r="U95" s="76">
        <v>13513.46</v>
      </c>
      <c r="V95" s="76"/>
      <c r="W95" s="76"/>
      <c r="X95" s="76">
        <v>388257.27</v>
      </c>
      <c r="Y95" s="76">
        <v>208048.44</v>
      </c>
      <c r="Z95" s="76">
        <v>742210.10000000009</v>
      </c>
      <c r="AA95" s="76">
        <v>311876.11</v>
      </c>
      <c r="AB95" s="76"/>
      <c r="AC95" s="76"/>
      <c r="AD95" s="76"/>
      <c r="AE95" s="76"/>
      <c r="AF95" s="76">
        <v>8119.2499999999982</v>
      </c>
      <c r="AG95" s="76">
        <v>5552.3599999999988</v>
      </c>
      <c r="AH95" s="76">
        <v>23191.54</v>
      </c>
      <c r="AI95" s="76">
        <v>66804.09</v>
      </c>
      <c r="AJ95" s="76">
        <v>666016</v>
      </c>
      <c r="AK95" s="76">
        <v>758564.65</v>
      </c>
      <c r="AL95" s="76">
        <v>7985.4199999999992</v>
      </c>
      <c r="AM95" s="76">
        <v>4171.8600000000006</v>
      </c>
      <c r="AN95" s="76">
        <v>483328.72000000009</v>
      </c>
      <c r="AO95" s="76">
        <v>110347.95</v>
      </c>
      <c r="AP95" s="76">
        <v>153140.53</v>
      </c>
      <c r="AQ95" s="76">
        <v>31826.720000000001</v>
      </c>
      <c r="AR95" s="76">
        <v>12310.79</v>
      </c>
      <c r="AS95" s="76">
        <v>39814.89</v>
      </c>
      <c r="AT95" s="76">
        <v>19896.349999999999</v>
      </c>
      <c r="AU95" s="76">
        <v>49068.13</v>
      </c>
      <c r="AV95" s="76">
        <v>79894</v>
      </c>
      <c r="AW95" s="76">
        <v>353034.51</v>
      </c>
      <c r="AX95" s="76">
        <v>57895.45</v>
      </c>
      <c r="AY95" s="76">
        <v>410860.88999999996</v>
      </c>
      <c r="AZ95" s="76">
        <v>26026.5</v>
      </c>
      <c r="BA95" s="76">
        <v>14210.64</v>
      </c>
      <c r="BB95" s="76">
        <v>1045.3499999999999</v>
      </c>
      <c r="BC95" s="76">
        <v>31406</v>
      </c>
      <c r="BD95" s="76">
        <v>138618.99</v>
      </c>
      <c r="BE95" s="76"/>
      <c r="BF95" s="76">
        <v>37265.729999999996</v>
      </c>
      <c r="BG95" s="76">
        <v>27257.34</v>
      </c>
      <c r="BH95" s="76">
        <v>8851.9699999999993</v>
      </c>
      <c r="BI95" s="76"/>
      <c r="BJ95" s="76">
        <v>27132.880000000001</v>
      </c>
      <c r="BK95" s="76"/>
      <c r="BL95" s="76"/>
      <c r="BM95" s="76"/>
      <c r="BN95" s="76"/>
      <c r="BO95" s="76">
        <v>1943.9</v>
      </c>
      <c r="BP95" s="76"/>
      <c r="BQ95" s="76">
        <v>2021</v>
      </c>
      <c r="BR95" s="76">
        <v>186598</v>
      </c>
      <c r="BS95" s="76">
        <v>54944.49</v>
      </c>
      <c r="BT95" s="76"/>
      <c r="BU95" s="76"/>
      <c r="BV95" s="76">
        <v>17183</v>
      </c>
      <c r="BW95" s="76"/>
      <c r="BX95" s="76">
        <v>2359</v>
      </c>
      <c r="BY95" s="76">
        <v>2187.5</v>
      </c>
      <c r="BZ95" s="76"/>
      <c r="CA95" s="76">
        <v>9504</v>
      </c>
      <c r="CB95" s="76"/>
      <c r="CC95" s="76">
        <v>286507.76</v>
      </c>
      <c r="CD95" s="76"/>
      <c r="CE95" s="76"/>
      <c r="CF95" s="76"/>
      <c r="CG95" s="76">
        <v>5051.1499999999996</v>
      </c>
      <c r="CH95" s="76">
        <v>65201.86</v>
      </c>
      <c r="CI95" s="76">
        <v>9957.5</v>
      </c>
      <c r="CJ95" s="76"/>
      <c r="CK95" s="76"/>
      <c r="CL95" s="76"/>
      <c r="CM95" s="76"/>
      <c r="CN95" s="76"/>
      <c r="CO95" s="76"/>
      <c r="CP95" s="76">
        <v>24491.170000000002</v>
      </c>
      <c r="CQ95" s="76"/>
      <c r="CR95" s="76"/>
      <c r="CS95" s="76"/>
      <c r="CT95" s="76"/>
      <c r="CU95" s="76"/>
      <c r="CV95" s="76"/>
      <c r="CW95" s="76"/>
      <c r="CX95" s="76">
        <v>8344.56</v>
      </c>
      <c r="CY95" s="76"/>
      <c r="CZ95" s="76"/>
      <c r="DA95" s="76">
        <v>13979185.379999999</v>
      </c>
    </row>
    <row r="96" spans="2:105" x14ac:dyDescent="0.3">
      <c r="B96" s="72" t="s">
        <v>232</v>
      </c>
      <c r="C96" s="74" t="s">
        <v>111</v>
      </c>
      <c r="D96" s="73">
        <v>270</v>
      </c>
      <c r="F96" s="55" t="s">
        <v>616</v>
      </c>
      <c r="G96" s="76">
        <v>54993.850000000006</v>
      </c>
      <c r="H96" s="76">
        <v>-54993.850000000006</v>
      </c>
      <c r="I96" s="76">
        <v>7509174.5100000007</v>
      </c>
      <c r="J96" s="76">
        <v>222882.75</v>
      </c>
      <c r="K96" s="76">
        <v>26866.02</v>
      </c>
      <c r="L96" s="76"/>
      <c r="M96" s="76">
        <v>715645.67000000016</v>
      </c>
      <c r="N96" s="76">
        <v>4226.7199999999993</v>
      </c>
      <c r="O96" s="76">
        <v>90575</v>
      </c>
      <c r="P96" s="76">
        <v>2696256.25</v>
      </c>
      <c r="Q96" s="76">
        <v>103587.01999999999</v>
      </c>
      <c r="R96" s="76">
        <v>103929.97</v>
      </c>
      <c r="S96" s="76">
        <v>63264.03</v>
      </c>
      <c r="T96" s="76">
        <v>165571.68</v>
      </c>
      <c r="U96" s="76">
        <v>1435</v>
      </c>
      <c r="V96" s="76"/>
      <c r="W96" s="76">
        <v>27.88</v>
      </c>
      <c r="X96" s="76">
        <v>654757.49</v>
      </c>
      <c r="Y96" s="76">
        <v>238664.36</v>
      </c>
      <c r="Z96" s="76">
        <v>1187451.05</v>
      </c>
      <c r="AA96" s="76">
        <v>337214.52</v>
      </c>
      <c r="AB96" s="76">
        <v>27.88</v>
      </c>
      <c r="AC96" s="76"/>
      <c r="AD96" s="76"/>
      <c r="AE96" s="76"/>
      <c r="AF96" s="76">
        <v>9469.1500000000015</v>
      </c>
      <c r="AG96" s="76">
        <v>4693.03</v>
      </c>
      <c r="AH96" s="76">
        <v>40492.21</v>
      </c>
      <c r="AI96" s="76">
        <v>73933.19</v>
      </c>
      <c r="AJ96" s="76">
        <v>1099944.8500000001</v>
      </c>
      <c r="AK96" s="76">
        <v>963843.15</v>
      </c>
      <c r="AL96" s="76"/>
      <c r="AM96" s="76"/>
      <c r="AN96" s="76">
        <v>882490.91</v>
      </c>
      <c r="AO96" s="76">
        <v>74246.37</v>
      </c>
      <c r="AP96" s="76">
        <v>220891.86</v>
      </c>
      <c r="AQ96" s="76">
        <v>139046.74</v>
      </c>
      <c r="AR96" s="76">
        <v>338138.83</v>
      </c>
      <c r="AS96" s="76">
        <v>28989.870000000003</v>
      </c>
      <c r="AT96" s="76">
        <v>67847.320000000007</v>
      </c>
      <c r="AU96" s="76">
        <v>3725</v>
      </c>
      <c r="AV96" s="76"/>
      <c r="AW96" s="76"/>
      <c r="AX96" s="76">
        <v>59696.32</v>
      </c>
      <c r="AY96" s="76">
        <v>1020109.1299999999</v>
      </c>
      <c r="AZ96" s="76">
        <v>28812.5</v>
      </c>
      <c r="BA96" s="76">
        <v>33994.080000000002</v>
      </c>
      <c r="BB96" s="76"/>
      <c r="BC96" s="76">
        <v>19777.16</v>
      </c>
      <c r="BD96" s="76">
        <v>7401.65</v>
      </c>
      <c r="BE96" s="76">
        <v>54810.75</v>
      </c>
      <c r="BF96" s="76">
        <v>100043.53</v>
      </c>
      <c r="BG96" s="76">
        <v>59089.59</v>
      </c>
      <c r="BH96" s="76">
        <v>22984.870000000003</v>
      </c>
      <c r="BI96" s="76"/>
      <c r="BJ96" s="76"/>
      <c r="BK96" s="76">
        <v>3035.7000000000003</v>
      </c>
      <c r="BL96" s="76"/>
      <c r="BM96" s="76"/>
      <c r="BN96" s="76"/>
      <c r="BO96" s="76">
        <v>256452.12</v>
      </c>
      <c r="BP96" s="76"/>
      <c r="BQ96" s="76"/>
      <c r="BR96" s="76">
        <v>239225</v>
      </c>
      <c r="BS96" s="76">
        <v>119041.22</v>
      </c>
      <c r="BT96" s="76">
        <v>8741.92</v>
      </c>
      <c r="BU96" s="76">
        <v>1367.66</v>
      </c>
      <c r="BV96" s="76">
        <v>236852.44</v>
      </c>
      <c r="BW96" s="76"/>
      <c r="BX96" s="76"/>
      <c r="BY96" s="76">
        <v>21155.25</v>
      </c>
      <c r="BZ96" s="76">
        <v>402485.15</v>
      </c>
      <c r="CA96" s="76"/>
      <c r="CB96" s="76"/>
      <c r="CC96" s="76">
        <v>393022.65</v>
      </c>
      <c r="CD96" s="76"/>
      <c r="CE96" s="76"/>
      <c r="CF96" s="76"/>
      <c r="CG96" s="76"/>
      <c r="CH96" s="76">
        <v>8041.71</v>
      </c>
      <c r="CI96" s="76"/>
      <c r="CJ96" s="76"/>
      <c r="CK96" s="76"/>
      <c r="CL96" s="76"/>
      <c r="CM96" s="76"/>
      <c r="CN96" s="76"/>
      <c r="CO96" s="76"/>
      <c r="CP96" s="76">
        <v>30815.29</v>
      </c>
      <c r="CQ96" s="76"/>
      <c r="CR96" s="76"/>
      <c r="CS96" s="76"/>
      <c r="CT96" s="76"/>
      <c r="CU96" s="76"/>
      <c r="CV96" s="76"/>
      <c r="CW96" s="76"/>
      <c r="CX96" s="76">
        <v>581593.68999999994</v>
      </c>
      <c r="CY96" s="76"/>
      <c r="CZ96" s="76"/>
      <c r="DA96" s="76">
        <v>21777859.66</v>
      </c>
    </row>
    <row r="97" spans="2:105" x14ac:dyDescent="0.3">
      <c r="B97" s="72" t="s">
        <v>232</v>
      </c>
      <c r="C97" s="74" t="s">
        <v>115</v>
      </c>
      <c r="D97" s="73">
        <v>193.22</v>
      </c>
      <c r="F97" s="55" t="s">
        <v>676</v>
      </c>
      <c r="G97" s="76">
        <v>6502419.2800000003</v>
      </c>
      <c r="H97" s="76">
        <v>-6502419.2800000003</v>
      </c>
      <c r="I97" s="76">
        <v>360783787.17999983</v>
      </c>
      <c r="J97" s="76">
        <v>13162809.639999997</v>
      </c>
      <c r="K97" s="76">
        <v>6075229.8099999987</v>
      </c>
      <c r="L97" s="76"/>
      <c r="M97" s="76">
        <v>79829600.879999965</v>
      </c>
      <c r="N97" s="76">
        <v>5416659</v>
      </c>
      <c r="O97" s="76"/>
      <c r="P97" s="76">
        <v>166709046.09999999</v>
      </c>
      <c r="Q97" s="76">
        <v>11829843.85</v>
      </c>
      <c r="R97" s="76">
        <v>12014841.769999998</v>
      </c>
      <c r="S97" s="76"/>
      <c r="T97" s="76">
        <v>506002.44000000006</v>
      </c>
      <c r="U97" s="76"/>
      <c r="V97" s="76">
        <v>-36656.570000000014</v>
      </c>
      <c r="W97" s="76">
        <v>-1247.17</v>
      </c>
      <c r="X97" s="76">
        <v>34423956.499999993</v>
      </c>
      <c r="Y97" s="76">
        <v>14162394.130000001</v>
      </c>
      <c r="Z97" s="76">
        <v>63954789.140000001</v>
      </c>
      <c r="AA97" s="76">
        <v>20542888.430000011</v>
      </c>
      <c r="AB97" s="76"/>
      <c r="AC97" s="76">
        <v>51261.88</v>
      </c>
      <c r="AD97" s="76"/>
      <c r="AE97" s="76"/>
      <c r="AF97" s="76">
        <v>1470749.9899999991</v>
      </c>
      <c r="AG97" s="76">
        <v>639289.45000000007</v>
      </c>
      <c r="AH97" s="76">
        <v>3739256.1199999992</v>
      </c>
      <c r="AI97" s="76">
        <v>1687395.7300000004</v>
      </c>
      <c r="AJ97" s="76">
        <v>52321948.869999997</v>
      </c>
      <c r="AK97" s="76">
        <v>34571244.949999996</v>
      </c>
      <c r="AL97" s="76">
        <v>-3822557.3099999931</v>
      </c>
      <c r="AM97" s="76">
        <v>3416648.6100000022</v>
      </c>
      <c r="AN97" s="76">
        <v>15625735.369999994</v>
      </c>
      <c r="AO97" s="76">
        <v>1239215.8699999999</v>
      </c>
      <c r="AP97" s="76">
        <v>9150871.0600000005</v>
      </c>
      <c r="AQ97" s="76">
        <v>8369499.9100000001</v>
      </c>
      <c r="AR97" s="76">
        <v>7895062.1199999992</v>
      </c>
      <c r="AS97" s="76">
        <v>194789.73</v>
      </c>
      <c r="AT97" s="76">
        <v>1129368.47</v>
      </c>
      <c r="AU97" s="76">
        <v>2304896.3500000006</v>
      </c>
      <c r="AV97" s="76">
        <v>300080.98</v>
      </c>
      <c r="AW97" s="76">
        <v>6506153.9000000004</v>
      </c>
      <c r="AX97" s="76">
        <v>1941982.4999999998</v>
      </c>
      <c r="AY97" s="76">
        <v>12736594.279999999</v>
      </c>
      <c r="AZ97" s="76">
        <v>39600</v>
      </c>
      <c r="BA97" s="76">
        <v>301546.91000000003</v>
      </c>
      <c r="BB97" s="76">
        <v>1827008.49</v>
      </c>
      <c r="BC97" s="76">
        <v>448562.11</v>
      </c>
      <c r="BD97" s="76">
        <v>6395</v>
      </c>
      <c r="BE97" s="76">
        <v>856060.7</v>
      </c>
      <c r="BF97" s="76">
        <v>5149278.49</v>
      </c>
      <c r="BG97" s="76">
        <v>1353906.08</v>
      </c>
      <c r="BH97" s="76">
        <v>857233.05</v>
      </c>
      <c r="BI97" s="76">
        <v>392852.58</v>
      </c>
      <c r="BJ97" s="76">
        <v>223499.27000000002</v>
      </c>
      <c r="BK97" s="76">
        <v>957967.55999999994</v>
      </c>
      <c r="BL97" s="76"/>
      <c r="BM97" s="76">
        <v>4875717.45</v>
      </c>
      <c r="BN97" s="76"/>
      <c r="BO97" s="76"/>
      <c r="BP97" s="76"/>
      <c r="BQ97" s="76">
        <v>45157750.82</v>
      </c>
      <c r="BR97" s="76">
        <v>4608603.5</v>
      </c>
      <c r="BS97" s="76">
        <v>937866.89</v>
      </c>
      <c r="BT97" s="76">
        <v>19952.189999999999</v>
      </c>
      <c r="BU97" s="76">
        <v>30065.579999999998</v>
      </c>
      <c r="BV97" s="76">
        <v>65131.07</v>
      </c>
      <c r="BW97" s="76">
        <v>19678430.839999996</v>
      </c>
      <c r="BX97" s="76"/>
      <c r="BY97" s="76">
        <v>1264930.5699999998</v>
      </c>
      <c r="BZ97" s="76"/>
      <c r="CA97" s="76"/>
      <c r="CB97" s="76">
        <v>2481338.91</v>
      </c>
      <c r="CC97" s="76">
        <v>6123557.2400000002</v>
      </c>
      <c r="CD97" s="76"/>
      <c r="CE97" s="76">
        <v>4909.1000000000004</v>
      </c>
      <c r="CF97" s="76"/>
      <c r="CG97" s="76"/>
      <c r="CH97" s="76">
        <v>210227</v>
      </c>
      <c r="CI97" s="76">
        <v>2282292.7999999998</v>
      </c>
      <c r="CJ97" s="76">
        <v>738974.87</v>
      </c>
      <c r="CK97" s="76">
        <v>2243.25</v>
      </c>
      <c r="CL97" s="76"/>
      <c r="CM97" s="76"/>
      <c r="CN97" s="76"/>
      <c r="CO97" s="76"/>
      <c r="CP97" s="76">
        <v>367103.32000000007</v>
      </c>
      <c r="CQ97" s="76"/>
      <c r="CR97" s="76">
        <v>1211843.3999999999</v>
      </c>
      <c r="CS97" s="76">
        <v>54186.2</v>
      </c>
      <c r="CT97" s="76">
        <v>119320.69</v>
      </c>
      <c r="CU97" s="76"/>
      <c r="CV97" s="76"/>
      <c r="CW97" s="76">
        <v>604210.82000000007</v>
      </c>
      <c r="CX97" s="76">
        <v>235380.88</v>
      </c>
      <c r="CY97" s="76"/>
      <c r="CZ97" s="76"/>
      <c r="DA97" s="76">
        <v>1054331381.5900005</v>
      </c>
    </row>
    <row r="98" spans="2:105" x14ac:dyDescent="0.3">
      <c r="B98" s="72" t="s">
        <v>232</v>
      </c>
      <c r="C98" s="74" t="s">
        <v>22</v>
      </c>
      <c r="D98" s="73">
        <v>134.76</v>
      </c>
      <c r="F98" s="55" t="s">
        <v>366</v>
      </c>
      <c r="G98" s="76">
        <v>471644.96999999991</v>
      </c>
      <c r="H98" s="76">
        <v>-471644.97000000003</v>
      </c>
      <c r="I98" s="76">
        <v>126909470.15999998</v>
      </c>
      <c r="J98" s="76">
        <v>3212867.3600000003</v>
      </c>
      <c r="K98" s="76">
        <v>4421081.1899999706</v>
      </c>
      <c r="L98" s="76"/>
      <c r="M98" s="76">
        <v>22143917.960000001</v>
      </c>
      <c r="N98" s="76">
        <v>991051.47</v>
      </c>
      <c r="O98" s="76">
        <v>1339252.46</v>
      </c>
      <c r="P98" s="76">
        <v>50371651.830000013</v>
      </c>
      <c r="Q98" s="76">
        <v>1645728.78</v>
      </c>
      <c r="R98" s="76">
        <v>2883435.400000005</v>
      </c>
      <c r="S98" s="76"/>
      <c r="T98" s="76">
        <v>2329213.8199999998</v>
      </c>
      <c r="U98" s="76">
        <v>2938053.85</v>
      </c>
      <c r="V98" s="76">
        <v>119828.48999999992</v>
      </c>
      <c r="W98" s="76">
        <v>85760.799999999945</v>
      </c>
      <c r="X98" s="76">
        <v>11894991.060000008</v>
      </c>
      <c r="Y98" s="76">
        <v>4441278.9299999978</v>
      </c>
      <c r="Z98" s="76">
        <v>22087091.319999989</v>
      </c>
      <c r="AA98" s="76">
        <v>6529890.3700000001</v>
      </c>
      <c r="AB98" s="76"/>
      <c r="AC98" s="76"/>
      <c r="AD98" s="76"/>
      <c r="AE98" s="76"/>
      <c r="AF98" s="76">
        <v>79194.040000000008</v>
      </c>
      <c r="AG98" s="76">
        <v>29829.380000000005</v>
      </c>
      <c r="AH98" s="76">
        <v>638031.94000000018</v>
      </c>
      <c r="AI98" s="76">
        <v>1208285.9899999998</v>
      </c>
      <c r="AJ98" s="76">
        <v>19073558.679999996</v>
      </c>
      <c r="AK98" s="76">
        <v>13636559.480000006</v>
      </c>
      <c r="AL98" s="76">
        <v>154021.26000000164</v>
      </c>
      <c r="AM98" s="76">
        <v>206875.6200000064</v>
      </c>
      <c r="AN98" s="76">
        <v>9338039.8200000022</v>
      </c>
      <c r="AO98" s="76">
        <v>2068454.31</v>
      </c>
      <c r="AP98" s="76">
        <v>3603867.61</v>
      </c>
      <c r="AQ98" s="76">
        <v>2409308.1799999997</v>
      </c>
      <c r="AR98" s="76">
        <v>1876229.1999999997</v>
      </c>
      <c r="AS98" s="76"/>
      <c r="AT98" s="76">
        <v>458639.4</v>
      </c>
      <c r="AU98" s="76">
        <v>2139304.16</v>
      </c>
      <c r="AV98" s="76">
        <v>588522</v>
      </c>
      <c r="AW98" s="76">
        <v>1088147.17</v>
      </c>
      <c r="AX98" s="76"/>
      <c r="AY98" s="76">
        <v>12344936.149999999</v>
      </c>
      <c r="AZ98" s="76"/>
      <c r="BA98" s="76">
        <v>55107.85</v>
      </c>
      <c r="BB98" s="76">
        <v>837801.3</v>
      </c>
      <c r="BC98" s="76">
        <v>4808099.6400000006</v>
      </c>
      <c r="BD98" s="76"/>
      <c r="BE98" s="76"/>
      <c r="BF98" s="76">
        <v>515188.49999999988</v>
      </c>
      <c r="BG98" s="76">
        <v>859415.53</v>
      </c>
      <c r="BH98" s="76">
        <v>6095991.5899999999</v>
      </c>
      <c r="BI98" s="76"/>
      <c r="BJ98" s="76">
        <v>174591.99000000002</v>
      </c>
      <c r="BK98" s="76">
        <v>210991.99</v>
      </c>
      <c r="BL98" s="76"/>
      <c r="BM98" s="76">
        <v>9370.81</v>
      </c>
      <c r="BN98" s="76"/>
      <c r="BO98" s="76">
        <v>178480.01</v>
      </c>
      <c r="BP98" s="76"/>
      <c r="BQ98" s="76">
        <v>2051520.02</v>
      </c>
      <c r="BR98" s="76">
        <v>3919171.01</v>
      </c>
      <c r="BS98" s="76">
        <v>315583.59999999998</v>
      </c>
      <c r="BT98" s="76">
        <v>102176.79999999999</v>
      </c>
      <c r="BU98" s="76">
        <v>898960.87999999989</v>
      </c>
      <c r="BV98" s="76">
        <v>4827197</v>
      </c>
      <c r="BW98" s="76">
        <v>43107.67</v>
      </c>
      <c r="BX98" s="76"/>
      <c r="BY98" s="76">
        <v>995066.06</v>
      </c>
      <c r="BZ98" s="76"/>
      <c r="CA98" s="76"/>
      <c r="CB98" s="76">
        <v>744968.65000000026</v>
      </c>
      <c r="CC98" s="76">
        <v>2911151.5</v>
      </c>
      <c r="CD98" s="76"/>
      <c r="CE98" s="76"/>
      <c r="CF98" s="76"/>
      <c r="CG98" s="76"/>
      <c r="CH98" s="76">
        <v>627410.58000000007</v>
      </c>
      <c r="CI98" s="76">
        <v>56491.01</v>
      </c>
      <c r="CJ98" s="76"/>
      <c r="CK98" s="76"/>
      <c r="CL98" s="76"/>
      <c r="CM98" s="76"/>
      <c r="CN98" s="76"/>
      <c r="CO98" s="76"/>
      <c r="CP98" s="76">
        <v>246553.13</v>
      </c>
      <c r="CQ98" s="76"/>
      <c r="CR98" s="76"/>
      <c r="CS98" s="76"/>
      <c r="CT98" s="76">
        <v>64955.7</v>
      </c>
      <c r="CU98" s="76"/>
      <c r="CV98" s="76"/>
      <c r="CW98" s="76"/>
      <c r="CX98" s="76">
        <v>916259.16000000015</v>
      </c>
      <c r="CY98" s="76"/>
      <c r="CZ98" s="76"/>
      <c r="DA98" s="76">
        <v>367751981.61999995</v>
      </c>
    </row>
    <row r="99" spans="2:105" x14ac:dyDescent="0.3">
      <c r="B99" s="72" t="s">
        <v>592</v>
      </c>
      <c r="C99" s="74" t="s">
        <v>194</v>
      </c>
      <c r="D99" s="73">
        <v>386064.14</v>
      </c>
      <c r="F99" s="55" t="s">
        <v>354</v>
      </c>
      <c r="G99" s="76">
        <v>104461.35</v>
      </c>
      <c r="H99" s="76">
        <v>-104461.35</v>
      </c>
      <c r="I99" s="76">
        <v>26046869.719999999</v>
      </c>
      <c r="J99" s="76">
        <v>659683.71</v>
      </c>
      <c r="K99" s="76">
        <v>279901.35000000003</v>
      </c>
      <c r="L99" s="76"/>
      <c r="M99" s="76">
        <v>1819249.15</v>
      </c>
      <c r="N99" s="76">
        <v>563034.89000000013</v>
      </c>
      <c r="O99" s="76">
        <v>176855</v>
      </c>
      <c r="P99" s="76">
        <v>10934152.020000005</v>
      </c>
      <c r="Q99" s="76">
        <v>584593.32000000007</v>
      </c>
      <c r="R99" s="76">
        <v>393823.02</v>
      </c>
      <c r="S99" s="76"/>
      <c r="T99" s="76">
        <v>566971.38</v>
      </c>
      <c r="U99" s="76">
        <v>347951.45</v>
      </c>
      <c r="V99" s="76"/>
      <c r="W99" s="76"/>
      <c r="X99" s="76">
        <v>2177639.52</v>
      </c>
      <c r="Y99" s="76">
        <v>960925.94000000006</v>
      </c>
      <c r="Z99" s="76">
        <v>4076556.8800000004</v>
      </c>
      <c r="AA99" s="76">
        <v>1392581.8899999997</v>
      </c>
      <c r="AB99" s="76"/>
      <c r="AC99" s="76"/>
      <c r="AD99" s="76"/>
      <c r="AE99" s="76"/>
      <c r="AF99" s="76">
        <v>46676.770000000004</v>
      </c>
      <c r="AG99" s="76">
        <v>21359.869999999995</v>
      </c>
      <c r="AH99" s="76">
        <v>117848.46999999997</v>
      </c>
      <c r="AI99" s="76">
        <v>307913.69</v>
      </c>
      <c r="AJ99" s="76">
        <v>3440711.87</v>
      </c>
      <c r="AK99" s="76">
        <v>3496911.59</v>
      </c>
      <c r="AL99" s="76">
        <v>45508.279999999984</v>
      </c>
      <c r="AM99" s="76">
        <v>19955.670000000006</v>
      </c>
      <c r="AN99" s="76">
        <v>1643625.8300000003</v>
      </c>
      <c r="AO99" s="76">
        <v>249038.81999999998</v>
      </c>
      <c r="AP99" s="76">
        <v>925785.16</v>
      </c>
      <c r="AQ99" s="76">
        <v>182682.49</v>
      </c>
      <c r="AR99" s="76">
        <v>410809.82000000007</v>
      </c>
      <c r="AS99" s="76">
        <v>-1248.4300000000003</v>
      </c>
      <c r="AT99" s="76">
        <v>23878.74</v>
      </c>
      <c r="AU99" s="76">
        <v>2375</v>
      </c>
      <c r="AV99" s="76"/>
      <c r="AW99" s="76"/>
      <c r="AX99" s="76">
        <v>329548.33</v>
      </c>
      <c r="AY99" s="76">
        <v>863231.76</v>
      </c>
      <c r="AZ99" s="76">
        <v>69764.69</v>
      </c>
      <c r="BA99" s="76">
        <v>45018.9</v>
      </c>
      <c r="BB99" s="76">
        <v>48633.31</v>
      </c>
      <c r="BC99" s="76">
        <v>22855.040000000001</v>
      </c>
      <c r="BD99" s="76">
        <v>104778.22</v>
      </c>
      <c r="BE99" s="76">
        <v>20087.2</v>
      </c>
      <c r="BF99" s="76">
        <v>170938.58</v>
      </c>
      <c r="BG99" s="76">
        <v>219183.22999999998</v>
      </c>
      <c r="BH99" s="76">
        <v>291433.18</v>
      </c>
      <c r="BI99" s="76">
        <v>158582.9</v>
      </c>
      <c r="BJ99" s="76">
        <v>20771.989999999998</v>
      </c>
      <c r="BK99" s="76">
        <v>19343.29</v>
      </c>
      <c r="BL99" s="76"/>
      <c r="BM99" s="76">
        <v>-26312.51</v>
      </c>
      <c r="BN99" s="76"/>
      <c r="BO99" s="76"/>
      <c r="BP99" s="76"/>
      <c r="BQ99" s="76">
        <v>299673.69</v>
      </c>
      <c r="BR99" s="76">
        <v>342669.5</v>
      </c>
      <c r="BS99" s="76">
        <v>561974.4</v>
      </c>
      <c r="BT99" s="76">
        <v>906.46</v>
      </c>
      <c r="BU99" s="76">
        <v>14394.96</v>
      </c>
      <c r="BV99" s="76">
        <v>720886.1</v>
      </c>
      <c r="BW99" s="76">
        <v>1105351.3899999999</v>
      </c>
      <c r="BX99" s="76"/>
      <c r="BY99" s="76">
        <v>5075</v>
      </c>
      <c r="BZ99" s="76"/>
      <c r="CA99" s="76"/>
      <c r="CB99" s="76">
        <v>175632.43</v>
      </c>
      <c r="CC99" s="76">
        <v>528461.09</v>
      </c>
      <c r="CD99" s="76"/>
      <c r="CE99" s="76"/>
      <c r="CF99" s="76"/>
      <c r="CG99" s="76"/>
      <c r="CH99" s="76">
        <v>55462.03</v>
      </c>
      <c r="CI99" s="76"/>
      <c r="CJ99" s="76"/>
      <c r="CK99" s="76"/>
      <c r="CL99" s="76"/>
      <c r="CM99" s="76"/>
      <c r="CN99" s="76"/>
      <c r="CO99" s="76"/>
      <c r="CP99" s="76">
        <v>139986.06</v>
      </c>
      <c r="CQ99" s="76"/>
      <c r="CR99" s="76">
        <v>490603.32999999996</v>
      </c>
      <c r="CS99" s="76"/>
      <c r="CT99" s="76"/>
      <c r="CU99" s="76">
        <v>200539.13</v>
      </c>
      <c r="CV99" s="76">
        <v>36106.26</v>
      </c>
      <c r="CW99" s="76">
        <v>175796.28</v>
      </c>
      <c r="CX99" s="76">
        <v>155357.34999999998</v>
      </c>
      <c r="CY99" s="76"/>
      <c r="CZ99" s="76"/>
      <c r="DA99" s="76">
        <v>69281356.450000018</v>
      </c>
    </row>
    <row r="100" spans="2:105" x14ac:dyDescent="0.3">
      <c r="B100" s="72" t="s">
        <v>592</v>
      </c>
      <c r="C100" s="74" t="s">
        <v>193</v>
      </c>
      <c r="D100" s="73">
        <v>-386064.14</v>
      </c>
      <c r="F100" s="55" t="s">
        <v>498</v>
      </c>
      <c r="G100" s="76">
        <v>169367.97</v>
      </c>
      <c r="H100" s="76">
        <v>-169367.97</v>
      </c>
      <c r="I100" s="76">
        <v>27391139.140000001</v>
      </c>
      <c r="J100" s="76">
        <v>567205.43000000005</v>
      </c>
      <c r="K100" s="76">
        <v>573501.54999999993</v>
      </c>
      <c r="L100" s="76"/>
      <c r="M100" s="76">
        <v>2566682.1399999997</v>
      </c>
      <c r="N100" s="76">
        <v>402729.64999999997</v>
      </c>
      <c r="O100" s="76">
        <v>237328</v>
      </c>
      <c r="P100" s="76">
        <v>9947029.8100000042</v>
      </c>
      <c r="Q100" s="76">
        <v>414775.9200000001</v>
      </c>
      <c r="R100" s="76">
        <v>576208.12</v>
      </c>
      <c r="S100" s="76"/>
      <c r="T100" s="76">
        <v>716301.71</v>
      </c>
      <c r="U100" s="76">
        <v>170073.26</v>
      </c>
      <c r="V100" s="76"/>
      <c r="W100" s="76"/>
      <c r="X100" s="76">
        <v>2351052.7800000003</v>
      </c>
      <c r="Y100" s="76">
        <v>872338.14999999979</v>
      </c>
      <c r="Z100" s="76">
        <v>4439367.8900000006</v>
      </c>
      <c r="AA100" s="76">
        <v>1236633.78</v>
      </c>
      <c r="AB100" s="76"/>
      <c r="AC100" s="76"/>
      <c r="AD100" s="76"/>
      <c r="AE100" s="76"/>
      <c r="AF100" s="76">
        <v>119498.25</v>
      </c>
      <c r="AG100" s="76">
        <v>46885.62</v>
      </c>
      <c r="AH100" s="76">
        <v>119975.97</v>
      </c>
      <c r="AI100" s="76">
        <v>166591.19999999998</v>
      </c>
      <c r="AJ100" s="76">
        <v>3613295.6500000004</v>
      </c>
      <c r="AK100" s="76">
        <v>2418757.2000000002</v>
      </c>
      <c r="AL100" s="76">
        <v>1666.6599999999999</v>
      </c>
      <c r="AM100" s="76"/>
      <c r="AN100" s="76">
        <v>1207526.29</v>
      </c>
      <c r="AO100" s="76">
        <v>309983.45</v>
      </c>
      <c r="AP100" s="76">
        <v>57384.160000000003</v>
      </c>
      <c r="AQ100" s="76">
        <v>113962.26999999999</v>
      </c>
      <c r="AR100" s="76">
        <v>73844.47</v>
      </c>
      <c r="AS100" s="76">
        <v>298869.21999999997</v>
      </c>
      <c r="AT100" s="76">
        <v>49504.66</v>
      </c>
      <c r="AU100" s="76">
        <v>596448.39</v>
      </c>
      <c r="AV100" s="76"/>
      <c r="AW100" s="76">
        <v>25170</v>
      </c>
      <c r="AX100" s="76">
        <v>206315.04000000004</v>
      </c>
      <c r="AY100" s="76">
        <v>2128700.27</v>
      </c>
      <c r="AZ100" s="76">
        <v>110629.33</v>
      </c>
      <c r="BA100" s="76">
        <v>29998.11</v>
      </c>
      <c r="BB100" s="76">
        <v>168740.34</v>
      </c>
      <c r="BC100" s="76"/>
      <c r="BD100" s="76">
        <v>132600.43</v>
      </c>
      <c r="BE100" s="76"/>
      <c r="BF100" s="76">
        <v>292700.22000000003</v>
      </c>
      <c r="BG100" s="76">
        <v>129075.13</v>
      </c>
      <c r="BH100" s="76">
        <v>298847.14</v>
      </c>
      <c r="BI100" s="76">
        <v>16149.01</v>
      </c>
      <c r="BJ100" s="76"/>
      <c r="BK100" s="76">
        <v>130271</v>
      </c>
      <c r="BL100" s="76"/>
      <c r="BM100" s="76"/>
      <c r="BN100" s="76"/>
      <c r="BO100" s="76"/>
      <c r="BP100" s="76"/>
      <c r="BQ100" s="76">
        <v>88353.14</v>
      </c>
      <c r="BR100" s="76">
        <v>742240.92999999993</v>
      </c>
      <c r="BS100" s="76">
        <v>283801.27999999997</v>
      </c>
      <c r="BT100" s="76">
        <v>19547.21</v>
      </c>
      <c r="BU100" s="76">
        <v>8447.2199999999993</v>
      </c>
      <c r="BV100" s="76">
        <v>3800</v>
      </c>
      <c r="BW100" s="76">
        <v>83260.420000000013</v>
      </c>
      <c r="BX100" s="76">
        <v>1763239.89</v>
      </c>
      <c r="BY100" s="76">
        <v>14296.68</v>
      </c>
      <c r="BZ100" s="76"/>
      <c r="CA100" s="76">
        <v>451735.27</v>
      </c>
      <c r="CB100" s="76">
        <v>301981.5</v>
      </c>
      <c r="CC100" s="76">
        <v>636601.55000000005</v>
      </c>
      <c r="CD100" s="76"/>
      <c r="CE100" s="76"/>
      <c r="CF100" s="76"/>
      <c r="CG100" s="76">
        <v>16273</v>
      </c>
      <c r="CH100" s="76">
        <v>70185.02</v>
      </c>
      <c r="CI100" s="76"/>
      <c r="CJ100" s="76">
        <v>92749.140000000014</v>
      </c>
      <c r="CK100" s="76">
        <v>1445.76</v>
      </c>
      <c r="CL100" s="76"/>
      <c r="CM100" s="76"/>
      <c r="CN100" s="76"/>
      <c r="CO100" s="76"/>
      <c r="CP100" s="76">
        <v>115909.40999999999</v>
      </c>
      <c r="CQ100" s="76"/>
      <c r="CR100" s="76"/>
      <c r="CS100" s="76">
        <v>4090.22</v>
      </c>
      <c r="CT100" s="76"/>
      <c r="CU100" s="76"/>
      <c r="CV100" s="76">
        <v>65907.23</v>
      </c>
      <c r="CW100" s="76"/>
      <c r="CX100" s="76">
        <v>68644.709999999992</v>
      </c>
      <c r="CY100" s="76"/>
      <c r="CZ100" s="76"/>
      <c r="DA100" s="76">
        <v>70158266.390000001</v>
      </c>
    </row>
    <row r="101" spans="2:105" x14ac:dyDescent="0.3">
      <c r="B101" s="72" t="s">
        <v>592</v>
      </c>
      <c r="C101" s="74" t="s">
        <v>185</v>
      </c>
      <c r="D101" s="73">
        <v>304740</v>
      </c>
      <c r="F101" s="55" t="s">
        <v>406</v>
      </c>
      <c r="G101" s="76">
        <v>1538827.65</v>
      </c>
      <c r="H101" s="76">
        <v>-1538827.65</v>
      </c>
      <c r="I101" s="76">
        <v>126096125.25000001</v>
      </c>
      <c r="J101" s="76">
        <v>4132971.1900000004</v>
      </c>
      <c r="K101" s="76">
        <v>11455686.399999997</v>
      </c>
      <c r="L101" s="76"/>
      <c r="M101" s="76">
        <v>7474497.71</v>
      </c>
      <c r="N101" s="76">
        <v>81821.58</v>
      </c>
      <c r="O101" s="76"/>
      <c r="P101" s="76">
        <v>54239042.250000015</v>
      </c>
      <c r="Q101" s="76">
        <v>2303342.6800000002</v>
      </c>
      <c r="R101" s="76">
        <v>1257032.6000000001</v>
      </c>
      <c r="S101" s="76"/>
      <c r="T101" s="76">
        <v>582044.16000000003</v>
      </c>
      <c r="U101" s="76">
        <v>1796952.3599999996</v>
      </c>
      <c r="V101" s="76"/>
      <c r="W101" s="76"/>
      <c r="X101" s="76">
        <v>11080471.469999995</v>
      </c>
      <c r="Y101" s="76">
        <v>4366729.5</v>
      </c>
      <c r="Z101" s="76">
        <v>21063790.429999996</v>
      </c>
      <c r="AA101" s="76">
        <v>6419849.6900000013</v>
      </c>
      <c r="AB101" s="76"/>
      <c r="AC101" s="76"/>
      <c r="AD101" s="76"/>
      <c r="AE101" s="76"/>
      <c r="AF101" s="76">
        <v>297378.43000000005</v>
      </c>
      <c r="AG101" s="76">
        <v>117570.60999999996</v>
      </c>
      <c r="AH101" s="76">
        <v>698019.71999999962</v>
      </c>
      <c r="AI101" s="76">
        <v>634419.98999999976</v>
      </c>
      <c r="AJ101" s="76">
        <v>17757001.669999998</v>
      </c>
      <c r="AK101" s="76">
        <v>13586449.349999998</v>
      </c>
      <c r="AL101" s="76">
        <v>199135.86000000004</v>
      </c>
      <c r="AM101" s="76">
        <v>91745.319999999978</v>
      </c>
      <c r="AN101" s="76">
        <v>23896252.470000003</v>
      </c>
      <c r="AO101" s="76">
        <v>859281.08</v>
      </c>
      <c r="AP101" s="76">
        <v>3212027.74</v>
      </c>
      <c r="AQ101" s="76">
        <v>4808505.76</v>
      </c>
      <c r="AR101" s="76">
        <v>2562448.0499999998</v>
      </c>
      <c r="AS101" s="76">
        <v>22073.32</v>
      </c>
      <c r="AT101" s="76">
        <v>76721.2</v>
      </c>
      <c r="AU101" s="76"/>
      <c r="AV101" s="76">
        <v>696172.3</v>
      </c>
      <c r="AW101" s="76"/>
      <c r="AX101" s="76">
        <v>630863.04</v>
      </c>
      <c r="AY101" s="76">
        <v>19001382.719999999</v>
      </c>
      <c r="AZ101" s="76"/>
      <c r="BA101" s="76">
        <v>57878.5</v>
      </c>
      <c r="BB101" s="76">
        <v>294548.43</v>
      </c>
      <c r="BC101" s="76">
        <v>14643.31</v>
      </c>
      <c r="BD101" s="76"/>
      <c r="BE101" s="76"/>
      <c r="BF101" s="76">
        <v>885751.58</v>
      </c>
      <c r="BG101" s="76">
        <v>496294.97</v>
      </c>
      <c r="BH101" s="76">
        <v>133830.6</v>
      </c>
      <c r="BI101" s="76">
        <v>154.08000000000001</v>
      </c>
      <c r="BJ101" s="76">
        <v>49152.06</v>
      </c>
      <c r="BK101" s="76"/>
      <c r="BL101" s="76"/>
      <c r="BM101" s="76"/>
      <c r="BN101" s="76"/>
      <c r="BO101" s="76"/>
      <c r="BP101" s="76"/>
      <c r="BQ101" s="76">
        <v>1516049.9</v>
      </c>
      <c r="BR101" s="76">
        <v>3785943</v>
      </c>
      <c r="BS101" s="76">
        <v>1307546.3500000001</v>
      </c>
      <c r="BT101" s="76">
        <v>10970.65</v>
      </c>
      <c r="BU101" s="76">
        <v>597491.28</v>
      </c>
      <c r="BV101" s="76"/>
      <c r="BW101" s="76"/>
      <c r="BX101" s="76">
        <v>194532.79</v>
      </c>
      <c r="BY101" s="76"/>
      <c r="BZ101" s="76"/>
      <c r="CA101" s="76"/>
      <c r="CB101" s="76">
        <v>901789.91999999993</v>
      </c>
      <c r="CC101" s="76">
        <v>2809360.5100000002</v>
      </c>
      <c r="CD101" s="76"/>
      <c r="CE101" s="76">
        <v>328.15</v>
      </c>
      <c r="CF101" s="76"/>
      <c r="CG101" s="76"/>
      <c r="CH101" s="76">
        <v>256980.44</v>
      </c>
      <c r="CI101" s="76">
        <v>15647.21</v>
      </c>
      <c r="CJ101" s="76">
        <v>149613.03</v>
      </c>
      <c r="CK101" s="76"/>
      <c r="CL101" s="76">
        <v>200</v>
      </c>
      <c r="CM101" s="76">
        <v>11186.97</v>
      </c>
      <c r="CN101" s="76"/>
      <c r="CO101" s="76"/>
      <c r="CP101" s="76">
        <v>253524.31999999998</v>
      </c>
      <c r="CQ101" s="76"/>
      <c r="CR101" s="76"/>
      <c r="CS101" s="76"/>
      <c r="CT101" s="76">
        <v>15390.84</v>
      </c>
      <c r="CU101" s="76"/>
      <c r="CV101" s="76">
        <v>33514.14</v>
      </c>
      <c r="CW101" s="76"/>
      <c r="CX101" s="76">
        <v>299269.49</v>
      </c>
      <c r="CY101" s="76"/>
      <c r="CZ101" s="76"/>
      <c r="DA101" s="76">
        <v>355589398.42000014</v>
      </c>
    </row>
    <row r="102" spans="2:105" x14ac:dyDescent="0.3">
      <c r="B102" s="72" t="s">
        <v>592</v>
      </c>
      <c r="C102" s="74" t="s">
        <v>186</v>
      </c>
      <c r="D102" s="73">
        <v>361409.16</v>
      </c>
      <c r="F102" s="55" t="s">
        <v>784</v>
      </c>
      <c r="G102" s="76">
        <v>4969.38</v>
      </c>
      <c r="H102" s="76">
        <v>-4969.38</v>
      </c>
      <c r="I102" s="76">
        <v>9764001.5399999991</v>
      </c>
      <c r="J102" s="76">
        <v>139150.58000000002</v>
      </c>
      <c r="K102" s="76">
        <v>38131.349999999991</v>
      </c>
      <c r="L102" s="76"/>
      <c r="M102" s="76">
        <v>603638.96</v>
      </c>
      <c r="N102" s="76">
        <v>63149.75</v>
      </c>
      <c r="O102" s="76"/>
      <c r="P102" s="76">
        <v>4227333.12</v>
      </c>
      <c r="Q102" s="76">
        <v>89524.84</v>
      </c>
      <c r="R102" s="76">
        <v>71578.86</v>
      </c>
      <c r="S102" s="76"/>
      <c r="T102" s="76">
        <v>38953.86</v>
      </c>
      <c r="U102" s="76">
        <v>22431.05</v>
      </c>
      <c r="V102" s="76"/>
      <c r="W102" s="76"/>
      <c r="X102" s="76">
        <v>786701.76</v>
      </c>
      <c r="Y102" s="76">
        <v>330352.67</v>
      </c>
      <c r="Z102" s="76">
        <v>1479665.6799999997</v>
      </c>
      <c r="AA102" s="76">
        <v>487903.76</v>
      </c>
      <c r="AB102" s="76"/>
      <c r="AC102" s="76"/>
      <c r="AD102" s="76"/>
      <c r="AE102" s="76"/>
      <c r="AF102" s="76"/>
      <c r="AG102" s="76"/>
      <c r="AH102" s="76">
        <v>39646.19</v>
      </c>
      <c r="AI102" s="76">
        <v>99074.900000000009</v>
      </c>
      <c r="AJ102" s="76">
        <v>1287980.9300000002</v>
      </c>
      <c r="AK102" s="76">
        <v>1040106.2200000001</v>
      </c>
      <c r="AL102" s="76">
        <v>16346.46</v>
      </c>
      <c r="AM102" s="76">
        <v>6941.14</v>
      </c>
      <c r="AN102" s="76">
        <v>489902.13999999996</v>
      </c>
      <c r="AO102" s="76">
        <v>81634.47</v>
      </c>
      <c r="AP102" s="76">
        <v>295305.53000000003</v>
      </c>
      <c r="AQ102" s="76">
        <v>200383.71000000002</v>
      </c>
      <c r="AR102" s="76">
        <v>276616.95</v>
      </c>
      <c r="AS102" s="76">
        <v>26129.82</v>
      </c>
      <c r="AT102" s="76">
        <v>9700.2800000000007</v>
      </c>
      <c r="AU102" s="76">
        <v>70803.25</v>
      </c>
      <c r="AV102" s="76"/>
      <c r="AW102" s="76"/>
      <c r="AX102" s="76">
        <v>44149.21</v>
      </c>
      <c r="AY102" s="76">
        <v>952286.52</v>
      </c>
      <c r="AZ102" s="76">
        <v>48321.5</v>
      </c>
      <c r="BA102" s="76">
        <v>26888.76</v>
      </c>
      <c r="BB102" s="76"/>
      <c r="BC102" s="76">
        <v>4369.34</v>
      </c>
      <c r="BD102" s="76"/>
      <c r="BE102" s="76"/>
      <c r="BF102" s="76">
        <v>57028.15</v>
      </c>
      <c r="BG102" s="76">
        <v>60999.040000000001</v>
      </c>
      <c r="BH102" s="76">
        <v>84147.6</v>
      </c>
      <c r="BI102" s="76"/>
      <c r="BJ102" s="76"/>
      <c r="BK102" s="76">
        <v>54771.59</v>
      </c>
      <c r="BL102" s="76"/>
      <c r="BM102" s="76">
        <v>105353.45</v>
      </c>
      <c r="BN102" s="76"/>
      <c r="BO102" s="76"/>
      <c r="BP102" s="76"/>
      <c r="BQ102" s="76">
        <v>1138451.1700000002</v>
      </c>
      <c r="BR102" s="76">
        <v>247132</v>
      </c>
      <c r="BS102" s="76">
        <v>205394.87</v>
      </c>
      <c r="BT102" s="76">
        <v>3396.87</v>
      </c>
      <c r="BU102" s="76"/>
      <c r="BV102" s="76">
        <v>237063.57</v>
      </c>
      <c r="BW102" s="76"/>
      <c r="BX102" s="76"/>
      <c r="BY102" s="76">
        <v>9142.9</v>
      </c>
      <c r="BZ102" s="76">
        <v>68139.33</v>
      </c>
      <c r="CA102" s="76"/>
      <c r="CB102" s="76">
        <v>64642.6</v>
      </c>
      <c r="CC102" s="76">
        <v>233146.77000000002</v>
      </c>
      <c r="CD102" s="76"/>
      <c r="CE102" s="76"/>
      <c r="CF102" s="76"/>
      <c r="CG102" s="76"/>
      <c r="CH102" s="76">
        <v>23059.23</v>
      </c>
      <c r="CI102" s="76"/>
      <c r="CJ102" s="76"/>
      <c r="CK102" s="76"/>
      <c r="CL102" s="76"/>
      <c r="CM102" s="76"/>
      <c r="CN102" s="76"/>
      <c r="CO102" s="76"/>
      <c r="CP102" s="76">
        <v>36166.83</v>
      </c>
      <c r="CQ102" s="76"/>
      <c r="CR102" s="76"/>
      <c r="CS102" s="76">
        <v>13001.51</v>
      </c>
      <c r="CT102" s="76"/>
      <c r="CU102" s="76"/>
      <c r="CV102" s="76"/>
      <c r="CW102" s="76"/>
      <c r="CX102" s="76"/>
      <c r="CY102" s="76"/>
      <c r="CZ102" s="76"/>
      <c r="DA102" s="76">
        <v>25800142.580000006</v>
      </c>
    </row>
    <row r="103" spans="2:105" x14ac:dyDescent="0.3">
      <c r="B103" s="72" t="s">
        <v>592</v>
      </c>
      <c r="C103" s="74" t="s">
        <v>187</v>
      </c>
      <c r="D103" s="73">
        <v>3135223.9</v>
      </c>
      <c r="F103" s="55" t="s">
        <v>650</v>
      </c>
      <c r="G103" s="76">
        <v>371780.51</v>
      </c>
      <c r="H103" s="76">
        <v>-371780.50999999995</v>
      </c>
      <c r="I103" s="76">
        <v>101436391.98999999</v>
      </c>
      <c r="J103" s="76">
        <v>3578406.8400000003</v>
      </c>
      <c r="K103" s="76">
        <v>2694475.5100000002</v>
      </c>
      <c r="L103" s="76"/>
      <c r="M103" s="76">
        <v>10068317.260000002</v>
      </c>
      <c r="N103" s="76">
        <v>1902247.92</v>
      </c>
      <c r="O103" s="76">
        <v>764391</v>
      </c>
      <c r="P103" s="76">
        <v>43288185.369999982</v>
      </c>
      <c r="Q103" s="76">
        <v>871396.98</v>
      </c>
      <c r="R103" s="76">
        <v>3409079.830000001</v>
      </c>
      <c r="S103" s="76"/>
      <c r="T103" s="76">
        <v>2135809.9799999995</v>
      </c>
      <c r="U103" s="76">
        <v>2859050.7700000005</v>
      </c>
      <c r="V103" s="76"/>
      <c r="W103" s="76"/>
      <c r="X103" s="76">
        <v>8950890.4799999949</v>
      </c>
      <c r="Y103" s="76">
        <v>3902107.1599999992</v>
      </c>
      <c r="Z103" s="76">
        <v>16980873.969999995</v>
      </c>
      <c r="AA103" s="76">
        <v>5716449.6799999997</v>
      </c>
      <c r="AB103" s="76"/>
      <c r="AC103" s="76"/>
      <c r="AD103" s="76"/>
      <c r="AE103" s="76"/>
      <c r="AF103" s="76">
        <v>90101.980000000374</v>
      </c>
      <c r="AG103" s="76">
        <v>60418.86000000019</v>
      </c>
      <c r="AH103" s="76">
        <v>681616.08999999985</v>
      </c>
      <c r="AI103" s="76">
        <v>1058817.25</v>
      </c>
      <c r="AJ103" s="76">
        <v>13484131.929999994</v>
      </c>
      <c r="AK103" s="76">
        <v>11055122.729999993</v>
      </c>
      <c r="AL103" s="76">
        <v>635097.1</v>
      </c>
      <c r="AM103" s="76">
        <v>281376.68</v>
      </c>
      <c r="AN103" s="76">
        <v>4916974.4399999995</v>
      </c>
      <c r="AO103" s="76">
        <v>761011.19000000006</v>
      </c>
      <c r="AP103" s="76">
        <v>2615855.33</v>
      </c>
      <c r="AQ103" s="76">
        <v>2392677.98</v>
      </c>
      <c r="AR103" s="76">
        <v>322966.67000000004</v>
      </c>
      <c r="AS103" s="76">
        <v>31758.25</v>
      </c>
      <c r="AT103" s="76">
        <v>78538.12</v>
      </c>
      <c r="AU103" s="76">
        <v>10377201.939999999</v>
      </c>
      <c r="AV103" s="76"/>
      <c r="AW103" s="76"/>
      <c r="AX103" s="76">
        <v>98637.96</v>
      </c>
      <c r="AY103" s="76">
        <v>4946356.13</v>
      </c>
      <c r="AZ103" s="76">
        <v>115789.24</v>
      </c>
      <c r="BA103" s="76">
        <v>46045.82</v>
      </c>
      <c r="BB103" s="76">
        <v>22946</v>
      </c>
      <c r="BC103" s="76">
        <v>1882.5</v>
      </c>
      <c r="BD103" s="76">
        <v>267719</v>
      </c>
      <c r="BE103" s="76">
        <v>969.51</v>
      </c>
      <c r="BF103" s="76">
        <v>995537.33</v>
      </c>
      <c r="BG103" s="76">
        <v>383679.57999999996</v>
      </c>
      <c r="BH103" s="76"/>
      <c r="BI103" s="76"/>
      <c r="BJ103" s="76"/>
      <c r="BK103" s="76">
        <v>73018.39</v>
      </c>
      <c r="BL103" s="76">
        <v>234580.49</v>
      </c>
      <c r="BM103" s="76">
        <v>61969.31</v>
      </c>
      <c r="BN103" s="76">
        <v>30575.18</v>
      </c>
      <c r="BO103" s="76"/>
      <c r="BP103" s="76"/>
      <c r="BQ103" s="76">
        <v>1825342.83</v>
      </c>
      <c r="BR103" s="76">
        <v>2226151.1</v>
      </c>
      <c r="BS103" s="76">
        <v>348601.29</v>
      </c>
      <c r="BT103" s="76">
        <v>1538.6</v>
      </c>
      <c r="BU103" s="76">
        <v>296.04000000000002</v>
      </c>
      <c r="BV103" s="76">
        <v>26000.19</v>
      </c>
      <c r="BW103" s="76"/>
      <c r="BX103" s="76"/>
      <c r="BY103" s="76">
        <v>534054.57999999996</v>
      </c>
      <c r="BZ103" s="76"/>
      <c r="CA103" s="76"/>
      <c r="CB103" s="76">
        <v>798164.97</v>
      </c>
      <c r="CC103" s="76">
        <v>2165023.1500000004</v>
      </c>
      <c r="CD103" s="76"/>
      <c r="CE103" s="76"/>
      <c r="CF103" s="76"/>
      <c r="CG103" s="76"/>
      <c r="CH103" s="76">
        <v>211848.63999999998</v>
      </c>
      <c r="CI103" s="76"/>
      <c r="CJ103" s="76"/>
      <c r="CK103" s="76"/>
      <c r="CL103" s="76">
        <v>6002.56</v>
      </c>
      <c r="CM103" s="76"/>
      <c r="CN103" s="76"/>
      <c r="CO103" s="76"/>
      <c r="CP103" s="76">
        <v>525021.28</v>
      </c>
      <c r="CQ103" s="76"/>
      <c r="CR103" s="76"/>
      <c r="CS103" s="76">
        <v>161919.73000000001</v>
      </c>
      <c r="CT103" s="76">
        <v>933890.8600000001</v>
      </c>
      <c r="CU103" s="76">
        <v>9842.94</v>
      </c>
      <c r="CV103" s="76"/>
      <c r="CW103" s="76"/>
      <c r="CX103" s="76">
        <v>156140.93</v>
      </c>
      <c r="CY103" s="76"/>
      <c r="CZ103" s="76"/>
      <c r="DA103" s="76">
        <v>274611287.41000009</v>
      </c>
    </row>
    <row r="104" spans="2:105" x14ac:dyDescent="0.3">
      <c r="B104" s="72" t="s">
        <v>592</v>
      </c>
      <c r="C104" s="74" t="s">
        <v>190</v>
      </c>
      <c r="D104" s="73">
        <v>1241916.7699999998</v>
      </c>
      <c r="F104" s="55" t="s">
        <v>694</v>
      </c>
      <c r="G104" s="76">
        <v>6227.03</v>
      </c>
      <c r="H104" s="76">
        <v>-6227.03</v>
      </c>
      <c r="I104" s="76">
        <v>1107959.18</v>
      </c>
      <c r="J104" s="76">
        <v>6666.14</v>
      </c>
      <c r="K104" s="76">
        <v>20022.86</v>
      </c>
      <c r="L104" s="76"/>
      <c r="M104" s="76">
        <v>48156.590000000004</v>
      </c>
      <c r="N104" s="76"/>
      <c r="O104" s="76"/>
      <c r="P104" s="76">
        <v>326880.90000000002</v>
      </c>
      <c r="Q104" s="76">
        <v>378.38</v>
      </c>
      <c r="R104" s="76">
        <v>3431.83</v>
      </c>
      <c r="S104" s="76"/>
      <c r="T104" s="76">
        <v>7040</v>
      </c>
      <c r="U104" s="76"/>
      <c r="V104" s="76"/>
      <c r="W104" s="76"/>
      <c r="X104" s="76">
        <v>89774.22</v>
      </c>
      <c r="Y104" s="76">
        <v>25266.27</v>
      </c>
      <c r="Z104" s="76">
        <v>168173.7</v>
      </c>
      <c r="AA104" s="76">
        <v>30092.34</v>
      </c>
      <c r="AB104" s="76"/>
      <c r="AC104" s="76"/>
      <c r="AD104" s="76"/>
      <c r="AE104" s="76"/>
      <c r="AF104" s="76">
        <v>14143.26</v>
      </c>
      <c r="AG104" s="76">
        <v>4049.45</v>
      </c>
      <c r="AH104" s="76">
        <v>4489.8</v>
      </c>
      <c r="AI104" s="76">
        <v>9444.8100000000013</v>
      </c>
      <c r="AJ104" s="76">
        <v>142386</v>
      </c>
      <c r="AK104" s="76">
        <v>86980</v>
      </c>
      <c r="AL104" s="76"/>
      <c r="AM104" s="76"/>
      <c r="AN104" s="76">
        <v>72837.97</v>
      </c>
      <c r="AO104" s="76"/>
      <c r="AP104" s="76">
        <v>21126.05</v>
      </c>
      <c r="AQ104" s="76"/>
      <c r="AR104" s="76">
        <v>2225.23</v>
      </c>
      <c r="AS104" s="76"/>
      <c r="AT104" s="76"/>
      <c r="AU104" s="76"/>
      <c r="AV104" s="76"/>
      <c r="AW104" s="76"/>
      <c r="AX104" s="76"/>
      <c r="AY104" s="76">
        <v>286841.90999999997</v>
      </c>
      <c r="AZ104" s="76">
        <v>17600.57</v>
      </c>
      <c r="BA104" s="76"/>
      <c r="BB104" s="76"/>
      <c r="BC104" s="76"/>
      <c r="BD104" s="76"/>
      <c r="BE104" s="76"/>
      <c r="BF104" s="76"/>
      <c r="BG104" s="76"/>
      <c r="BH104" s="76"/>
      <c r="BI104" s="76">
        <v>41718.19</v>
      </c>
      <c r="BJ104" s="76"/>
      <c r="BK104" s="76"/>
      <c r="BL104" s="76"/>
      <c r="BM104" s="76"/>
      <c r="BN104" s="76"/>
      <c r="BO104" s="76"/>
      <c r="BP104" s="76"/>
      <c r="BQ104" s="76"/>
      <c r="BR104" s="76">
        <v>58635</v>
      </c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>
        <v>6967.5</v>
      </c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>
        <v>2603288.15</v>
      </c>
    </row>
    <row r="105" spans="2:105" x14ac:dyDescent="0.3">
      <c r="B105" s="72" t="s">
        <v>592</v>
      </c>
      <c r="C105" s="74" t="s">
        <v>191</v>
      </c>
      <c r="D105" s="73">
        <v>749016.36</v>
      </c>
      <c r="F105" s="55" t="s">
        <v>228</v>
      </c>
      <c r="G105" s="76">
        <v>868825.08999999985</v>
      </c>
      <c r="H105" s="76">
        <v>-868825.09</v>
      </c>
      <c r="I105" s="76">
        <v>134614398.17999998</v>
      </c>
      <c r="J105" s="76">
        <v>4334793.8000000007</v>
      </c>
      <c r="K105" s="76">
        <v>5227865.5900000017</v>
      </c>
      <c r="L105" s="76"/>
      <c r="M105" s="76">
        <v>16428069.319999993</v>
      </c>
      <c r="N105" s="76">
        <v>782035.77</v>
      </c>
      <c r="O105" s="76">
        <v>1830164</v>
      </c>
      <c r="P105" s="76">
        <v>51618941.51000002</v>
      </c>
      <c r="Q105" s="76">
        <v>1208428.6200000001</v>
      </c>
      <c r="R105" s="76">
        <v>1193270.7000000002</v>
      </c>
      <c r="S105" s="76"/>
      <c r="T105" s="76">
        <v>3717567.5700000003</v>
      </c>
      <c r="U105" s="76">
        <v>675251.48000000021</v>
      </c>
      <c r="V105" s="76">
        <v>-2528.2599999999993</v>
      </c>
      <c r="W105" s="76">
        <v>-148.19</v>
      </c>
      <c r="X105" s="76">
        <v>12328800.129999999</v>
      </c>
      <c r="Y105" s="76">
        <v>4432534.870000001</v>
      </c>
      <c r="Z105" s="76">
        <v>23230019.109999999</v>
      </c>
      <c r="AA105" s="76">
        <v>6317600.4199999981</v>
      </c>
      <c r="AB105" s="76"/>
      <c r="AC105" s="76"/>
      <c r="AD105" s="76"/>
      <c r="AE105" s="76"/>
      <c r="AF105" s="76">
        <v>255983.31999999983</v>
      </c>
      <c r="AG105" s="76">
        <v>92021.080000000016</v>
      </c>
      <c r="AH105" s="76">
        <v>840156.44000000029</v>
      </c>
      <c r="AI105" s="76">
        <v>1073800.9500000002</v>
      </c>
      <c r="AJ105" s="76">
        <v>18203623.129999992</v>
      </c>
      <c r="AK105" s="76">
        <v>13574249.480000002</v>
      </c>
      <c r="AL105" s="76">
        <v>15690.160000000033</v>
      </c>
      <c r="AM105" s="76">
        <v>-177888.55999999994</v>
      </c>
      <c r="AN105" s="76">
        <v>6363767.8600000013</v>
      </c>
      <c r="AO105" s="76">
        <v>732229.03999999992</v>
      </c>
      <c r="AP105" s="76">
        <v>2724130.91</v>
      </c>
      <c r="AQ105" s="76">
        <v>792845.15000000014</v>
      </c>
      <c r="AR105" s="76">
        <v>5603881.9300000006</v>
      </c>
      <c r="AS105" s="76">
        <v>378461.30000000005</v>
      </c>
      <c r="AT105" s="76">
        <v>250718.62</v>
      </c>
      <c r="AU105" s="76">
        <v>5081601.75</v>
      </c>
      <c r="AV105" s="76">
        <v>44793.5</v>
      </c>
      <c r="AW105" s="76">
        <v>5426333.54</v>
      </c>
      <c r="AX105" s="76">
        <v>994660.48999999976</v>
      </c>
      <c r="AY105" s="76">
        <v>1658758.85</v>
      </c>
      <c r="AZ105" s="76">
        <v>216887.26</v>
      </c>
      <c r="BA105" s="76">
        <v>63219.48</v>
      </c>
      <c r="BB105" s="76">
        <v>78398.75</v>
      </c>
      <c r="BC105" s="76">
        <v>1342948.65</v>
      </c>
      <c r="BD105" s="76">
        <v>224.94</v>
      </c>
      <c r="BE105" s="76"/>
      <c r="BF105" s="76">
        <v>2362719.14</v>
      </c>
      <c r="BG105" s="76">
        <v>456361.17000000004</v>
      </c>
      <c r="BH105" s="76">
        <v>97454.21</v>
      </c>
      <c r="BI105" s="76">
        <v>152902.46000000002</v>
      </c>
      <c r="BJ105" s="76">
        <v>39525.75</v>
      </c>
      <c r="BK105" s="76">
        <v>158909.12000000002</v>
      </c>
      <c r="BL105" s="76">
        <v>60099.459999999992</v>
      </c>
      <c r="BM105" s="76"/>
      <c r="BN105" s="76">
        <v>43825.89</v>
      </c>
      <c r="BO105" s="76"/>
      <c r="BP105" s="76"/>
      <c r="BQ105" s="76">
        <v>1111859.43</v>
      </c>
      <c r="BR105" s="76">
        <v>2045252.69</v>
      </c>
      <c r="BS105" s="76">
        <v>1269464.28</v>
      </c>
      <c r="BT105" s="76">
        <v>20171.3</v>
      </c>
      <c r="BU105" s="76">
        <v>45781.159999999996</v>
      </c>
      <c r="BV105" s="76">
        <v>50621.25</v>
      </c>
      <c r="BW105" s="76">
        <v>6368439.8700000001</v>
      </c>
      <c r="BX105" s="76">
        <v>41398.629999999997</v>
      </c>
      <c r="BY105" s="76">
        <v>71916.899999999994</v>
      </c>
      <c r="BZ105" s="76"/>
      <c r="CA105" s="76"/>
      <c r="CB105" s="76">
        <v>572858.6</v>
      </c>
      <c r="CC105" s="76">
        <v>2990666.14</v>
      </c>
      <c r="CD105" s="76"/>
      <c r="CE105" s="76"/>
      <c r="CF105" s="76"/>
      <c r="CG105" s="76"/>
      <c r="CH105" s="76">
        <v>242407.68999999997</v>
      </c>
      <c r="CI105" s="76"/>
      <c r="CJ105" s="76">
        <v>228950.50000000006</v>
      </c>
      <c r="CK105" s="76">
        <v>11836.540000000003</v>
      </c>
      <c r="CL105" s="76"/>
      <c r="CM105" s="76"/>
      <c r="CN105" s="76"/>
      <c r="CO105" s="76">
        <v>15.45</v>
      </c>
      <c r="CP105" s="76">
        <v>399546.75000000006</v>
      </c>
      <c r="CQ105" s="76"/>
      <c r="CR105" s="76"/>
      <c r="CS105" s="76"/>
      <c r="CT105" s="76"/>
      <c r="CU105" s="76">
        <v>7353.58</v>
      </c>
      <c r="CV105" s="76"/>
      <c r="CW105" s="76"/>
      <c r="CX105" s="76">
        <v>543197.46000000008</v>
      </c>
      <c r="CY105" s="76"/>
      <c r="CZ105" s="76"/>
      <c r="DA105" s="76">
        <v>352962098.06</v>
      </c>
    </row>
    <row r="106" spans="2:105" x14ac:dyDescent="0.3">
      <c r="B106" s="72" t="s">
        <v>592</v>
      </c>
      <c r="C106" s="74" t="s">
        <v>192</v>
      </c>
      <c r="D106" s="73">
        <v>24674310.390000001</v>
      </c>
      <c r="F106" s="55" t="s">
        <v>772</v>
      </c>
      <c r="G106" s="76">
        <v>242635.50999999998</v>
      </c>
      <c r="H106" s="76">
        <v>-242635.51</v>
      </c>
      <c r="I106" s="76">
        <v>19350324.539999999</v>
      </c>
      <c r="J106" s="76">
        <v>773993.03</v>
      </c>
      <c r="K106" s="76">
        <v>809822.61</v>
      </c>
      <c r="L106" s="76"/>
      <c r="M106" s="76">
        <v>941298.85</v>
      </c>
      <c r="N106" s="76">
        <v>164226.87</v>
      </c>
      <c r="O106" s="76">
        <v>458470.18000000005</v>
      </c>
      <c r="P106" s="76">
        <v>8644874.040000001</v>
      </c>
      <c r="Q106" s="76">
        <v>132036.56</v>
      </c>
      <c r="R106" s="76">
        <v>411458.93</v>
      </c>
      <c r="S106" s="76"/>
      <c r="T106" s="76">
        <v>345322.41000000003</v>
      </c>
      <c r="U106" s="76">
        <v>217613.32</v>
      </c>
      <c r="V106" s="76"/>
      <c r="W106" s="76"/>
      <c r="X106" s="76">
        <v>1677462.0799999998</v>
      </c>
      <c r="Y106" s="76">
        <v>727203.75000000012</v>
      </c>
      <c r="Z106" s="76">
        <v>3094147.4399999995</v>
      </c>
      <c r="AA106" s="76">
        <v>1079797.9200000002</v>
      </c>
      <c r="AB106" s="76"/>
      <c r="AC106" s="76"/>
      <c r="AD106" s="76"/>
      <c r="AE106" s="76"/>
      <c r="AF106" s="76">
        <v>52853.75</v>
      </c>
      <c r="AG106" s="76">
        <v>23114.26</v>
      </c>
      <c r="AH106" s="76">
        <v>104677.40000000001</v>
      </c>
      <c r="AI106" s="76">
        <v>215312.79999999996</v>
      </c>
      <c r="AJ106" s="76">
        <v>2260149.1</v>
      </c>
      <c r="AK106" s="76">
        <v>2051715.98</v>
      </c>
      <c r="AL106" s="76">
        <v>34456.539999999994</v>
      </c>
      <c r="AM106" s="76">
        <v>15141.58</v>
      </c>
      <c r="AN106" s="76">
        <v>1589091.33</v>
      </c>
      <c r="AO106" s="76">
        <v>60214.47</v>
      </c>
      <c r="AP106" s="76">
        <v>149882.62</v>
      </c>
      <c r="AQ106" s="76">
        <v>113993.66</v>
      </c>
      <c r="AR106" s="76">
        <v>236092.17</v>
      </c>
      <c r="AS106" s="76">
        <v>1359.55</v>
      </c>
      <c r="AT106" s="76">
        <v>10103.57</v>
      </c>
      <c r="AU106" s="76">
        <v>583064.07999999996</v>
      </c>
      <c r="AV106" s="76">
        <v>702325</v>
      </c>
      <c r="AW106" s="76">
        <v>1118380.3599999999</v>
      </c>
      <c r="AX106" s="76">
        <v>645516.85</v>
      </c>
      <c r="AY106" s="76">
        <v>2343327.21</v>
      </c>
      <c r="AZ106" s="76">
        <v>14236.54</v>
      </c>
      <c r="BA106" s="76">
        <v>58327.89</v>
      </c>
      <c r="BB106" s="76">
        <v>39116.04</v>
      </c>
      <c r="BC106" s="76"/>
      <c r="BD106" s="76">
        <v>110952.51000000001</v>
      </c>
      <c r="BE106" s="76">
        <v>7605.95</v>
      </c>
      <c r="BF106" s="76">
        <v>103818.9</v>
      </c>
      <c r="BG106" s="76">
        <v>105940.49</v>
      </c>
      <c r="BH106" s="76">
        <v>1346844.56</v>
      </c>
      <c r="BI106" s="76">
        <v>46332.349999999991</v>
      </c>
      <c r="BJ106" s="76"/>
      <c r="BK106" s="76">
        <v>2273.14</v>
      </c>
      <c r="BL106" s="76"/>
      <c r="BM106" s="76"/>
      <c r="BN106" s="76"/>
      <c r="BO106" s="76"/>
      <c r="BP106" s="76"/>
      <c r="BQ106" s="76">
        <v>45276.369999999995</v>
      </c>
      <c r="BR106" s="76">
        <v>491513</v>
      </c>
      <c r="BS106" s="76">
        <v>438275.23</v>
      </c>
      <c r="BT106" s="76">
        <v>865</v>
      </c>
      <c r="BU106" s="76"/>
      <c r="BV106" s="76">
        <v>441664.63</v>
      </c>
      <c r="BW106" s="76">
        <v>528174.42999999993</v>
      </c>
      <c r="BX106" s="76">
        <v>695879.44</v>
      </c>
      <c r="BY106" s="76">
        <v>8847.75</v>
      </c>
      <c r="BZ106" s="76">
        <v>2376.79</v>
      </c>
      <c r="CA106" s="76"/>
      <c r="CB106" s="76">
        <v>125981.29999999999</v>
      </c>
      <c r="CC106" s="76">
        <v>464240.79</v>
      </c>
      <c r="CD106" s="76"/>
      <c r="CE106" s="76"/>
      <c r="CF106" s="76"/>
      <c r="CG106" s="76"/>
      <c r="CH106" s="76">
        <v>77394.97</v>
      </c>
      <c r="CI106" s="76">
        <v>200000</v>
      </c>
      <c r="CJ106" s="76"/>
      <c r="CK106" s="76"/>
      <c r="CL106" s="76"/>
      <c r="CM106" s="76"/>
      <c r="CN106" s="76"/>
      <c r="CO106" s="76"/>
      <c r="CP106" s="76">
        <v>49394.44</v>
      </c>
      <c r="CQ106" s="76"/>
      <c r="CR106" s="76"/>
      <c r="CS106" s="76">
        <v>98224.61</v>
      </c>
      <c r="CT106" s="76">
        <v>60350.37</v>
      </c>
      <c r="CU106" s="76"/>
      <c r="CV106" s="76"/>
      <c r="CW106" s="76"/>
      <c r="CX106" s="76">
        <v>201415.84</v>
      </c>
      <c r="CY106" s="76"/>
      <c r="CZ106" s="76"/>
      <c r="DA106" s="76">
        <v>56904148.139999971</v>
      </c>
    </row>
    <row r="107" spans="2:105" x14ac:dyDescent="0.3">
      <c r="B107" s="72" t="s">
        <v>592</v>
      </c>
      <c r="C107" s="74" t="s">
        <v>172</v>
      </c>
      <c r="D107" s="73">
        <v>283335.85000000003</v>
      </c>
      <c r="F107" s="55" t="s">
        <v>662</v>
      </c>
      <c r="G107" s="76"/>
      <c r="H107" s="76"/>
      <c r="I107" s="76">
        <v>19964937.699999999</v>
      </c>
      <c r="J107" s="76">
        <v>416357.14</v>
      </c>
      <c r="K107" s="76">
        <v>233415.5</v>
      </c>
      <c r="L107" s="76"/>
      <c r="M107" s="76">
        <v>2570272.75</v>
      </c>
      <c r="N107" s="76">
        <v>458432.16</v>
      </c>
      <c r="O107" s="76">
        <v>114706.87</v>
      </c>
      <c r="P107" s="76">
        <v>6478780.3500000006</v>
      </c>
      <c r="Q107" s="76">
        <v>330087.26</v>
      </c>
      <c r="R107" s="76">
        <v>235064.21000000002</v>
      </c>
      <c r="S107" s="76"/>
      <c r="T107" s="76">
        <v>291968.52</v>
      </c>
      <c r="U107" s="76">
        <v>70384.3</v>
      </c>
      <c r="V107" s="76"/>
      <c r="W107" s="76"/>
      <c r="X107" s="76">
        <v>1731277.6300000004</v>
      </c>
      <c r="Y107" s="76">
        <v>545514.52</v>
      </c>
      <c r="Z107" s="76">
        <v>3321953.5700000003</v>
      </c>
      <c r="AA107" s="76">
        <v>819423.2</v>
      </c>
      <c r="AB107" s="76"/>
      <c r="AC107" s="76"/>
      <c r="AD107" s="76"/>
      <c r="AE107" s="76"/>
      <c r="AF107" s="76"/>
      <c r="AG107" s="76"/>
      <c r="AH107" s="76">
        <v>80370.570000000007</v>
      </c>
      <c r="AI107" s="76">
        <v>158668.25</v>
      </c>
      <c r="AJ107" s="76">
        <v>2705095.3800000004</v>
      </c>
      <c r="AK107" s="76">
        <v>1869811.1099999999</v>
      </c>
      <c r="AL107" s="76">
        <v>36407.57</v>
      </c>
      <c r="AM107" s="76">
        <v>11452.659999999996</v>
      </c>
      <c r="AN107" s="76">
        <v>1893691.3199999998</v>
      </c>
      <c r="AO107" s="76">
        <v>257649.99</v>
      </c>
      <c r="AP107" s="76">
        <v>542628.34</v>
      </c>
      <c r="AQ107" s="76">
        <v>152928.58000000002</v>
      </c>
      <c r="AR107" s="76">
        <v>132472.43</v>
      </c>
      <c r="AS107" s="76">
        <v>40000</v>
      </c>
      <c r="AT107" s="76">
        <v>42023.69</v>
      </c>
      <c r="AU107" s="76">
        <v>128065.22</v>
      </c>
      <c r="AV107" s="76"/>
      <c r="AW107" s="76"/>
      <c r="AX107" s="76">
        <v>156962.84</v>
      </c>
      <c r="AY107" s="76">
        <v>1348788.12</v>
      </c>
      <c r="AZ107" s="76">
        <v>89563.58</v>
      </c>
      <c r="BA107" s="76">
        <v>33629.01</v>
      </c>
      <c r="BB107" s="76"/>
      <c r="BC107" s="76"/>
      <c r="BD107" s="76">
        <v>136019.56</v>
      </c>
      <c r="BE107" s="76"/>
      <c r="BF107" s="76">
        <v>205199.68</v>
      </c>
      <c r="BG107" s="76">
        <v>151308.18000000002</v>
      </c>
      <c r="BH107" s="76">
        <v>244911.91999999998</v>
      </c>
      <c r="BI107" s="76"/>
      <c r="BJ107" s="76"/>
      <c r="BK107" s="76">
        <v>41947.83</v>
      </c>
      <c r="BL107" s="76"/>
      <c r="BM107" s="76">
        <v>15198.3</v>
      </c>
      <c r="BN107" s="76">
        <v>18437.759999999998</v>
      </c>
      <c r="BO107" s="76"/>
      <c r="BP107" s="76"/>
      <c r="BQ107" s="76">
        <v>31145.65</v>
      </c>
      <c r="BR107" s="76">
        <v>525428</v>
      </c>
      <c r="BS107" s="76">
        <v>130290.77</v>
      </c>
      <c r="BT107" s="76">
        <v>276</v>
      </c>
      <c r="BU107" s="76">
        <v>57743.95</v>
      </c>
      <c r="BV107" s="76">
        <v>737498.21</v>
      </c>
      <c r="BW107" s="76">
        <v>457045.43000000005</v>
      </c>
      <c r="BX107" s="76"/>
      <c r="BY107" s="76">
        <v>120268.56</v>
      </c>
      <c r="BZ107" s="76">
        <v>7890</v>
      </c>
      <c r="CA107" s="76"/>
      <c r="CB107" s="76"/>
      <c r="CC107" s="76">
        <v>697267.09000000008</v>
      </c>
      <c r="CD107" s="76">
        <v>8162.63</v>
      </c>
      <c r="CE107" s="76"/>
      <c r="CF107" s="76"/>
      <c r="CG107" s="76"/>
      <c r="CH107" s="76">
        <v>137960.59</v>
      </c>
      <c r="CI107" s="76"/>
      <c r="CJ107" s="76"/>
      <c r="CK107" s="76"/>
      <c r="CL107" s="76"/>
      <c r="CM107" s="76"/>
      <c r="CN107" s="76"/>
      <c r="CO107" s="76"/>
      <c r="CP107" s="76">
        <v>234364.25</v>
      </c>
      <c r="CQ107" s="76"/>
      <c r="CR107" s="76"/>
      <c r="CS107" s="76"/>
      <c r="CT107" s="76"/>
      <c r="CU107" s="76"/>
      <c r="CV107" s="76"/>
      <c r="CW107" s="76"/>
      <c r="CX107" s="76">
        <v>13586.05</v>
      </c>
      <c r="CY107" s="76"/>
      <c r="CZ107" s="76"/>
      <c r="DA107" s="76">
        <v>51234734.750000015</v>
      </c>
    </row>
    <row r="108" spans="2:105" x14ac:dyDescent="0.3">
      <c r="B108" s="72" t="s">
        <v>592</v>
      </c>
      <c r="C108" s="74" t="s">
        <v>174</v>
      </c>
      <c r="D108" s="73">
        <v>2033073.23</v>
      </c>
      <c r="F108" s="55" t="s">
        <v>222</v>
      </c>
      <c r="G108" s="76">
        <v>482564.06</v>
      </c>
      <c r="H108" s="76">
        <v>-482564.06000000006</v>
      </c>
      <c r="I108" s="76">
        <v>111387376.04999998</v>
      </c>
      <c r="J108" s="76">
        <v>4589835.9799999995</v>
      </c>
      <c r="K108" s="76">
        <v>4952449.7499999991</v>
      </c>
      <c r="L108" s="76"/>
      <c r="M108" s="76">
        <v>15989292.790000001</v>
      </c>
      <c r="N108" s="76">
        <v>2046218.8300000003</v>
      </c>
      <c r="O108" s="76"/>
      <c r="P108" s="76">
        <v>44461312.440000005</v>
      </c>
      <c r="Q108" s="76">
        <v>627547.57000000018</v>
      </c>
      <c r="R108" s="76">
        <v>2841997.33</v>
      </c>
      <c r="S108" s="76"/>
      <c r="T108" s="76">
        <v>2325489.9799999995</v>
      </c>
      <c r="U108" s="76">
        <v>323880.24</v>
      </c>
      <c r="V108" s="76"/>
      <c r="W108" s="76"/>
      <c r="X108" s="76">
        <v>10294501.080000002</v>
      </c>
      <c r="Y108" s="76">
        <v>3727552.0500000012</v>
      </c>
      <c r="Z108" s="76">
        <v>19123396.48</v>
      </c>
      <c r="AA108" s="76">
        <v>5540830.009999997</v>
      </c>
      <c r="AB108" s="76">
        <v>107124.72</v>
      </c>
      <c r="AC108" s="76">
        <v>28961.68</v>
      </c>
      <c r="AD108" s="76">
        <v>124850.8</v>
      </c>
      <c r="AE108" s="76">
        <v>28180.82</v>
      </c>
      <c r="AF108" s="76">
        <v>228566.09</v>
      </c>
      <c r="AG108" s="76">
        <v>107900.12000000002</v>
      </c>
      <c r="AH108" s="76">
        <v>495102.7300000001</v>
      </c>
      <c r="AI108" s="76">
        <v>1354860.9900000002</v>
      </c>
      <c r="AJ108" s="76">
        <v>15498716.119999997</v>
      </c>
      <c r="AK108" s="76">
        <v>11842487.499999996</v>
      </c>
      <c r="AL108" s="76">
        <v>-73.53</v>
      </c>
      <c r="AM108" s="76">
        <v>120</v>
      </c>
      <c r="AN108" s="76">
        <v>8720701.9700000025</v>
      </c>
      <c r="AO108" s="76">
        <v>939407.48</v>
      </c>
      <c r="AP108" s="76">
        <v>3871173.5400000005</v>
      </c>
      <c r="AQ108" s="76">
        <v>1742228.8299999998</v>
      </c>
      <c r="AR108" s="76">
        <v>1001896.5999999999</v>
      </c>
      <c r="AS108" s="76">
        <v>12750</v>
      </c>
      <c r="AT108" s="76">
        <v>55095.6</v>
      </c>
      <c r="AU108" s="76">
        <v>2404932.77</v>
      </c>
      <c r="AV108" s="76"/>
      <c r="AW108" s="76"/>
      <c r="AX108" s="76">
        <v>429038.67999999993</v>
      </c>
      <c r="AY108" s="76">
        <v>2902515.84</v>
      </c>
      <c r="AZ108" s="76"/>
      <c r="BA108" s="76">
        <v>43257.760000000002</v>
      </c>
      <c r="BB108" s="76">
        <v>157318.46</v>
      </c>
      <c r="BC108" s="76"/>
      <c r="BD108" s="76">
        <v>391135.93000000005</v>
      </c>
      <c r="BE108" s="76">
        <v>132907.24</v>
      </c>
      <c r="BF108" s="76">
        <v>1110402.17</v>
      </c>
      <c r="BG108" s="76">
        <v>144821.15</v>
      </c>
      <c r="BH108" s="76">
        <v>2812165.7099999995</v>
      </c>
      <c r="BI108" s="76">
        <v>893000.16999999981</v>
      </c>
      <c r="BJ108" s="76">
        <v>151098.06</v>
      </c>
      <c r="BK108" s="76">
        <v>23828.249999999996</v>
      </c>
      <c r="BL108" s="76"/>
      <c r="BM108" s="76">
        <v>66063.510000000009</v>
      </c>
      <c r="BN108" s="76">
        <v>4733.4799999999996</v>
      </c>
      <c r="BO108" s="76">
        <v>273470.28000000003</v>
      </c>
      <c r="BP108" s="76"/>
      <c r="BQ108" s="76">
        <v>25876.560000000001</v>
      </c>
      <c r="BR108" s="76">
        <v>2356707.0500000003</v>
      </c>
      <c r="BS108" s="76">
        <v>2009016.1600000001</v>
      </c>
      <c r="BT108" s="76">
        <v>30092.1</v>
      </c>
      <c r="BU108" s="76">
        <v>20940.059999999998</v>
      </c>
      <c r="BV108" s="76">
        <v>3754804.92</v>
      </c>
      <c r="BW108" s="76">
        <v>50953</v>
      </c>
      <c r="BX108" s="76"/>
      <c r="BY108" s="76">
        <v>785035.84000000008</v>
      </c>
      <c r="BZ108" s="76"/>
      <c r="CA108" s="76"/>
      <c r="CB108" s="76">
        <v>449511.48</v>
      </c>
      <c r="CC108" s="76">
        <v>1898985.18</v>
      </c>
      <c r="CD108" s="76"/>
      <c r="CE108" s="76"/>
      <c r="CF108" s="76"/>
      <c r="CG108" s="76"/>
      <c r="CH108" s="76">
        <v>330667.85000000003</v>
      </c>
      <c r="CI108" s="76">
        <v>10000</v>
      </c>
      <c r="CJ108" s="76"/>
      <c r="CK108" s="76"/>
      <c r="CL108" s="76"/>
      <c r="CM108" s="76"/>
      <c r="CN108" s="76"/>
      <c r="CO108" s="76"/>
      <c r="CP108" s="76">
        <v>709935.6</v>
      </c>
      <c r="CQ108" s="76"/>
      <c r="CR108" s="76"/>
      <c r="CS108" s="76">
        <v>3962129.0199999996</v>
      </c>
      <c r="CT108" s="76">
        <v>125669.2</v>
      </c>
      <c r="CU108" s="76">
        <v>113979.62999999999</v>
      </c>
      <c r="CV108" s="76"/>
      <c r="CW108" s="76"/>
      <c r="CX108" s="76">
        <v>134521.28</v>
      </c>
      <c r="CY108" s="76"/>
      <c r="CZ108" s="76"/>
      <c r="DA108" s="76">
        <v>303101247.03000003</v>
      </c>
    </row>
    <row r="109" spans="2:105" x14ac:dyDescent="0.3">
      <c r="B109" s="72" t="s">
        <v>592</v>
      </c>
      <c r="C109" s="74" t="s">
        <v>178</v>
      </c>
      <c r="D109" s="73">
        <v>449857.83999999997</v>
      </c>
      <c r="F109" s="55" t="s">
        <v>752</v>
      </c>
      <c r="G109" s="76">
        <v>74787.259999999995</v>
      </c>
      <c r="H109" s="76">
        <v>-74787.259999999995</v>
      </c>
      <c r="I109" s="76">
        <v>51442786</v>
      </c>
      <c r="J109" s="76">
        <v>1283490.7100000002</v>
      </c>
      <c r="K109" s="76">
        <v>1162576.54</v>
      </c>
      <c r="L109" s="76"/>
      <c r="M109" s="76">
        <v>9044400.379999999</v>
      </c>
      <c r="N109" s="76">
        <v>504076.92</v>
      </c>
      <c r="O109" s="76">
        <v>495194</v>
      </c>
      <c r="P109" s="76">
        <v>20177957.989999998</v>
      </c>
      <c r="Q109" s="76">
        <v>973951.85000000009</v>
      </c>
      <c r="R109" s="76">
        <v>1957484.2999999998</v>
      </c>
      <c r="S109" s="76"/>
      <c r="T109" s="76">
        <v>832188.99</v>
      </c>
      <c r="U109" s="76">
        <v>836972.08</v>
      </c>
      <c r="V109" s="76"/>
      <c r="W109" s="76"/>
      <c r="X109" s="76">
        <v>4741091.0299999993</v>
      </c>
      <c r="Y109" s="76">
        <v>1839839.4500000002</v>
      </c>
      <c r="Z109" s="76">
        <v>8919166.2500000019</v>
      </c>
      <c r="AA109" s="76">
        <v>2574743.81</v>
      </c>
      <c r="AB109" s="76"/>
      <c r="AC109" s="76"/>
      <c r="AD109" s="76"/>
      <c r="AE109" s="76"/>
      <c r="AF109" s="76">
        <v>49219.87</v>
      </c>
      <c r="AG109" s="76">
        <v>32810.93</v>
      </c>
      <c r="AH109" s="76">
        <v>240081.75</v>
      </c>
      <c r="AI109" s="76">
        <v>460898.53</v>
      </c>
      <c r="AJ109" s="76">
        <v>7006466.290000001</v>
      </c>
      <c r="AK109" s="76">
        <v>6199551.2599999979</v>
      </c>
      <c r="AL109" s="76">
        <v>97548.430000000008</v>
      </c>
      <c r="AM109" s="76">
        <v>38376.379999999997</v>
      </c>
      <c r="AN109" s="76">
        <v>3236066.43</v>
      </c>
      <c r="AO109" s="76">
        <v>488656.16000000003</v>
      </c>
      <c r="AP109" s="76">
        <v>910219.37</v>
      </c>
      <c r="AQ109" s="76">
        <v>407429.56999999995</v>
      </c>
      <c r="AR109" s="76">
        <v>293895.05999999994</v>
      </c>
      <c r="AS109" s="76">
        <v>460391.56</v>
      </c>
      <c r="AT109" s="76">
        <v>71824.22</v>
      </c>
      <c r="AU109" s="76">
        <v>39639.78</v>
      </c>
      <c r="AV109" s="76"/>
      <c r="AW109" s="76"/>
      <c r="AX109" s="76">
        <v>335221.82999999996</v>
      </c>
      <c r="AY109" s="76">
        <v>3847866.3900000006</v>
      </c>
      <c r="AZ109" s="76">
        <v>31817.75</v>
      </c>
      <c r="BA109" s="76"/>
      <c r="BB109" s="76">
        <v>10233.75</v>
      </c>
      <c r="BC109" s="76">
        <v>132665.97999999998</v>
      </c>
      <c r="BD109" s="76">
        <v>24674.15</v>
      </c>
      <c r="BE109" s="76">
        <v>13957.6</v>
      </c>
      <c r="BF109" s="76">
        <v>213715.15</v>
      </c>
      <c r="BG109" s="76">
        <v>309958.76999999996</v>
      </c>
      <c r="BH109" s="76">
        <v>1236350.8500000001</v>
      </c>
      <c r="BI109" s="76">
        <v>246002.25999999995</v>
      </c>
      <c r="BJ109" s="76">
        <v>28270.959999999999</v>
      </c>
      <c r="BK109" s="76">
        <v>32056.920000000002</v>
      </c>
      <c r="BL109" s="76">
        <v>92316.15</v>
      </c>
      <c r="BM109" s="76">
        <v>38562.959999999999</v>
      </c>
      <c r="BN109" s="76"/>
      <c r="BO109" s="76">
        <v>29163.37</v>
      </c>
      <c r="BP109" s="76"/>
      <c r="BQ109" s="76">
        <v>485307.74</v>
      </c>
      <c r="BR109" s="76">
        <v>1301727</v>
      </c>
      <c r="BS109" s="76">
        <v>1438629.9300000002</v>
      </c>
      <c r="BT109" s="76">
        <v>15095.12</v>
      </c>
      <c r="BU109" s="76">
        <v>25326.280000000002</v>
      </c>
      <c r="BV109" s="76">
        <v>1880425.19</v>
      </c>
      <c r="BW109" s="76">
        <v>1302145.47</v>
      </c>
      <c r="BX109" s="76"/>
      <c r="BY109" s="76">
        <v>41626.89</v>
      </c>
      <c r="BZ109" s="76">
        <v>9638.52</v>
      </c>
      <c r="CA109" s="76"/>
      <c r="CB109" s="76">
        <v>238850.82</v>
      </c>
      <c r="CC109" s="76">
        <v>1178609.6299999999</v>
      </c>
      <c r="CD109" s="76">
        <v>47066.83</v>
      </c>
      <c r="CE109" s="76"/>
      <c r="CF109" s="76"/>
      <c r="CG109" s="76"/>
      <c r="CH109" s="76">
        <v>70833.58</v>
      </c>
      <c r="CI109" s="76">
        <v>56017.31</v>
      </c>
      <c r="CJ109" s="76"/>
      <c r="CK109" s="76"/>
      <c r="CL109" s="76"/>
      <c r="CM109" s="76"/>
      <c r="CN109" s="76"/>
      <c r="CO109" s="76"/>
      <c r="CP109" s="76">
        <v>62435.820000000007</v>
      </c>
      <c r="CQ109" s="76"/>
      <c r="CR109" s="76"/>
      <c r="CS109" s="76">
        <v>100731.98</v>
      </c>
      <c r="CT109" s="76">
        <v>66287.100000000006</v>
      </c>
      <c r="CU109" s="76">
        <v>224114.71</v>
      </c>
      <c r="CV109" s="76"/>
      <c r="CW109" s="76"/>
      <c r="CX109" s="76">
        <v>66136.59</v>
      </c>
      <c r="CY109" s="76"/>
      <c r="CZ109" s="76"/>
      <c r="DA109" s="76">
        <v>142052837.24000004</v>
      </c>
    </row>
    <row r="110" spans="2:105" x14ac:dyDescent="0.3">
      <c r="B110" s="72" t="s">
        <v>592</v>
      </c>
      <c r="C110" s="74" t="s">
        <v>180</v>
      </c>
      <c r="D110" s="73">
        <v>996393.76000000013</v>
      </c>
      <c r="F110" s="55" t="s">
        <v>698</v>
      </c>
      <c r="G110" s="76">
        <v>343142.20999999996</v>
      </c>
      <c r="H110" s="76">
        <v>-343142.21</v>
      </c>
      <c r="I110" s="76">
        <v>43406613.359999999</v>
      </c>
      <c r="J110" s="76">
        <v>1068834.2200000002</v>
      </c>
      <c r="K110" s="76">
        <v>1569097.6200000006</v>
      </c>
      <c r="L110" s="76"/>
      <c r="M110" s="76">
        <v>5450690.3899999997</v>
      </c>
      <c r="N110" s="76">
        <v>371051.11000000004</v>
      </c>
      <c r="O110" s="76">
        <v>274057.01</v>
      </c>
      <c r="P110" s="76">
        <v>12515473.460000001</v>
      </c>
      <c r="Q110" s="76">
        <v>477716.33999999991</v>
      </c>
      <c r="R110" s="76">
        <v>806305.75000000012</v>
      </c>
      <c r="S110" s="76"/>
      <c r="T110" s="76">
        <v>681710.09</v>
      </c>
      <c r="U110" s="76">
        <v>144731.97999999998</v>
      </c>
      <c r="V110" s="76"/>
      <c r="W110" s="76"/>
      <c r="X110" s="76">
        <v>3861860.98</v>
      </c>
      <c r="Y110" s="76">
        <v>1075676.92</v>
      </c>
      <c r="Z110" s="76">
        <v>7331256.5199999996</v>
      </c>
      <c r="AA110" s="76">
        <v>1570291.38</v>
      </c>
      <c r="AB110" s="76"/>
      <c r="AC110" s="76"/>
      <c r="AD110" s="76"/>
      <c r="AE110" s="76"/>
      <c r="AF110" s="76"/>
      <c r="AG110" s="76"/>
      <c r="AH110" s="76">
        <v>154338.92000000001</v>
      </c>
      <c r="AI110" s="76">
        <v>226259.66999999998</v>
      </c>
      <c r="AJ110" s="76">
        <v>6264873.2599999998</v>
      </c>
      <c r="AK110" s="76">
        <v>3933603.9800000004</v>
      </c>
      <c r="AL110" s="76"/>
      <c r="AM110" s="76"/>
      <c r="AN110" s="76">
        <v>2286955.66</v>
      </c>
      <c r="AO110" s="76">
        <v>531198.02</v>
      </c>
      <c r="AP110" s="76">
        <v>109651.82</v>
      </c>
      <c r="AQ110" s="76">
        <v>490974.87</v>
      </c>
      <c r="AR110" s="76">
        <v>587691.35</v>
      </c>
      <c r="AS110" s="76">
        <v>129033.01</v>
      </c>
      <c r="AT110" s="76">
        <v>56739.33</v>
      </c>
      <c r="AU110" s="76">
        <v>2473161.9299999997</v>
      </c>
      <c r="AV110" s="76"/>
      <c r="AW110" s="76"/>
      <c r="AX110" s="76">
        <v>430299.11</v>
      </c>
      <c r="AY110" s="76">
        <v>591257.62</v>
      </c>
      <c r="AZ110" s="76">
        <v>236116.08</v>
      </c>
      <c r="BA110" s="76">
        <v>51527.82</v>
      </c>
      <c r="BB110" s="76">
        <v>6830.5</v>
      </c>
      <c r="BC110" s="76"/>
      <c r="BD110" s="76">
        <v>189291.46</v>
      </c>
      <c r="BE110" s="76">
        <v>900</v>
      </c>
      <c r="BF110" s="76">
        <v>434569.03</v>
      </c>
      <c r="BG110" s="76">
        <v>254458.3</v>
      </c>
      <c r="BH110" s="76">
        <v>2489480.31</v>
      </c>
      <c r="BI110" s="76">
        <v>371621.74999999994</v>
      </c>
      <c r="BJ110" s="76">
        <v>40533.47</v>
      </c>
      <c r="BK110" s="76">
        <v>8524.73</v>
      </c>
      <c r="BL110" s="76"/>
      <c r="BM110" s="76">
        <v>366630.41000000003</v>
      </c>
      <c r="BN110" s="76"/>
      <c r="BO110" s="76"/>
      <c r="BP110" s="76"/>
      <c r="BQ110" s="76">
        <v>544323.87</v>
      </c>
      <c r="BR110" s="76">
        <v>1128058.7100000002</v>
      </c>
      <c r="BS110" s="76">
        <v>1413577.8699999996</v>
      </c>
      <c r="BT110" s="76">
        <v>33590.479999999996</v>
      </c>
      <c r="BU110" s="76">
        <v>13898.18</v>
      </c>
      <c r="BV110" s="76">
        <v>1701217.19</v>
      </c>
      <c r="BW110" s="76">
        <v>1630429.02</v>
      </c>
      <c r="BX110" s="76">
        <v>1151362.9099999999</v>
      </c>
      <c r="BY110" s="76">
        <v>58570.53</v>
      </c>
      <c r="BZ110" s="76">
        <v>328028.06</v>
      </c>
      <c r="CA110" s="76"/>
      <c r="CB110" s="76">
        <v>372477.57</v>
      </c>
      <c r="CC110" s="76">
        <v>1130431.56</v>
      </c>
      <c r="CD110" s="76"/>
      <c r="CE110" s="76"/>
      <c r="CF110" s="76"/>
      <c r="CG110" s="76"/>
      <c r="CH110" s="76">
        <v>158249.88999999998</v>
      </c>
      <c r="CI110" s="76"/>
      <c r="CJ110" s="76"/>
      <c r="CK110" s="76"/>
      <c r="CL110" s="76">
        <v>2450</v>
      </c>
      <c r="CM110" s="76"/>
      <c r="CN110" s="76"/>
      <c r="CO110" s="76"/>
      <c r="CP110" s="76">
        <v>134677.15000000002</v>
      </c>
      <c r="CQ110" s="76"/>
      <c r="CR110" s="76">
        <v>354454.87</v>
      </c>
      <c r="CS110" s="76">
        <v>220390.39</v>
      </c>
      <c r="CT110" s="76">
        <v>120439.98</v>
      </c>
      <c r="CU110" s="76"/>
      <c r="CV110" s="76">
        <v>23735.1</v>
      </c>
      <c r="CW110" s="76"/>
      <c r="CX110" s="76">
        <v>138978.49</v>
      </c>
      <c r="CY110" s="76"/>
      <c r="CZ110" s="76"/>
      <c r="DA110" s="76">
        <v>113981231.35999998</v>
      </c>
    </row>
    <row r="111" spans="2:105" x14ac:dyDescent="0.3">
      <c r="B111" s="72" t="s">
        <v>592</v>
      </c>
      <c r="C111" s="74" t="s">
        <v>182</v>
      </c>
      <c r="D111" s="73">
        <v>8275841.0399999991</v>
      </c>
      <c r="F111" s="55" t="s">
        <v>424</v>
      </c>
      <c r="G111" s="76">
        <v>609205.73</v>
      </c>
      <c r="H111" s="76">
        <v>-609205.73</v>
      </c>
      <c r="I111" s="76">
        <v>129849754.34</v>
      </c>
      <c r="J111" s="76">
        <v>5677710.0899999999</v>
      </c>
      <c r="K111" s="76">
        <v>5515639.9299999997</v>
      </c>
      <c r="L111" s="76"/>
      <c r="M111" s="76">
        <v>12772189</v>
      </c>
      <c r="N111" s="76">
        <v>908056.5</v>
      </c>
      <c r="O111" s="76"/>
      <c r="P111" s="76">
        <v>47387885.530000001</v>
      </c>
      <c r="Q111" s="76">
        <v>969421.61999999988</v>
      </c>
      <c r="R111" s="76">
        <v>2642352.02</v>
      </c>
      <c r="S111" s="76"/>
      <c r="T111" s="76">
        <v>1116183.6499999999</v>
      </c>
      <c r="U111" s="76">
        <v>504913.79</v>
      </c>
      <c r="V111" s="76">
        <v>513600.94000000006</v>
      </c>
      <c r="W111" s="76">
        <v>844899.75999999989</v>
      </c>
      <c r="X111" s="76">
        <v>11490324.91</v>
      </c>
      <c r="Y111" s="76">
        <v>3901380.4600000004</v>
      </c>
      <c r="Z111" s="76">
        <v>21482478.880000003</v>
      </c>
      <c r="AA111" s="76">
        <v>5733998.2599999998</v>
      </c>
      <c r="AB111" s="76"/>
      <c r="AC111" s="76"/>
      <c r="AD111" s="76"/>
      <c r="AE111" s="76"/>
      <c r="AF111" s="76">
        <v>316652.5</v>
      </c>
      <c r="AG111" s="76">
        <v>107739.26</v>
      </c>
      <c r="AH111" s="76"/>
      <c r="AI111" s="76"/>
      <c r="AJ111" s="76">
        <v>16549558.359999999</v>
      </c>
      <c r="AK111" s="76">
        <v>12151110.449999999</v>
      </c>
      <c r="AL111" s="76"/>
      <c r="AM111" s="76"/>
      <c r="AN111" s="76">
        <v>6516340.8499999996</v>
      </c>
      <c r="AO111" s="76">
        <v>934183.64</v>
      </c>
      <c r="AP111" s="76">
        <v>2636490.2799999998</v>
      </c>
      <c r="AQ111" s="76">
        <v>1574802.0099999998</v>
      </c>
      <c r="AR111" s="76">
        <v>76741.8</v>
      </c>
      <c r="AS111" s="76">
        <v>463449.52999999997</v>
      </c>
      <c r="AT111" s="76">
        <v>73653.039999999994</v>
      </c>
      <c r="AU111" s="76">
        <v>355144.01</v>
      </c>
      <c r="AV111" s="76"/>
      <c r="AW111" s="76"/>
      <c r="AX111" s="76">
        <v>345570.53</v>
      </c>
      <c r="AY111" s="76">
        <v>14075951.359999999</v>
      </c>
      <c r="AZ111" s="76"/>
      <c r="BA111" s="76">
        <v>47623.08</v>
      </c>
      <c r="BB111" s="76"/>
      <c r="BC111" s="76">
        <v>2880469.88</v>
      </c>
      <c r="BD111" s="76"/>
      <c r="BE111" s="76"/>
      <c r="BF111" s="76">
        <v>870857.79999999993</v>
      </c>
      <c r="BG111" s="76">
        <v>669917.23</v>
      </c>
      <c r="BH111" s="76">
        <v>1127986.28</v>
      </c>
      <c r="BI111" s="76"/>
      <c r="BJ111" s="76"/>
      <c r="BK111" s="76"/>
      <c r="BL111" s="76"/>
      <c r="BM111" s="76"/>
      <c r="BN111" s="76"/>
      <c r="BO111" s="76"/>
      <c r="BP111" s="76"/>
      <c r="BQ111" s="76">
        <v>1124989.75</v>
      </c>
      <c r="BR111" s="76">
        <v>3440277.02</v>
      </c>
      <c r="BS111" s="76">
        <v>1230858.7</v>
      </c>
      <c r="BT111" s="76"/>
      <c r="BU111" s="76">
        <v>5931.2800000000007</v>
      </c>
      <c r="BV111" s="76">
        <v>4874897.9800000004</v>
      </c>
      <c r="BW111" s="76"/>
      <c r="BX111" s="76">
        <v>11473.97</v>
      </c>
      <c r="BY111" s="76"/>
      <c r="BZ111" s="76"/>
      <c r="CA111" s="76"/>
      <c r="CB111" s="76">
        <v>765075.1399999999</v>
      </c>
      <c r="CC111" s="76">
        <v>3586797.81</v>
      </c>
      <c r="CD111" s="76"/>
      <c r="CE111" s="76"/>
      <c r="CF111" s="76"/>
      <c r="CG111" s="76"/>
      <c r="CH111" s="76"/>
      <c r="CI111" s="76"/>
      <c r="CJ111" s="76">
        <v>278830.44</v>
      </c>
      <c r="CK111" s="76">
        <v>2014.83</v>
      </c>
      <c r="CL111" s="76"/>
      <c r="CM111" s="76"/>
      <c r="CN111" s="76"/>
      <c r="CO111" s="76"/>
      <c r="CP111" s="76">
        <v>210426.09</v>
      </c>
      <c r="CQ111" s="76"/>
      <c r="CR111" s="76"/>
      <c r="CS111" s="76"/>
      <c r="CT111" s="76"/>
      <c r="CU111" s="76"/>
      <c r="CV111" s="76"/>
      <c r="CW111" s="76"/>
      <c r="CX111" s="76">
        <v>1649150.5</v>
      </c>
      <c r="CY111" s="76"/>
      <c r="CZ111" s="76"/>
      <c r="DA111" s="76">
        <v>330265755.07999986</v>
      </c>
    </row>
    <row r="112" spans="2:105" x14ac:dyDescent="0.3">
      <c r="B112" s="72" t="s">
        <v>592</v>
      </c>
      <c r="C112" s="74" t="s">
        <v>137</v>
      </c>
      <c r="D112" s="73">
        <v>356199.99999999994</v>
      </c>
      <c r="F112" s="55" t="s">
        <v>690</v>
      </c>
      <c r="G112" s="76">
        <v>264236.76999999996</v>
      </c>
      <c r="H112" s="76">
        <v>-264236.77</v>
      </c>
      <c r="I112" s="76">
        <v>59290394.509999998</v>
      </c>
      <c r="J112" s="76">
        <v>1385057.32</v>
      </c>
      <c r="K112" s="76">
        <v>846434.78</v>
      </c>
      <c r="L112" s="76"/>
      <c r="M112" s="76">
        <v>14011124.380000001</v>
      </c>
      <c r="N112" s="76">
        <v>1184088.8199999998</v>
      </c>
      <c r="O112" s="76">
        <v>506604.01</v>
      </c>
      <c r="P112" s="76">
        <v>25908838.750000015</v>
      </c>
      <c r="Q112" s="76">
        <v>546660.10999999987</v>
      </c>
      <c r="R112" s="76">
        <v>1445323.35</v>
      </c>
      <c r="S112" s="76"/>
      <c r="T112" s="76">
        <v>1053279.18</v>
      </c>
      <c r="U112" s="76">
        <v>541139.57999999996</v>
      </c>
      <c r="V112" s="76"/>
      <c r="W112" s="76"/>
      <c r="X112" s="76">
        <v>5722505.3600000013</v>
      </c>
      <c r="Y112" s="76">
        <v>2188999.5799999996</v>
      </c>
      <c r="Z112" s="76">
        <v>10810582.169999998</v>
      </c>
      <c r="AA112" s="76">
        <v>3144672.0899999994</v>
      </c>
      <c r="AB112" s="76"/>
      <c r="AC112" s="76"/>
      <c r="AD112" s="76">
        <v>6307.07</v>
      </c>
      <c r="AE112" s="76">
        <v>2638.43</v>
      </c>
      <c r="AF112" s="76">
        <v>120067.31999999999</v>
      </c>
      <c r="AG112" s="76">
        <v>45967.970000000008</v>
      </c>
      <c r="AH112" s="76">
        <v>315596.42</v>
      </c>
      <c r="AI112" s="76">
        <v>675421.94</v>
      </c>
      <c r="AJ112" s="76">
        <v>8026358.9400000013</v>
      </c>
      <c r="AK112" s="76">
        <v>6378642.7600000007</v>
      </c>
      <c r="AL112" s="76">
        <v>1239</v>
      </c>
      <c r="AM112" s="76"/>
      <c r="AN112" s="76">
        <v>3337415.1000000006</v>
      </c>
      <c r="AO112" s="76">
        <v>225282.46</v>
      </c>
      <c r="AP112" s="76">
        <v>1243432.3799999999</v>
      </c>
      <c r="AQ112" s="76">
        <v>468039.45999999996</v>
      </c>
      <c r="AR112" s="76">
        <v>828708.37</v>
      </c>
      <c r="AS112" s="76">
        <v>900</v>
      </c>
      <c r="AT112" s="76">
        <v>215241.68</v>
      </c>
      <c r="AU112" s="76">
        <v>832262.64999999991</v>
      </c>
      <c r="AV112" s="76"/>
      <c r="AW112" s="76"/>
      <c r="AX112" s="76">
        <v>66665.94</v>
      </c>
      <c r="AY112" s="76">
        <v>1044294.91</v>
      </c>
      <c r="AZ112" s="76">
        <v>4351.05</v>
      </c>
      <c r="BA112" s="76">
        <v>51705.96</v>
      </c>
      <c r="BB112" s="76">
        <v>171161.1</v>
      </c>
      <c r="BC112" s="76">
        <v>578953.65999999992</v>
      </c>
      <c r="BD112" s="76">
        <v>407078.48</v>
      </c>
      <c r="BE112" s="76">
        <v>80253.39</v>
      </c>
      <c r="BF112" s="76">
        <v>401427.39</v>
      </c>
      <c r="BG112" s="76">
        <v>239375.86000000002</v>
      </c>
      <c r="BH112" s="76">
        <v>413686.51</v>
      </c>
      <c r="BI112" s="76">
        <v>117248.66</v>
      </c>
      <c r="BJ112" s="76">
        <v>13727.439999999999</v>
      </c>
      <c r="BK112" s="76">
        <v>68839.88</v>
      </c>
      <c r="BL112" s="76"/>
      <c r="BM112" s="76"/>
      <c r="BN112" s="76"/>
      <c r="BO112" s="76">
        <v>400</v>
      </c>
      <c r="BP112" s="76"/>
      <c r="BQ112" s="76">
        <v>495970.6</v>
      </c>
      <c r="BR112" s="76">
        <v>1702116</v>
      </c>
      <c r="BS112" s="76">
        <v>132039.16</v>
      </c>
      <c r="BT112" s="76">
        <v>7720.53</v>
      </c>
      <c r="BU112" s="76">
        <v>73853.349999999991</v>
      </c>
      <c r="BV112" s="76">
        <v>1562412.37</v>
      </c>
      <c r="BW112" s="76">
        <v>1012410.89</v>
      </c>
      <c r="BX112" s="76"/>
      <c r="BY112" s="76">
        <v>196074.85</v>
      </c>
      <c r="BZ112" s="76">
        <v>17962</v>
      </c>
      <c r="CA112" s="76"/>
      <c r="CB112" s="76">
        <v>542870.77</v>
      </c>
      <c r="CC112" s="76">
        <v>1502114.5099999998</v>
      </c>
      <c r="CD112" s="76"/>
      <c r="CE112" s="76"/>
      <c r="CF112" s="76"/>
      <c r="CG112" s="76"/>
      <c r="CH112" s="76">
        <v>155814.62</v>
      </c>
      <c r="CI112" s="76">
        <v>12500</v>
      </c>
      <c r="CJ112" s="76">
        <v>12446.52</v>
      </c>
      <c r="CK112" s="76">
        <v>753.48</v>
      </c>
      <c r="CL112" s="76"/>
      <c r="CM112" s="76"/>
      <c r="CN112" s="76"/>
      <c r="CO112" s="76"/>
      <c r="CP112" s="76">
        <v>150992.44</v>
      </c>
      <c r="CQ112" s="76"/>
      <c r="CR112" s="76"/>
      <c r="CS112" s="76">
        <v>126099.37000000001</v>
      </c>
      <c r="CT112" s="76"/>
      <c r="CU112" s="76"/>
      <c r="CV112" s="76"/>
      <c r="CW112" s="76"/>
      <c r="CX112" s="76">
        <v>31651.700000000004</v>
      </c>
      <c r="CY112" s="76"/>
      <c r="CZ112" s="76"/>
      <c r="DA112" s="76">
        <v>162704199.32999995</v>
      </c>
    </row>
    <row r="113" spans="2:105" x14ac:dyDescent="0.3">
      <c r="B113" s="72" t="s">
        <v>592</v>
      </c>
      <c r="C113" s="74" t="s">
        <v>139</v>
      </c>
      <c r="D113" s="73">
        <v>3434494.87</v>
      </c>
      <c r="F113" s="55" t="s">
        <v>456</v>
      </c>
      <c r="G113" s="76">
        <v>1075579.3800000001</v>
      </c>
      <c r="H113" s="76">
        <v>-1075579.3800000001</v>
      </c>
      <c r="I113" s="76">
        <v>193794261.70999995</v>
      </c>
      <c r="J113" s="76">
        <v>5049148.3999999911</v>
      </c>
      <c r="K113" s="76">
        <v>4438611.9099999992</v>
      </c>
      <c r="L113" s="76"/>
      <c r="M113" s="76">
        <v>40099171.769999988</v>
      </c>
      <c r="N113" s="76">
        <v>2773224.32</v>
      </c>
      <c r="O113" s="76">
        <v>1291612</v>
      </c>
      <c r="P113" s="76">
        <v>63618329.419999994</v>
      </c>
      <c r="Q113" s="76">
        <v>645607.78999999992</v>
      </c>
      <c r="R113" s="76">
        <v>3320746.4799999991</v>
      </c>
      <c r="S113" s="76"/>
      <c r="T113" s="76">
        <v>1364251.7000000002</v>
      </c>
      <c r="U113" s="76">
        <v>480175.19</v>
      </c>
      <c r="V113" s="76">
        <v>18482.009999999998</v>
      </c>
      <c r="W113" s="76"/>
      <c r="X113" s="76">
        <v>18278988.66</v>
      </c>
      <c r="Y113" s="76">
        <v>5105938.8000000007</v>
      </c>
      <c r="Z113" s="76">
        <v>34494063.210000001</v>
      </c>
      <c r="AA113" s="76">
        <v>7704058.7200000025</v>
      </c>
      <c r="AB113" s="76"/>
      <c r="AC113" s="76"/>
      <c r="AD113" s="76"/>
      <c r="AE113" s="76"/>
      <c r="AF113" s="76">
        <v>64283.22</v>
      </c>
      <c r="AG113" s="76">
        <v>19982.539999999997</v>
      </c>
      <c r="AH113" s="76">
        <v>461950.18000000017</v>
      </c>
      <c r="AI113" s="76">
        <v>303316.84000000008</v>
      </c>
      <c r="AJ113" s="76">
        <v>26969937.169999998</v>
      </c>
      <c r="AK113" s="76">
        <v>16269157.240000006</v>
      </c>
      <c r="AL113" s="76">
        <v>487218.62</v>
      </c>
      <c r="AM113" s="76">
        <v>135273.77999999997</v>
      </c>
      <c r="AN113" s="76">
        <v>7509122.1900000013</v>
      </c>
      <c r="AO113" s="76">
        <v>828820.73</v>
      </c>
      <c r="AP113" s="76">
        <v>4352426.28</v>
      </c>
      <c r="AQ113" s="76">
        <v>1567165.77</v>
      </c>
      <c r="AR113" s="76">
        <v>5261405.96</v>
      </c>
      <c r="AS113" s="76">
        <v>443528.75</v>
      </c>
      <c r="AT113" s="76">
        <v>279438.40999999997</v>
      </c>
      <c r="AU113" s="76">
        <v>13854842.449999999</v>
      </c>
      <c r="AV113" s="76"/>
      <c r="AW113" s="76"/>
      <c r="AX113" s="76">
        <v>781244.95</v>
      </c>
      <c r="AY113" s="76">
        <v>1742905.04</v>
      </c>
      <c r="AZ113" s="76">
        <v>773737.7</v>
      </c>
      <c r="BA113" s="76">
        <v>96472.78</v>
      </c>
      <c r="BB113" s="76"/>
      <c r="BC113" s="76"/>
      <c r="BD113" s="76"/>
      <c r="BE113" s="76">
        <v>48844.639999999999</v>
      </c>
      <c r="BF113" s="76">
        <v>821701.45999999985</v>
      </c>
      <c r="BG113" s="76">
        <v>822290.89000000013</v>
      </c>
      <c r="BH113" s="76">
        <v>1993361.87</v>
      </c>
      <c r="BI113" s="76">
        <v>159961.38</v>
      </c>
      <c r="BJ113" s="76">
        <v>364220.84</v>
      </c>
      <c r="BK113" s="76">
        <v>920715.59000000008</v>
      </c>
      <c r="BL113" s="76"/>
      <c r="BM113" s="76"/>
      <c r="BN113" s="76">
        <v>22366.54</v>
      </c>
      <c r="BO113" s="76"/>
      <c r="BP113" s="76"/>
      <c r="BQ113" s="76">
        <v>2009100.58</v>
      </c>
      <c r="BR113" s="76">
        <v>4642388.83</v>
      </c>
      <c r="BS113" s="76">
        <v>6402691.54</v>
      </c>
      <c r="BT113" s="76">
        <v>14593.119999999999</v>
      </c>
      <c r="BU113" s="76">
        <v>-256345.94999999998</v>
      </c>
      <c r="BV113" s="76">
        <v>4437198.34</v>
      </c>
      <c r="BW113" s="76">
        <v>1865816</v>
      </c>
      <c r="BX113" s="76">
        <v>3857626.98</v>
      </c>
      <c r="BY113" s="76">
        <v>973718.31</v>
      </c>
      <c r="BZ113" s="76"/>
      <c r="CA113" s="76"/>
      <c r="CB113" s="76">
        <v>1331068.75</v>
      </c>
      <c r="CC113" s="76">
        <v>4336997.3000000007</v>
      </c>
      <c r="CD113" s="76"/>
      <c r="CE113" s="76"/>
      <c r="CF113" s="76"/>
      <c r="CG113" s="76">
        <v>996329.8899999999</v>
      </c>
      <c r="CH113" s="76">
        <v>927337.45</v>
      </c>
      <c r="CI113" s="76">
        <v>70000</v>
      </c>
      <c r="CJ113" s="76">
        <v>462524.18</v>
      </c>
      <c r="CK113" s="76">
        <v>2541.38</v>
      </c>
      <c r="CL113" s="76"/>
      <c r="CM113" s="76"/>
      <c r="CN113" s="76"/>
      <c r="CO113" s="76"/>
      <c r="CP113" s="76">
        <v>416748.17000000004</v>
      </c>
      <c r="CQ113" s="76"/>
      <c r="CR113" s="76">
        <v>70691.55</v>
      </c>
      <c r="CS113" s="76">
        <v>606483.35</v>
      </c>
      <c r="CT113" s="76">
        <v>11853.37</v>
      </c>
      <c r="CU113" s="76">
        <v>846361.94000000006</v>
      </c>
      <c r="CV113" s="76">
        <v>32167.510000000002</v>
      </c>
      <c r="CW113" s="76">
        <v>9688.7999999999993</v>
      </c>
      <c r="CX113" s="76">
        <v>32162.11</v>
      </c>
      <c r="CY113" s="76"/>
      <c r="CZ113" s="76"/>
      <c r="DA113" s="76">
        <v>503932109.39999992</v>
      </c>
    </row>
    <row r="114" spans="2:105" x14ac:dyDescent="0.3">
      <c r="B114" s="72" t="s">
        <v>592</v>
      </c>
      <c r="C114" s="74" t="s">
        <v>141</v>
      </c>
      <c r="D114" s="73">
        <v>3754493.1299999994</v>
      </c>
      <c r="F114" s="55" t="s">
        <v>436</v>
      </c>
      <c r="G114" s="76">
        <v>1706877.57</v>
      </c>
      <c r="H114" s="76">
        <v>-1706877.5699999998</v>
      </c>
      <c r="I114" s="76">
        <v>173093663.72999999</v>
      </c>
      <c r="J114" s="76">
        <v>5819799.9199999999</v>
      </c>
      <c r="K114" s="76">
        <v>3133832.25</v>
      </c>
      <c r="L114" s="76"/>
      <c r="M114" s="76">
        <v>14696881.300000001</v>
      </c>
      <c r="N114" s="76">
        <v>4396229.7</v>
      </c>
      <c r="O114" s="76">
        <v>1182613.3500000001</v>
      </c>
      <c r="P114" s="76">
        <v>61812908.719999999</v>
      </c>
      <c r="Q114" s="76">
        <v>1545819.34</v>
      </c>
      <c r="R114" s="76">
        <v>2278223.02</v>
      </c>
      <c r="S114" s="76"/>
      <c r="T114" s="76">
        <v>966695.58000000007</v>
      </c>
      <c r="U114" s="76">
        <v>355267.06</v>
      </c>
      <c r="V114" s="76"/>
      <c r="W114" s="76"/>
      <c r="X114" s="76">
        <v>15112975.269999998</v>
      </c>
      <c r="Y114" s="76">
        <v>4981330.24</v>
      </c>
      <c r="Z114" s="76">
        <v>28625578.289999999</v>
      </c>
      <c r="AA114" s="76">
        <v>7512095.25</v>
      </c>
      <c r="AB114" s="76"/>
      <c r="AC114" s="76"/>
      <c r="AD114" s="76"/>
      <c r="AE114" s="76"/>
      <c r="AF114" s="76">
        <v>193701.52000000002</v>
      </c>
      <c r="AG114" s="76">
        <v>64055.149999999994</v>
      </c>
      <c r="AH114" s="76">
        <v>1028404.9099999999</v>
      </c>
      <c r="AI114" s="76">
        <v>598718.07999999984</v>
      </c>
      <c r="AJ114" s="76">
        <v>23373543.780000001</v>
      </c>
      <c r="AK114" s="76">
        <v>16684422.57</v>
      </c>
      <c r="AL114" s="76">
        <v>2638927.58</v>
      </c>
      <c r="AM114" s="76">
        <v>843607.57000000007</v>
      </c>
      <c r="AN114" s="76">
        <v>9937736.0500000007</v>
      </c>
      <c r="AO114" s="76"/>
      <c r="AP114" s="76">
        <v>4325510.45</v>
      </c>
      <c r="AQ114" s="76">
        <v>2620553.9899999998</v>
      </c>
      <c r="AR114" s="76">
        <v>2230840.4</v>
      </c>
      <c r="AS114" s="76">
        <v>34620.92</v>
      </c>
      <c r="AT114" s="76"/>
      <c r="AU114" s="76"/>
      <c r="AV114" s="76">
        <v>1205188.73</v>
      </c>
      <c r="AW114" s="76"/>
      <c r="AX114" s="76">
        <v>40004.01</v>
      </c>
      <c r="AY114" s="76">
        <v>35049385.370000005</v>
      </c>
      <c r="AZ114" s="76"/>
      <c r="BA114" s="76"/>
      <c r="BB114" s="76">
        <v>204756.76</v>
      </c>
      <c r="BC114" s="76">
        <v>24207.7</v>
      </c>
      <c r="BD114" s="76"/>
      <c r="BE114" s="76"/>
      <c r="BF114" s="76">
        <v>1526390.09</v>
      </c>
      <c r="BG114" s="76">
        <v>667935.28000000014</v>
      </c>
      <c r="BH114" s="76">
        <v>31693.73</v>
      </c>
      <c r="BI114" s="76"/>
      <c r="BJ114" s="76"/>
      <c r="BK114" s="76">
        <v>782.88</v>
      </c>
      <c r="BL114" s="76"/>
      <c r="BM114" s="76">
        <v>54466.19</v>
      </c>
      <c r="BN114" s="76"/>
      <c r="BO114" s="76"/>
      <c r="BP114" s="76"/>
      <c r="BQ114" s="76">
        <v>1361298.52</v>
      </c>
      <c r="BR114" s="76">
        <v>3197371.0300000003</v>
      </c>
      <c r="BS114" s="76">
        <v>998503.73</v>
      </c>
      <c r="BT114" s="76">
        <v>2203.37</v>
      </c>
      <c r="BU114" s="76"/>
      <c r="BV114" s="76"/>
      <c r="BW114" s="76"/>
      <c r="BX114" s="76"/>
      <c r="BY114" s="76">
        <v>816261.53999999992</v>
      </c>
      <c r="BZ114" s="76"/>
      <c r="CA114" s="76"/>
      <c r="CB114" s="76">
        <v>846288.02</v>
      </c>
      <c r="CC114" s="76">
        <v>3954487.62</v>
      </c>
      <c r="CD114" s="76"/>
      <c r="CE114" s="76"/>
      <c r="CF114" s="76"/>
      <c r="CG114" s="76"/>
      <c r="CH114" s="76"/>
      <c r="CI114" s="76"/>
      <c r="CJ114" s="76">
        <v>545280.6</v>
      </c>
      <c r="CK114" s="76">
        <v>55026.799999999996</v>
      </c>
      <c r="CL114" s="76">
        <v>2250</v>
      </c>
      <c r="CM114" s="76"/>
      <c r="CN114" s="76"/>
      <c r="CO114" s="76"/>
      <c r="CP114" s="76">
        <v>425587.89000000007</v>
      </c>
      <c r="CQ114" s="76"/>
      <c r="CR114" s="76"/>
      <c r="CS114" s="76">
        <v>816971.47000000009</v>
      </c>
      <c r="CT114" s="76"/>
      <c r="CU114" s="76">
        <v>62610.91</v>
      </c>
      <c r="CV114" s="76">
        <v>684154.5</v>
      </c>
      <c r="CW114" s="76"/>
      <c r="CX114" s="76">
        <v>460259.0400000001</v>
      </c>
      <c r="CY114" s="76"/>
      <c r="CZ114" s="76"/>
      <c r="DA114" s="76">
        <v>443121921.76999992</v>
      </c>
    </row>
    <row r="115" spans="2:105" x14ac:dyDescent="0.3">
      <c r="B115" s="72" t="s">
        <v>592</v>
      </c>
      <c r="C115" s="74" t="s">
        <v>143</v>
      </c>
      <c r="D115" s="73">
        <v>292027.99</v>
      </c>
      <c r="F115" s="55" t="s">
        <v>556</v>
      </c>
      <c r="G115" s="76">
        <v>1361643.52</v>
      </c>
      <c r="H115" s="76">
        <v>-1361643.52</v>
      </c>
      <c r="I115" s="76">
        <v>139996056.97</v>
      </c>
      <c r="J115" s="76">
        <v>4710589.38</v>
      </c>
      <c r="K115" s="76"/>
      <c r="L115" s="76"/>
      <c r="M115" s="76">
        <v>38551687.230000004</v>
      </c>
      <c r="N115" s="76">
        <v>961643.0199999999</v>
      </c>
      <c r="O115" s="76"/>
      <c r="P115" s="76">
        <v>58177679.660000041</v>
      </c>
      <c r="Q115" s="76">
        <v>6513043.3299999991</v>
      </c>
      <c r="R115" s="76">
        <v>1871006.2600000002</v>
      </c>
      <c r="S115" s="76"/>
      <c r="T115" s="76">
        <v>1860805.6700000004</v>
      </c>
      <c r="U115" s="76">
        <v>515214.89</v>
      </c>
      <c r="V115" s="76"/>
      <c r="W115" s="76"/>
      <c r="X115" s="76">
        <v>13659341.330000002</v>
      </c>
      <c r="Y115" s="76">
        <v>5073171.6899999995</v>
      </c>
      <c r="Z115" s="76">
        <v>25665640.499999993</v>
      </c>
      <c r="AA115" s="76">
        <v>7314514.7299999986</v>
      </c>
      <c r="AB115" s="76"/>
      <c r="AC115" s="76"/>
      <c r="AD115" s="76"/>
      <c r="AE115" s="76"/>
      <c r="AF115" s="76">
        <v>88610.43</v>
      </c>
      <c r="AG115" s="76">
        <v>32607.280000000002</v>
      </c>
      <c r="AH115" s="76">
        <v>653858.59</v>
      </c>
      <c r="AI115" s="76">
        <v>781192.77999999991</v>
      </c>
      <c r="AJ115" s="76">
        <v>19679900.240000006</v>
      </c>
      <c r="AK115" s="76">
        <v>14073617.91</v>
      </c>
      <c r="AL115" s="76">
        <v>282538.38000000006</v>
      </c>
      <c r="AM115" s="76">
        <v>105458.84</v>
      </c>
      <c r="AN115" s="76">
        <v>8785503.410000002</v>
      </c>
      <c r="AO115" s="76">
        <v>1390336.04</v>
      </c>
      <c r="AP115" s="76">
        <v>3288278.4299999997</v>
      </c>
      <c r="AQ115" s="76"/>
      <c r="AR115" s="76">
        <v>292096.77</v>
      </c>
      <c r="AS115" s="76">
        <v>106105.26000000001</v>
      </c>
      <c r="AT115" s="76">
        <v>330594.52</v>
      </c>
      <c r="AU115" s="76"/>
      <c r="AV115" s="76"/>
      <c r="AW115" s="76"/>
      <c r="AX115" s="76">
        <v>108603.48999999999</v>
      </c>
      <c r="AY115" s="76">
        <v>17464630.219999999</v>
      </c>
      <c r="AZ115" s="76"/>
      <c r="BA115" s="76">
        <v>38697.599999999999</v>
      </c>
      <c r="BB115" s="76"/>
      <c r="BC115" s="76"/>
      <c r="BD115" s="76"/>
      <c r="BE115" s="76"/>
      <c r="BF115" s="76">
        <v>734803.9800000001</v>
      </c>
      <c r="BG115" s="76">
        <v>179101.38</v>
      </c>
      <c r="BH115" s="76"/>
      <c r="BI115" s="76">
        <v>4731823.8199999994</v>
      </c>
      <c r="BJ115" s="76"/>
      <c r="BK115" s="76">
        <v>10690.48</v>
      </c>
      <c r="BL115" s="76"/>
      <c r="BM115" s="76"/>
      <c r="BN115" s="76"/>
      <c r="BO115" s="76"/>
      <c r="BP115" s="76"/>
      <c r="BQ115" s="76">
        <v>389779.03</v>
      </c>
      <c r="BR115" s="76">
        <v>3580838.48</v>
      </c>
      <c r="BS115" s="76">
        <v>181020.51</v>
      </c>
      <c r="BT115" s="76">
        <v>6860.9699999999993</v>
      </c>
      <c r="BU115" s="76"/>
      <c r="BV115" s="76">
        <v>3209499.0700000003</v>
      </c>
      <c r="BW115" s="76"/>
      <c r="BX115" s="76"/>
      <c r="BY115" s="76">
        <v>290472.39</v>
      </c>
      <c r="BZ115" s="76"/>
      <c r="CA115" s="76"/>
      <c r="CB115" s="76">
        <v>891109.2</v>
      </c>
      <c r="CC115" s="76">
        <v>3686762.28</v>
      </c>
      <c r="CD115" s="76"/>
      <c r="CE115" s="76"/>
      <c r="CF115" s="76"/>
      <c r="CG115" s="76"/>
      <c r="CH115" s="76"/>
      <c r="CI115" s="76">
        <v>5038.3500000000004</v>
      </c>
      <c r="CJ115" s="76">
        <v>207318.7</v>
      </c>
      <c r="CK115" s="76"/>
      <c r="CL115" s="76"/>
      <c r="CM115" s="76">
        <v>5223.0299999999988</v>
      </c>
      <c r="CN115" s="76"/>
      <c r="CO115" s="76"/>
      <c r="CP115" s="76">
        <v>205865.46000000002</v>
      </c>
      <c r="CQ115" s="76"/>
      <c r="CR115" s="76">
        <v>61400.08</v>
      </c>
      <c r="CS115" s="76"/>
      <c r="CT115" s="76"/>
      <c r="CU115" s="76"/>
      <c r="CV115" s="76">
        <v>550836.52</v>
      </c>
      <c r="CW115" s="76"/>
      <c r="CX115" s="76">
        <v>614794.37</v>
      </c>
      <c r="CY115" s="76"/>
      <c r="CZ115" s="76"/>
      <c r="DA115" s="76">
        <v>391916262.94999993</v>
      </c>
    </row>
    <row r="116" spans="2:105" x14ac:dyDescent="0.3">
      <c r="B116" s="72" t="s">
        <v>592</v>
      </c>
      <c r="C116" s="74" t="s">
        <v>145</v>
      </c>
      <c r="D116" s="73">
        <v>131344.65999999997</v>
      </c>
      <c r="F116" s="55" t="s">
        <v>738</v>
      </c>
      <c r="G116" s="76"/>
      <c r="H116" s="76"/>
      <c r="I116" s="76">
        <v>1998637.78</v>
      </c>
      <c r="J116" s="76"/>
      <c r="K116" s="76"/>
      <c r="L116" s="76"/>
      <c r="M116" s="76"/>
      <c r="N116" s="76"/>
      <c r="O116" s="76"/>
      <c r="P116" s="76">
        <v>306061.48</v>
      </c>
      <c r="Q116" s="76">
        <v>40064.6</v>
      </c>
      <c r="R116" s="76"/>
      <c r="S116" s="76"/>
      <c r="T116" s="76"/>
      <c r="U116" s="76"/>
      <c r="V116" s="76"/>
      <c r="W116" s="76"/>
      <c r="X116" s="76">
        <v>174635.90000000002</v>
      </c>
      <c r="Y116" s="76">
        <v>1373.75</v>
      </c>
      <c r="Z116" s="76">
        <v>292809.79000000004</v>
      </c>
      <c r="AA116" s="76">
        <v>30672.720000000001</v>
      </c>
      <c r="AB116" s="76"/>
      <c r="AC116" s="76"/>
      <c r="AD116" s="76"/>
      <c r="AE116" s="76"/>
      <c r="AF116" s="76">
        <v>25102.12</v>
      </c>
      <c r="AG116" s="76"/>
      <c r="AH116" s="76">
        <v>21775.31</v>
      </c>
      <c r="AI116" s="76">
        <v>313.69</v>
      </c>
      <c r="AJ116" s="76">
        <v>342352.97</v>
      </c>
      <c r="AK116" s="76">
        <v>968</v>
      </c>
      <c r="AL116" s="76"/>
      <c r="AM116" s="76"/>
      <c r="AN116" s="76">
        <v>38646.449999999997</v>
      </c>
      <c r="AO116" s="76"/>
      <c r="AP116" s="76">
        <v>30809.61</v>
      </c>
      <c r="AQ116" s="76"/>
      <c r="AR116" s="76">
        <v>18915.54</v>
      </c>
      <c r="AS116" s="76"/>
      <c r="AT116" s="76"/>
      <c r="AU116" s="76">
        <v>307249.17000000004</v>
      </c>
      <c r="AV116" s="76"/>
      <c r="AW116" s="76">
        <v>30983.3</v>
      </c>
      <c r="AX116" s="76">
        <v>10242.33</v>
      </c>
      <c r="AY116" s="76">
        <v>696137.74</v>
      </c>
      <c r="AZ116" s="76"/>
      <c r="BA116" s="76">
        <v>5950</v>
      </c>
      <c r="BB116" s="76">
        <v>6187.35</v>
      </c>
      <c r="BC116" s="76"/>
      <c r="BD116" s="76"/>
      <c r="BE116" s="76"/>
      <c r="BF116" s="76">
        <v>65463.85</v>
      </c>
      <c r="BG116" s="76">
        <v>54702</v>
      </c>
      <c r="BH116" s="76"/>
      <c r="BI116" s="76"/>
      <c r="BJ116" s="76">
        <v>267745.36</v>
      </c>
      <c r="BK116" s="76">
        <v>6024.43</v>
      </c>
      <c r="BL116" s="76"/>
      <c r="BM116" s="76">
        <v>110812.95</v>
      </c>
      <c r="BN116" s="76"/>
      <c r="BO116" s="76"/>
      <c r="BP116" s="76"/>
      <c r="BQ116" s="76">
        <v>131363.37</v>
      </c>
      <c r="BR116" s="76">
        <v>34838.19</v>
      </c>
      <c r="BS116" s="76"/>
      <c r="BT116" s="76">
        <v>16397.900000000001</v>
      </c>
      <c r="BU116" s="76"/>
      <c r="BV116" s="76">
        <v>34932.44</v>
      </c>
      <c r="BW116" s="76"/>
      <c r="BX116" s="76">
        <v>5570.65</v>
      </c>
      <c r="BY116" s="76"/>
      <c r="BZ116" s="76"/>
      <c r="CA116" s="76"/>
      <c r="CB116" s="76"/>
      <c r="CC116" s="76"/>
      <c r="CD116" s="76"/>
      <c r="CE116" s="76"/>
      <c r="CF116" s="76"/>
      <c r="CG116" s="76"/>
      <c r="CH116" s="76">
        <v>1570</v>
      </c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>
        <v>28870.63</v>
      </c>
      <c r="CV116" s="76">
        <v>93126.01</v>
      </c>
      <c r="CW116" s="76">
        <v>49216.47</v>
      </c>
      <c r="CX116" s="76"/>
      <c r="CY116" s="76"/>
      <c r="CZ116" s="76"/>
      <c r="DA116" s="76">
        <v>5280523.8500000006</v>
      </c>
    </row>
    <row r="117" spans="2:105" x14ac:dyDescent="0.3">
      <c r="B117" s="72" t="s">
        <v>592</v>
      </c>
      <c r="C117" s="74" t="s">
        <v>147</v>
      </c>
      <c r="D117" s="73">
        <v>45258.74</v>
      </c>
      <c r="F117" s="55" t="s">
        <v>524</v>
      </c>
      <c r="G117" s="76"/>
      <c r="H117" s="76"/>
      <c r="I117" s="76">
        <v>5647308.79</v>
      </c>
      <c r="J117" s="76">
        <v>481620</v>
      </c>
      <c r="K117" s="76"/>
      <c r="L117" s="76"/>
      <c r="M117" s="76"/>
      <c r="N117" s="76"/>
      <c r="O117" s="76">
        <v>23632.75</v>
      </c>
      <c r="P117" s="76">
        <v>135795.52000000002</v>
      </c>
      <c r="Q117" s="76"/>
      <c r="R117" s="76"/>
      <c r="S117" s="76"/>
      <c r="T117" s="76"/>
      <c r="U117" s="76"/>
      <c r="V117" s="76">
        <v>636518.91</v>
      </c>
      <c r="W117" s="76">
        <v>17022.8</v>
      </c>
      <c r="X117" s="76"/>
      <c r="Y117" s="76"/>
      <c r="Z117" s="76">
        <v>247544.77000000002</v>
      </c>
      <c r="AA117" s="76">
        <v>6789.8099999999995</v>
      </c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>
        <v>489480.21</v>
      </c>
      <c r="AM117" s="76">
        <v>10671.74</v>
      </c>
      <c r="AN117" s="76">
        <v>12999.51</v>
      </c>
      <c r="AO117" s="76"/>
      <c r="AP117" s="76">
        <v>59539.1</v>
      </c>
      <c r="AQ117" s="76"/>
      <c r="AR117" s="76"/>
      <c r="AS117" s="76"/>
      <c r="AT117" s="76"/>
      <c r="AU117" s="76"/>
      <c r="AV117" s="76"/>
      <c r="AW117" s="76"/>
      <c r="AX117" s="76"/>
      <c r="AY117" s="76">
        <v>37483.58</v>
      </c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>
        <v>413778.88</v>
      </c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>
        <v>22951.22</v>
      </c>
      <c r="BW117" s="76"/>
      <c r="BX117" s="76"/>
      <c r="BY117" s="76">
        <v>750</v>
      </c>
      <c r="BZ117" s="76"/>
      <c r="CA117" s="76"/>
      <c r="CB117" s="76"/>
      <c r="CC117" s="76"/>
      <c r="CD117" s="76"/>
      <c r="CE117" s="76"/>
      <c r="CF117" s="76"/>
      <c r="CG117" s="76"/>
      <c r="CH117" s="76">
        <v>1206</v>
      </c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>
        <v>8245093.5899999999</v>
      </c>
    </row>
    <row r="118" spans="2:105" x14ac:dyDescent="0.3">
      <c r="B118" s="72" t="s">
        <v>592</v>
      </c>
      <c r="C118" s="74" t="s">
        <v>149</v>
      </c>
      <c r="D118" s="73">
        <v>95885.519999999975</v>
      </c>
      <c r="F118" s="55" t="s">
        <v>734</v>
      </c>
      <c r="G118" s="76"/>
      <c r="H118" s="76"/>
      <c r="I118" s="76">
        <v>3132174.87</v>
      </c>
      <c r="J118" s="76"/>
      <c r="K118" s="76"/>
      <c r="L118" s="76"/>
      <c r="M118" s="76"/>
      <c r="N118" s="76"/>
      <c r="O118" s="76"/>
      <c r="P118" s="76">
        <v>713991.21</v>
      </c>
      <c r="Q118" s="76">
        <v>83156.89</v>
      </c>
      <c r="R118" s="76"/>
      <c r="S118" s="76"/>
      <c r="T118" s="76"/>
      <c r="U118" s="76"/>
      <c r="V118" s="76"/>
      <c r="W118" s="76"/>
      <c r="X118" s="76">
        <v>226296.87</v>
      </c>
      <c r="Y118" s="76">
        <v>70273.260000000009</v>
      </c>
      <c r="Z118" s="76">
        <v>471095.9</v>
      </c>
      <c r="AA118" s="76">
        <v>74399.62</v>
      </c>
      <c r="AB118" s="76"/>
      <c r="AC118" s="76"/>
      <c r="AD118" s="76"/>
      <c r="AE118" s="76"/>
      <c r="AF118" s="76">
        <v>39899.360000000001</v>
      </c>
      <c r="AG118" s="76"/>
      <c r="AH118" s="76">
        <v>22499.22</v>
      </c>
      <c r="AI118" s="76">
        <v>7361.2000000000007</v>
      </c>
      <c r="AJ118" s="76">
        <v>503088.86</v>
      </c>
      <c r="AK118" s="76">
        <v>11616</v>
      </c>
      <c r="AL118" s="76"/>
      <c r="AM118" s="76"/>
      <c r="AN118" s="76">
        <v>65488.460000000006</v>
      </c>
      <c r="AO118" s="76"/>
      <c r="AP118" s="76">
        <v>76630.48</v>
      </c>
      <c r="AQ118" s="76"/>
      <c r="AR118" s="76">
        <v>11419.5</v>
      </c>
      <c r="AS118" s="76"/>
      <c r="AT118" s="76"/>
      <c r="AU118" s="76">
        <v>534864.96000000008</v>
      </c>
      <c r="AV118" s="76"/>
      <c r="AW118" s="76">
        <v>14305.58</v>
      </c>
      <c r="AX118" s="76">
        <v>22571.739999999998</v>
      </c>
      <c r="AY118" s="76">
        <v>1059117.82</v>
      </c>
      <c r="AZ118" s="76"/>
      <c r="BA118" s="76">
        <v>5950</v>
      </c>
      <c r="BB118" s="76">
        <v>3078.83</v>
      </c>
      <c r="BC118" s="76"/>
      <c r="BD118" s="76"/>
      <c r="BE118" s="76"/>
      <c r="BF118" s="76">
        <v>76355.69</v>
      </c>
      <c r="BG118" s="76">
        <v>71837</v>
      </c>
      <c r="BH118" s="76"/>
      <c r="BI118" s="76"/>
      <c r="BJ118" s="76">
        <v>482741.53</v>
      </c>
      <c r="BK118" s="76">
        <v>8181.57</v>
      </c>
      <c r="BL118" s="76"/>
      <c r="BM118" s="76">
        <v>99121.43</v>
      </c>
      <c r="BN118" s="76"/>
      <c r="BO118" s="76"/>
      <c r="BP118" s="76"/>
      <c r="BQ118" s="76">
        <v>338194.17</v>
      </c>
      <c r="BR118" s="76">
        <v>50152.67</v>
      </c>
      <c r="BS118" s="76"/>
      <c r="BT118" s="76">
        <v>15893.19</v>
      </c>
      <c r="BU118" s="76"/>
      <c r="BV118" s="76">
        <v>49472.26</v>
      </c>
      <c r="BW118" s="76"/>
      <c r="BX118" s="76">
        <v>11668.61</v>
      </c>
      <c r="BY118" s="76"/>
      <c r="BZ118" s="76"/>
      <c r="CA118" s="76"/>
      <c r="CB118" s="76"/>
      <c r="CC118" s="76"/>
      <c r="CD118" s="76"/>
      <c r="CE118" s="76"/>
      <c r="CF118" s="76"/>
      <c r="CG118" s="76"/>
      <c r="CH118" s="76">
        <v>2340</v>
      </c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>
        <v>61822.49</v>
      </c>
      <c r="CV118" s="76">
        <v>98230.3</v>
      </c>
      <c r="CW118" s="76">
        <v>67080.08</v>
      </c>
      <c r="CX118" s="76"/>
      <c r="CY118" s="76"/>
      <c r="CZ118" s="76"/>
      <c r="DA118" s="76">
        <v>8582371.6200000048</v>
      </c>
    </row>
    <row r="119" spans="2:105" x14ac:dyDescent="0.3">
      <c r="B119" s="72" t="s">
        <v>592</v>
      </c>
      <c r="C119" s="74" t="s">
        <v>159</v>
      </c>
      <c r="D119" s="73">
        <v>1328436.2199999997</v>
      </c>
      <c r="F119" s="55" t="s">
        <v>644</v>
      </c>
      <c r="G119" s="76"/>
      <c r="H119" s="76"/>
      <c r="I119" s="76">
        <v>2190759.14</v>
      </c>
      <c r="J119" s="76"/>
      <c r="K119" s="76"/>
      <c r="L119" s="76"/>
      <c r="M119" s="76"/>
      <c r="N119" s="76"/>
      <c r="O119" s="76"/>
      <c r="P119" s="76">
        <v>643944.85</v>
      </c>
      <c r="Q119" s="76"/>
      <c r="R119" s="76"/>
      <c r="S119" s="76"/>
      <c r="T119" s="76"/>
      <c r="U119" s="76"/>
      <c r="V119" s="76">
        <v>273878.07999999996</v>
      </c>
      <c r="W119" s="76">
        <v>121824</v>
      </c>
      <c r="X119" s="76">
        <v>130762.29999999999</v>
      </c>
      <c r="Y119" s="76">
        <v>38435.86</v>
      </c>
      <c r="Z119" s="76">
        <v>294334.88</v>
      </c>
      <c r="AA119" s="76">
        <v>77991.290000000008</v>
      </c>
      <c r="AB119" s="76"/>
      <c r="AC119" s="76"/>
      <c r="AD119" s="76"/>
      <c r="AE119" s="76"/>
      <c r="AF119" s="76">
        <v>6581.06</v>
      </c>
      <c r="AG119" s="76">
        <v>1934.4099999999999</v>
      </c>
      <c r="AH119" s="76">
        <v>11079.83</v>
      </c>
      <c r="AI119" s="76">
        <v>3256.77</v>
      </c>
      <c r="AJ119" s="76"/>
      <c r="AK119" s="76"/>
      <c r="AL119" s="76">
        <v>516.66999999999996</v>
      </c>
      <c r="AM119" s="76"/>
      <c r="AN119" s="76">
        <v>126793.06999999999</v>
      </c>
      <c r="AO119" s="76"/>
      <c r="AP119" s="76"/>
      <c r="AQ119" s="76"/>
      <c r="AR119" s="76">
        <v>67916.83</v>
      </c>
      <c r="AS119" s="76">
        <v>63639.479999999996</v>
      </c>
      <c r="AT119" s="76"/>
      <c r="AU119" s="76">
        <v>16064.18</v>
      </c>
      <c r="AV119" s="76"/>
      <c r="AW119" s="76"/>
      <c r="AX119" s="76">
        <v>25040.46</v>
      </c>
      <c r="AY119" s="76">
        <v>303422.32999999996</v>
      </c>
      <c r="AZ119" s="76"/>
      <c r="BA119" s="76">
        <v>30643.9</v>
      </c>
      <c r="BB119" s="76"/>
      <c r="BC119" s="76"/>
      <c r="BD119" s="76">
        <v>29755.09</v>
      </c>
      <c r="BE119" s="76"/>
      <c r="BF119" s="76"/>
      <c r="BG119" s="76">
        <v>47770</v>
      </c>
      <c r="BH119" s="76">
        <v>69251.03</v>
      </c>
      <c r="BI119" s="76">
        <v>5704.07</v>
      </c>
      <c r="BJ119" s="76">
        <v>160538.32999999999</v>
      </c>
      <c r="BK119" s="76"/>
      <c r="BL119" s="76"/>
      <c r="BM119" s="76"/>
      <c r="BN119" s="76"/>
      <c r="BO119" s="76"/>
      <c r="BP119" s="76"/>
      <c r="BQ119" s="76">
        <v>340408.9</v>
      </c>
      <c r="BR119" s="76">
        <v>20385.89</v>
      </c>
      <c r="BS119" s="76">
        <v>56455.1</v>
      </c>
      <c r="BT119" s="76"/>
      <c r="BU119" s="76"/>
      <c r="BV119" s="76"/>
      <c r="BW119" s="76"/>
      <c r="BX119" s="76">
        <v>203174.33</v>
      </c>
      <c r="BY119" s="76"/>
      <c r="BZ119" s="76"/>
      <c r="CA119" s="76"/>
      <c r="CB119" s="76"/>
      <c r="CC119" s="76">
        <v>30745.21</v>
      </c>
      <c r="CD119" s="76"/>
      <c r="CE119" s="76"/>
      <c r="CF119" s="76"/>
      <c r="CG119" s="76"/>
      <c r="CH119" s="76">
        <v>166557.87</v>
      </c>
      <c r="CI119" s="76"/>
      <c r="CJ119" s="76"/>
      <c r="CK119" s="76"/>
      <c r="CL119" s="76"/>
      <c r="CM119" s="76"/>
      <c r="CN119" s="76"/>
      <c r="CO119" s="76"/>
      <c r="CP119" s="76">
        <v>844.24</v>
      </c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>
        <v>5560409.4500000011</v>
      </c>
    </row>
    <row r="120" spans="2:105" x14ac:dyDescent="0.3">
      <c r="B120" s="72" t="s">
        <v>592</v>
      </c>
      <c r="C120" s="74" t="s">
        <v>161</v>
      </c>
      <c r="D120" s="73">
        <v>4276964.1800000006</v>
      </c>
      <c r="F120" s="55" t="s">
        <v>396</v>
      </c>
      <c r="G120" s="76"/>
      <c r="H120" s="76"/>
      <c r="I120" s="76">
        <v>1373888.61</v>
      </c>
      <c r="J120" s="76">
        <v>62973.33</v>
      </c>
      <c r="K120" s="76">
        <v>1552</v>
      </c>
      <c r="L120" s="76"/>
      <c r="M120" s="76">
        <v>5344</v>
      </c>
      <c r="N120" s="76">
        <v>-653.47</v>
      </c>
      <c r="O120" s="76"/>
      <c r="P120" s="76">
        <v>739908.26</v>
      </c>
      <c r="Q120" s="76">
        <v>24827.65</v>
      </c>
      <c r="R120" s="76">
        <v>1353.73</v>
      </c>
      <c r="S120" s="76"/>
      <c r="T120" s="76"/>
      <c r="U120" s="76">
        <v>698.46999999999957</v>
      </c>
      <c r="V120" s="76"/>
      <c r="W120" s="76"/>
      <c r="X120" s="76">
        <v>93955.139999999985</v>
      </c>
      <c r="Y120" s="76">
        <v>11654.419999999998</v>
      </c>
      <c r="Z120" s="76">
        <v>204005.69</v>
      </c>
      <c r="AA120" s="76">
        <v>86777.04</v>
      </c>
      <c r="AB120" s="76"/>
      <c r="AC120" s="76"/>
      <c r="AD120" s="76"/>
      <c r="AE120" s="76"/>
      <c r="AF120" s="76">
        <v>17111.54</v>
      </c>
      <c r="AG120" s="76">
        <v>9506.7200000000012</v>
      </c>
      <c r="AH120" s="76">
        <v>6748.72</v>
      </c>
      <c r="AI120" s="76">
        <v>4656.9699999999993</v>
      </c>
      <c r="AJ120" s="76">
        <v>227022.85</v>
      </c>
      <c r="AK120" s="76">
        <v>133723.18</v>
      </c>
      <c r="AL120" s="76"/>
      <c r="AM120" s="76"/>
      <c r="AN120" s="76">
        <v>97378.479999999981</v>
      </c>
      <c r="AO120" s="76"/>
      <c r="AP120" s="76"/>
      <c r="AQ120" s="76">
        <v>9503.4</v>
      </c>
      <c r="AR120" s="76">
        <v>96682.06</v>
      </c>
      <c r="AS120" s="76">
        <v>42452.6</v>
      </c>
      <c r="AT120" s="76"/>
      <c r="AU120" s="76"/>
      <c r="AV120" s="76"/>
      <c r="AW120" s="76">
        <v>289189.58999999997</v>
      </c>
      <c r="AX120" s="76">
        <v>105455.09</v>
      </c>
      <c r="AY120" s="76">
        <v>102241.47</v>
      </c>
      <c r="AZ120" s="76"/>
      <c r="BA120" s="76">
        <v>37187.339999999997</v>
      </c>
      <c r="BB120" s="76">
        <v>12522</v>
      </c>
      <c r="BC120" s="76">
        <v>9674.44</v>
      </c>
      <c r="BD120" s="76"/>
      <c r="BE120" s="76"/>
      <c r="BF120" s="76">
        <v>4542.76</v>
      </c>
      <c r="BG120" s="76">
        <v>78677.460000000006</v>
      </c>
      <c r="BH120" s="76">
        <v>21910.73</v>
      </c>
      <c r="BI120" s="76">
        <v>1605.34</v>
      </c>
      <c r="BJ120" s="76">
        <v>9832.9599999999991</v>
      </c>
      <c r="BK120" s="76">
        <v>3260.0699999999997</v>
      </c>
      <c r="BL120" s="76"/>
      <c r="BM120" s="76"/>
      <c r="BN120" s="76"/>
      <c r="BO120" s="76"/>
      <c r="BP120" s="76"/>
      <c r="BQ120" s="76">
        <v>50919.69</v>
      </c>
      <c r="BR120" s="76">
        <v>50893.13</v>
      </c>
      <c r="BS120" s="76">
        <v>111891.54000000001</v>
      </c>
      <c r="BT120" s="76">
        <v>14254.849999999999</v>
      </c>
      <c r="BU120" s="76">
        <v>5155.3599999999997</v>
      </c>
      <c r="BV120" s="76"/>
      <c r="BW120" s="76"/>
      <c r="BX120" s="76">
        <v>51158.51</v>
      </c>
      <c r="BY120" s="76">
        <v>1582.5</v>
      </c>
      <c r="BZ120" s="76">
        <v>205188.62</v>
      </c>
      <c r="CA120" s="76"/>
      <c r="CB120" s="76"/>
      <c r="CC120" s="76">
        <v>32856.959999999999</v>
      </c>
      <c r="CD120" s="76"/>
      <c r="CE120" s="76"/>
      <c r="CF120" s="76"/>
      <c r="CG120" s="76"/>
      <c r="CH120" s="76">
        <v>30372.370000000003</v>
      </c>
      <c r="CI120" s="76">
        <v>2500</v>
      </c>
      <c r="CJ120" s="76">
        <v>90707.07</v>
      </c>
      <c r="CK120" s="76"/>
      <c r="CL120" s="76"/>
      <c r="CM120" s="76">
        <v>442340.37</v>
      </c>
      <c r="CN120" s="76"/>
      <c r="CO120" s="76"/>
      <c r="CP120" s="76">
        <v>34496.39</v>
      </c>
      <c r="CQ120" s="76"/>
      <c r="CR120" s="76"/>
      <c r="CS120" s="76"/>
      <c r="CT120" s="76"/>
      <c r="CU120" s="76"/>
      <c r="CV120" s="76">
        <v>69834.570000000007</v>
      </c>
      <c r="CW120" s="76"/>
      <c r="CX120" s="76"/>
      <c r="CY120" s="76"/>
      <c r="CZ120" s="76"/>
      <c r="DA120" s="76">
        <v>5121322.5700000012</v>
      </c>
    </row>
    <row r="121" spans="2:105" x14ac:dyDescent="0.3">
      <c r="B121" s="72" t="s">
        <v>592</v>
      </c>
      <c r="C121" s="74" t="s">
        <v>163</v>
      </c>
      <c r="D121" s="73">
        <v>896376.2799999998</v>
      </c>
      <c r="F121" s="55" t="s">
        <v>416</v>
      </c>
      <c r="G121" s="76"/>
      <c r="H121" s="76"/>
      <c r="I121" s="76">
        <v>2650093.69</v>
      </c>
      <c r="J121" s="76"/>
      <c r="K121" s="76"/>
      <c r="L121" s="76"/>
      <c r="M121" s="76"/>
      <c r="N121" s="76"/>
      <c r="O121" s="76"/>
      <c r="P121" s="76">
        <v>535056.90999999992</v>
      </c>
      <c r="Q121" s="76"/>
      <c r="R121" s="76"/>
      <c r="S121" s="76"/>
      <c r="T121" s="76"/>
      <c r="U121" s="76"/>
      <c r="V121" s="76">
        <v>475794.15</v>
      </c>
      <c r="W121" s="76">
        <v>103893.78</v>
      </c>
      <c r="X121" s="76">
        <v>210801.13999999998</v>
      </c>
      <c r="Y121" s="76">
        <v>35459.300000000003</v>
      </c>
      <c r="Z121" s="76">
        <v>391629.06000000006</v>
      </c>
      <c r="AA121" s="76">
        <v>54497.81</v>
      </c>
      <c r="AB121" s="76"/>
      <c r="AC121" s="76"/>
      <c r="AD121" s="76"/>
      <c r="AE121" s="76"/>
      <c r="AF121" s="76">
        <v>11423.64</v>
      </c>
      <c r="AG121" s="76">
        <v>2313.0600000000004</v>
      </c>
      <c r="AH121" s="76">
        <v>14723</v>
      </c>
      <c r="AI121" s="76">
        <v>3137.2299999999996</v>
      </c>
      <c r="AJ121" s="76"/>
      <c r="AK121" s="76"/>
      <c r="AL121" s="76"/>
      <c r="AM121" s="76"/>
      <c r="AN121" s="76">
        <v>300602.92</v>
      </c>
      <c r="AO121" s="76"/>
      <c r="AP121" s="76"/>
      <c r="AQ121" s="76">
        <v>155092.54999999999</v>
      </c>
      <c r="AR121" s="76">
        <v>259205.75</v>
      </c>
      <c r="AS121" s="76"/>
      <c r="AT121" s="76"/>
      <c r="AU121" s="76">
        <v>258638.34000000003</v>
      </c>
      <c r="AV121" s="76"/>
      <c r="AW121" s="76"/>
      <c r="AX121" s="76">
        <v>58670.2</v>
      </c>
      <c r="AY121" s="76">
        <v>58962.89</v>
      </c>
      <c r="AZ121" s="76"/>
      <c r="BA121" s="76"/>
      <c r="BB121" s="76">
        <v>13918</v>
      </c>
      <c r="BC121" s="76">
        <v>11867.66</v>
      </c>
      <c r="BD121" s="76"/>
      <c r="BE121" s="76"/>
      <c r="BF121" s="76">
        <v>81945.740000000005</v>
      </c>
      <c r="BG121" s="76">
        <v>97892.2</v>
      </c>
      <c r="BH121" s="76">
        <v>192410.82</v>
      </c>
      <c r="BI121" s="76"/>
      <c r="BJ121" s="76">
        <v>612917.76000000001</v>
      </c>
      <c r="BK121" s="76"/>
      <c r="BL121" s="76"/>
      <c r="BM121" s="76"/>
      <c r="BN121" s="76"/>
      <c r="BO121" s="76"/>
      <c r="BP121" s="76"/>
      <c r="BQ121" s="76">
        <v>152903.72</v>
      </c>
      <c r="BR121" s="76">
        <v>26581.8</v>
      </c>
      <c r="BS121" s="76">
        <v>24364.12</v>
      </c>
      <c r="BT121" s="76"/>
      <c r="BU121" s="76"/>
      <c r="BV121" s="76"/>
      <c r="BW121" s="76"/>
      <c r="BX121" s="76">
        <v>457667.58</v>
      </c>
      <c r="BY121" s="76"/>
      <c r="BZ121" s="76"/>
      <c r="CA121" s="76"/>
      <c r="CB121" s="76"/>
      <c r="CC121" s="76"/>
      <c r="CD121" s="76"/>
      <c r="CE121" s="76"/>
      <c r="CF121" s="76"/>
      <c r="CG121" s="76"/>
      <c r="CH121" s="76">
        <v>1707583.08</v>
      </c>
      <c r="CI121" s="76"/>
      <c r="CJ121" s="76"/>
      <c r="CK121" s="76"/>
      <c r="CL121" s="76"/>
      <c r="CM121" s="76"/>
      <c r="CN121" s="76"/>
      <c r="CO121" s="76"/>
      <c r="CP121" s="76">
        <v>9509.84</v>
      </c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>
        <v>8969557.7399999984</v>
      </c>
    </row>
    <row r="122" spans="2:105" x14ac:dyDescent="0.3">
      <c r="B122" s="72" t="s">
        <v>592</v>
      </c>
      <c r="C122" s="74" t="s">
        <v>165</v>
      </c>
      <c r="D122" s="73">
        <v>2287796.62</v>
      </c>
      <c r="F122" s="55" t="s">
        <v>418</v>
      </c>
      <c r="G122" s="76"/>
      <c r="H122" s="76"/>
      <c r="I122" s="76">
        <v>1230854.1599999999</v>
      </c>
      <c r="J122" s="76"/>
      <c r="K122" s="76"/>
      <c r="L122" s="76"/>
      <c r="M122" s="76"/>
      <c r="N122" s="76"/>
      <c r="O122" s="76"/>
      <c r="P122" s="76">
        <v>215232.16999999998</v>
      </c>
      <c r="Q122" s="76"/>
      <c r="R122" s="76"/>
      <c r="S122" s="76"/>
      <c r="T122" s="76"/>
      <c r="U122" s="76"/>
      <c r="V122" s="76">
        <v>237499.77</v>
      </c>
      <c r="W122" s="76">
        <v>54040.049999999996</v>
      </c>
      <c r="X122" s="76">
        <v>94367.51999999999</v>
      </c>
      <c r="Y122" s="76">
        <v>16288.38</v>
      </c>
      <c r="Z122" s="76">
        <v>174757.1</v>
      </c>
      <c r="AA122" s="76">
        <v>25181.739999999998</v>
      </c>
      <c r="AB122" s="76"/>
      <c r="AC122" s="76"/>
      <c r="AD122" s="76"/>
      <c r="AE122" s="76"/>
      <c r="AF122" s="76">
        <v>5722.08</v>
      </c>
      <c r="AG122" s="76">
        <v>649.38</v>
      </c>
      <c r="AH122" s="76">
        <v>7419.41</v>
      </c>
      <c r="AI122" s="76">
        <v>1216.04</v>
      </c>
      <c r="AJ122" s="76"/>
      <c r="AK122" s="76"/>
      <c r="AL122" s="76"/>
      <c r="AM122" s="76"/>
      <c r="AN122" s="76">
        <v>197567.84</v>
      </c>
      <c r="AO122" s="76"/>
      <c r="AP122" s="76"/>
      <c r="AQ122" s="76">
        <v>123934.14</v>
      </c>
      <c r="AR122" s="76">
        <v>101202.27</v>
      </c>
      <c r="AS122" s="76"/>
      <c r="AT122" s="76"/>
      <c r="AU122" s="76">
        <v>118214.13</v>
      </c>
      <c r="AV122" s="76"/>
      <c r="AW122" s="76"/>
      <c r="AX122" s="76">
        <v>47880.44</v>
      </c>
      <c r="AY122" s="76">
        <v>54430.22</v>
      </c>
      <c r="AZ122" s="76"/>
      <c r="BA122" s="76"/>
      <c r="BB122" s="76">
        <v>53166</v>
      </c>
      <c r="BC122" s="76">
        <v>6730.75</v>
      </c>
      <c r="BD122" s="76"/>
      <c r="BE122" s="76"/>
      <c r="BF122" s="76">
        <v>69170.070000000007</v>
      </c>
      <c r="BG122" s="76">
        <v>51042.400000000001</v>
      </c>
      <c r="BH122" s="76">
        <v>22665.69</v>
      </c>
      <c r="BI122" s="76"/>
      <c r="BJ122" s="76">
        <v>337416.7</v>
      </c>
      <c r="BK122" s="76"/>
      <c r="BL122" s="76"/>
      <c r="BM122" s="76"/>
      <c r="BN122" s="76"/>
      <c r="BO122" s="76"/>
      <c r="BP122" s="76"/>
      <c r="BQ122" s="76">
        <v>103258.91</v>
      </c>
      <c r="BR122" s="76">
        <v>13119.88</v>
      </c>
      <c r="BS122" s="76">
        <v>11807.72</v>
      </c>
      <c r="BT122" s="76">
        <v>43739.93</v>
      </c>
      <c r="BU122" s="76"/>
      <c r="BV122" s="76"/>
      <c r="BW122" s="76"/>
      <c r="BX122" s="76">
        <v>230756.06</v>
      </c>
      <c r="BY122" s="76"/>
      <c r="BZ122" s="76"/>
      <c r="CA122" s="76"/>
      <c r="CB122" s="76"/>
      <c r="CC122" s="76"/>
      <c r="CD122" s="76"/>
      <c r="CE122" s="76"/>
      <c r="CF122" s="76"/>
      <c r="CG122" s="76"/>
      <c r="CH122" s="76">
        <v>726608.43</v>
      </c>
      <c r="CI122" s="76"/>
      <c r="CJ122" s="76"/>
      <c r="CK122" s="76"/>
      <c r="CL122" s="76"/>
      <c r="CM122" s="76"/>
      <c r="CN122" s="76"/>
      <c r="CO122" s="76"/>
      <c r="CP122" s="76">
        <v>8159.5</v>
      </c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>
        <v>4384098.88</v>
      </c>
    </row>
    <row r="123" spans="2:105" x14ac:dyDescent="0.3">
      <c r="B123" s="72" t="s">
        <v>592</v>
      </c>
      <c r="C123" s="74" t="s">
        <v>124</v>
      </c>
      <c r="D123" s="73">
        <v>1272792.47</v>
      </c>
      <c r="F123" s="55" t="s">
        <v>822</v>
      </c>
      <c r="G123" s="76"/>
      <c r="H123" s="76"/>
      <c r="I123" s="76">
        <v>889833.70000000007</v>
      </c>
      <c r="J123" s="76"/>
      <c r="K123" s="76"/>
      <c r="L123" s="76"/>
      <c r="M123" s="76">
        <v>23978.32</v>
      </c>
      <c r="N123" s="76"/>
      <c r="O123" s="76"/>
      <c r="P123" s="76">
        <v>188626.25</v>
      </c>
      <c r="Q123" s="76"/>
      <c r="R123" s="76"/>
      <c r="S123" s="76"/>
      <c r="T123" s="76">
        <v>2840.29</v>
      </c>
      <c r="U123" s="76"/>
      <c r="V123" s="76"/>
      <c r="W123" s="76"/>
      <c r="X123" s="76">
        <v>67090.040000000008</v>
      </c>
      <c r="Y123" s="76">
        <v>3763.09</v>
      </c>
      <c r="Z123" s="76">
        <v>128449.91</v>
      </c>
      <c r="AA123" s="76">
        <v>20065.03</v>
      </c>
      <c r="AB123" s="76"/>
      <c r="AC123" s="76"/>
      <c r="AD123" s="76"/>
      <c r="AE123" s="76"/>
      <c r="AF123" s="76"/>
      <c r="AG123" s="76"/>
      <c r="AH123" s="76">
        <v>3545.59</v>
      </c>
      <c r="AI123" s="76">
        <v>1206.7</v>
      </c>
      <c r="AJ123" s="76">
        <v>117359</v>
      </c>
      <c r="AK123" s="76">
        <v>38720</v>
      </c>
      <c r="AL123" s="76">
        <v>4096.42</v>
      </c>
      <c r="AM123" s="76">
        <v>937.31999999999994</v>
      </c>
      <c r="AN123" s="76">
        <v>320512.46999999997</v>
      </c>
      <c r="AO123" s="76"/>
      <c r="AP123" s="76">
        <v>52651.76</v>
      </c>
      <c r="AQ123" s="76"/>
      <c r="AR123" s="76"/>
      <c r="AS123" s="76"/>
      <c r="AT123" s="76"/>
      <c r="AU123" s="76"/>
      <c r="AV123" s="76">
        <v>48630</v>
      </c>
      <c r="AW123" s="76">
        <v>103962.63</v>
      </c>
      <c r="AX123" s="76"/>
      <c r="AY123" s="76">
        <v>308434.11</v>
      </c>
      <c r="AZ123" s="76"/>
      <c r="BA123" s="76"/>
      <c r="BB123" s="76"/>
      <c r="BC123" s="76"/>
      <c r="BD123" s="76"/>
      <c r="BE123" s="76"/>
      <c r="BF123" s="76"/>
      <c r="BG123" s="76">
        <v>30486.34</v>
      </c>
      <c r="BH123" s="76">
        <v>34066.639999999999</v>
      </c>
      <c r="BI123" s="76">
        <v>42800</v>
      </c>
      <c r="BJ123" s="76">
        <v>170920.86</v>
      </c>
      <c r="BK123" s="76"/>
      <c r="BL123" s="76"/>
      <c r="BM123" s="76">
        <v>486799.88</v>
      </c>
      <c r="BN123" s="76"/>
      <c r="BO123" s="76"/>
      <c r="BP123" s="76"/>
      <c r="BQ123" s="76">
        <v>49195.5</v>
      </c>
      <c r="BR123" s="76">
        <v>24928.29</v>
      </c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>
        <v>51813.71</v>
      </c>
      <c r="CD123" s="76"/>
      <c r="CE123" s="76"/>
      <c r="CF123" s="76"/>
      <c r="CG123" s="76"/>
      <c r="CH123" s="76"/>
      <c r="CI123" s="76"/>
      <c r="CJ123" s="76">
        <v>215015.03</v>
      </c>
      <c r="CK123" s="76">
        <v>36204.239999999998</v>
      </c>
      <c r="CL123" s="76"/>
      <c r="CM123" s="76"/>
      <c r="CN123" s="76"/>
      <c r="CO123" s="76"/>
      <c r="CP123" s="76"/>
      <c r="CQ123" s="76"/>
      <c r="CR123" s="76"/>
      <c r="CS123" s="76"/>
      <c r="CT123" s="76">
        <v>41840.910000000003</v>
      </c>
      <c r="CU123" s="76">
        <v>13155.63</v>
      </c>
      <c r="CV123" s="76">
        <v>111748.97</v>
      </c>
      <c r="CW123" s="76"/>
      <c r="CX123" s="76"/>
      <c r="CY123" s="76"/>
      <c r="CZ123" s="76"/>
      <c r="DA123" s="76">
        <v>3633678.63</v>
      </c>
    </row>
    <row r="124" spans="2:105" x14ac:dyDescent="0.3">
      <c r="B124" s="72" t="s">
        <v>592</v>
      </c>
      <c r="C124" s="74" t="s">
        <v>126</v>
      </c>
      <c r="D124" s="73">
        <v>192520.73</v>
      </c>
      <c r="F124" s="55" t="s">
        <v>242</v>
      </c>
      <c r="G124" s="76">
        <v>228408.84000000003</v>
      </c>
      <c r="H124" s="76">
        <v>-228408.84000000003</v>
      </c>
      <c r="I124" s="76">
        <v>36323986.590000011</v>
      </c>
      <c r="J124" s="76">
        <v>686398.89999999991</v>
      </c>
      <c r="K124" s="76">
        <v>899021.38000000012</v>
      </c>
      <c r="L124" s="76"/>
      <c r="M124" s="76">
        <v>588922.91999999993</v>
      </c>
      <c r="N124" s="76">
        <v>383818.02</v>
      </c>
      <c r="O124" s="76">
        <v>445840</v>
      </c>
      <c r="P124" s="76">
        <v>13304521.450000001</v>
      </c>
      <c r="Q124" s="76">
        <v>318878.57999999996</v>
      </c>
      <c r="R124" s="76">
        <v>511211.45</v>
      </c>
      <c r="S124" s="76"/>
      <c r="T124" s="76">
        <v>372370.31</v>
      </c>
      <c r="U124" s="76">
        <v>128167.12</v>
      </c>
      <c r="V124" s="76">
        <v>2904</v>
      </c>
      <c r="W124" s="76">
        <v>1980</v>
      </c>
      <c r="X124" s="76">
        <v>2924540.2100000009</v>
      </c>
      <c r="Y124" s="76">
        <v>1082470.9699999997</v>
      </c>
      <c r="Z124" s="76">
        <v>5500574.5599999987</v>
      </c>
      <c r="AA124" s="76">
        <v>1622196.6899999997</v>
      </c>
      <c r="AB124" s="76"/>
      <c r="AC124" s="76"/>
      <c r="AD124" s="76"/>
      <c r="AE124" s="76"/>
      <c r="AF124" s="76">
        <v>24853.77</v>
      </c>
      <c r="AG124" s="76">
        <v>12770.910000000002</v>
      </c>
      <c r="AH124" s="76">
        <v>245503.34999999998</v>
      </c>
      <c r="AI124" s="76">
        <v>362811.80999999994</v>
      </c>
      <c r="AJ124" s="76">
        <v>4608434.2600000016</v>
      </c>
      <c r="AK124" s="76">
        <v>3683626.3800000013</v>
      </c>
      <c r="AL124" s="76">
        <v>72309.99000000002</v>
      </c>
      <c r="AM124" s="76">
        <v>26632.109999999993</v>
      </c>
      <c r="AN124" s="76">
        <v>2601179.1</v>
      </c>
      <c r="AO124" s="76">
        <v>212097.68</v>
      </c>
      <c r="AP124" s="76">
        <v>1308549.1200000001</v>
      </c>
      <c r="AQ124" s="76">
        <v>243625.37999999998</v>
      </c>
      <c r="AR124" s="76">
        <v>1327500.1800000002</v>
      </c>
      <c r="AS124" s="76">
        <v>4325.46</v>
      </c>
      <c r="AT124" s="76">
        <v>121291.5</v>
      </c>
      <c r="AU124" s="76">
        <v>618911.37</v>
      </c>
      <c r="AV124" s="76">
        <v>113130.6</v>
      </c>
      <c r="AW124" s="76">
        <v>400989.03</v>
      </c>
      <c r="AX124" s="76">
        <v>367996.23</v>
      </c>
      <c r="AY124" s="76">
        <v>1289649.3</v>
      </c>
      <c r="AZ124" s="76">
        <v>74952.5</v>
      </c>
      <c r="BA124" s="76">
        <v>38139.910000000003</v>
      </c>
      <c r="BB124" s="76">
        <v>105000</v>
      </c>
      <c r="BC124" s="76">
        <v>269310.19</v>
      </c>
      <c r="BD124" s="76">
        <v>20686.91</v>
      </c>
      <c r="BE124" s="76">
        <v>172126.47</v>
      </c>
      <c r="BF124" s="76">
        <v>187110.12</v>
      </c>
      <c r="BG124" s="76">
        <v>185142.1</v>
      </c>
      <c r="BH124" s="76">
        <v>420386.32</v>
      </c>
      <c r="BI124" s="76">
        <v>392613.16000000003</v>
      </c>
      <c r="BJ124" s="76">
        <v>32890.32</v>
      </c>
      <c r="BK124" s="76">
        <v>1080.22</v>
      </c>
      <c r="BL124" s="76"/>
      <c r="BM124" s="76">
        <v>12928.54</v>
      </c>
      <c r="BN124" s="76"/>
      <c r="BO124" s="76">
        <v>123510.73999999999</v>
      </c>
      <c r="BP124" s="76"/>
      <c r="BQ124" s="76">
        <v>59928.820000000007</v>
      </c>
      <c r="BR124" s="76">
        <v>1045828.0499999999</v>
      </c>
      <c r="BS124" s="76">
        <v>227801.84999999998</v>
      </c>
      <c r="BT124" s="76">
        <v>300</v>
      </c>
      <c r="BU124" s="76">
        <v>186354.33000000002</v>
      </c>
      <c r="BV124" s="76">
        <v>325104.81</v>
      </c>
      <c r="BW124" s="76"/>
      <c r="BX124" s="76"/>
      <c r="BY124" s="76">
        <v>293456.55000000005</v>
      </c>
      <c r="BZ124" s="76">
        <v>469720.91000000003</v>
      </c>
      <c r="CA124" s="76"/>
      <c r="CB124" s="76">
        <v>209284.68</v>
      </c>
      <c r="CC124" s="76">
        <v>828214.87</v>
      </c>
      <c r="CD124" s="76"/>
      <c r="CE124" s="76"/>
      <c r="CF124" s="76"/>
      <c r="CG124" s="76"/>
      <c r="CH124" s="76">
        <v>175375.84000000003</v>
      </c>
      <c r="CI124" s="76"/>
      <c r="CJ124" s="76">
        <v>5464.91</v>
      </c>
      <c r="CK124" s="76"/>
      <c r="CL124" s="76"/>
      <c r="CM124" s="76">
        <v>13.01</v>
      </c>
      <c r="CN124" s="76"/>
      <c r="CO124" s="76"/>
      <c r="CP124" s="76">
        <v>320089.42</v>
      </c>
      <c r="CQ124" s="76"/>
      <c r="CR124" s="76"/>
      <c r="CS124" s="76">
        <v>16132.62</v>
      </c>
      <c r="CT124" s="76">
        <v>86003.8</v>
      </c>
      <c r="CU124" s="76"/>
      <c r="CV124" s="76"/>
      <c r="CW124" s="76"/>
      <c r="CX124" s="76">
        <v>247752.37999999998</v>
      </c>
      <c r="CY124" s="76"/>
      <c r="CZ124" s="76"/>
      <c r="DA124" s="76">
        <v>89276695.029999986</v>
      </c>
    </row>
    <row r="125" spans="2:105" x14ac:dyDescent="0.3">
      <c r="B125" s="72" t="s">
        <v>592</v>
      </c>
      <c r="C125" s="74" t="s">
        <v>128</v>
      </c>
      <c r="D125" s="73">
        <v>1564336.1700000002</v>
      </c>
      <c r="F125" s="55" t="s">
        <v>224</v>
      </c>
      <c r="G125" s="76">
        <v>87984.139999999985</v>
      </c>
      <c r="H125" s="76">
        <v>-87984.14</v>
      </c>
      <c r="I125" s="76">
        <v>24201648.309999995</v>
      </c>
      <c r="J125" s="76">
        <v>516620.50000000006</v>
      </c>
      <c r="K125" s="76">
        <v>1592941.7200000002</v>
      </c>
      <c r="L125" s="76"/>
      <c r="M125" s="76">
        <v>345331.76000000007</v>
      </c>
      <c r="N125" s="76">
        <v>174454.13</v>
      </c>
      <c r="O125" s="76">
        <v>227882.81</v>
      </c>
      <c r="P125" s="76">
        <v>9449705.4200000037</v>
      </c>
      <c r="Q125" s="76">
        <v>512904.8</v>
      </c>
      <c r="R125" s="76">
        <v>636348.06999999995</v>
      </c>
      <c r="S125" s="76"/>
      <c r="T125" s="76"/>
      <c r="U125" s="76">
        <v>54504.729999999996</v>
      </c>
      <c r="V125" s="76"/>
      <c r="W125" s="76"/>
      <c r="X125" s="76">
        <v>2043548.5699999989</v>
      </c>
      <c r="Y125" s="76">
        <v>804668.89000000025</v>
      </c>
      <c r="Z125" s="76">
        <v>3802713.2399999979</v>
      </c>
      <c r="AA125" s="76">
        <v>1072315.1299999999</v>
      </c>
      <c r="AB125" s="76"/>
      <c r="AC125" s="76"/>
      <c r="AD125" s="76"/>
      <c r="AE125" s="76"/>
      <c r="AF125" s="76">
        <v>9974.1300000000065</v>
      </c>
      <c r="AG125" s="76">
        <v>5565.4</v>
      </c>
      <c r="AH125" s="76">
        <v>106270.20000000001</v>
      </c>
      <c r="AI125" s="76">
        <v>171951.18999999994</v>
      </c>
      <c r="AJ125" s="76">
        <v>3171686.1600000015</v>
      </c>
      <c r="AK125" s="76">
        <v>2450501.4799999995</v>
      </c>
      <c r="AL125" s="76"/>
      <c r="AM125" s="76"/>
      <c r="AN125" s="76">
        <v>1079372.9100000001</v>
      </c>
      <c r="AO125" s="76">
        <v>131556.83000000002</v>
      </c>
      <c r="AP125" s="76">
        <v>436818.43</v>
      </c>
      <c r="AQ125" s="76">
        <v>349981.66000000003</v>
      </c>
      <c r="AR125" s="76">
        <v>36262.730000000003</v>
      </c>
      <c r="AS125" s="76">
        <v>31727.840000000004</v>
      </c>
      <c r="AT125" s="76">
        <v>18250.53</v>
      </c>
      <c r="AU125" s="76">
        <v>12750.69</v>
      </c>
      <c r="AV125" s="76"/>
      <c r="AW125" s="76"/>
      <c r="AX125" s="76">
        <v>58457.630000000005</v>
      </c>
      <c r="AY125" s="76">
        <v>192255.37000000002</v>
      </c>
      <c r="AZ125" s="76">
        <v>89314.32</v>
      </c>
      <c r="BA125" s="76">
        <v>36549.18</v>
      </c>
      <c r="BB125" s="76"/>
      <c r="BC125" s="76">
        <v>21214.340000000004</v>
      </c>
      <c r="BD125" s="76"/>
      <c r="BE125" s="76">
        <v>9541.08</v>
      </c>
      <c r="BF125" s="76">
        <v>226462.31</v>
      </c>
      <c r="BG125" s="76">
        <v>93102.93</v>
      </c>
      <c r="BH125" s="76">
        <v>237685.82</v>
      </c>
      <c r="BI125" s="76">
        <v>18057.12</v>
      </c>
      <c r="BJ125" s="76">
        <v>22737.260000000002</v>
      </c>
      <c r="BK125" s="76">
        <v>165645.94</v>
      </c>
      <c r="BL125" s="76"/>
      <c r="BM125" s="76"/>
      <c r="BN125" s="76"/>
      <c r="BO125" s="76"/>
      <c r="BP125" s="76"/>
      <c r="BQ125" s="76">
        <v>71242.39</v>
      </c>
      <c r="BR125" s="76">
        <v>661211</v>
      </c>
      <c r="BS125" s="76">
        <v>794723.78</v>
      </c>
      <c r="BT125" s="76">
        <v>5300.62</v>
      </c>
      <c r="BU125" s="76">
        <v>1727.7600000000002</v>
      </c>
      <c r="BV125" s="76">
        <v>502500.75</v>
      </c>
      <c r="BW125" s="76">
        <v>372036.97</v>
      </c>
      <c r="BX125" s="76"/>
      <c r="BY125" s="76">
        <v>70151.37</v>
      </c>
      <c r="BZ125" s="76">
        <v>267266.05</v>
      </c>
      <c r="CA125" s="76"/>
      <c r="CB125" s="76"/>
      <c r="CC125" s="76">
        <v>779314.09</v>
      </c>
      <c r="CD125" s="76">
        <v>343707.05</v>
      </c>
      <c r="CE125" s="76"/>
      <c r="CF125" s="76"/>
      <c r="CG125" s="76"/>
      <c r="CH125" s="76">
        <v>156889.44</v>
      </c>
      <c r="CI125" s="76"/>
      <c r="CJ125" s="76">
        <v>37062.47</v>
      </c>
      <c r="CK125" s="76">
        <v>3683.26</v>
      </c>
      <c r="CL125" s="76"/>
      <c r="CM125" s="76">
        <v>348.95</v>
      </c>
      <c r="CN125" s="76"/>
      <c r="CO125" s="76"/>
      <c r="CP125" s="76">
        <v>40980.300000000003</v>
      </c>
      <c r="CQ125" s="76"/>
      <c r="CR125" s="76"/>
      <c r="CS125" s="76">
        <v>15059.400000000001</v>
      </c>
      <c r="CT125" s="76">
        <v>32544</v>
      </c>
      <c r="CU125" s="76"/>
      <c r="CV125" s="76">
        <v>14420.7</v>
      </c>
      <c r="CW125" s="76"/>
      <c r="CX125" s="76">
        <v>77632.240000000005</v>
      </c>
      <c r="CY125" s="76"/>
      <c r="CZ125" s="76"/>
      <c r="DA125" s="76">
        <v>58867084.149999976</v>
      </c>
    </row>
    <row r="126" spans="2:105" x14ac:dyDescent="0.3">
      <c r="B126" s="72" t="s">
        <v>592</v>
      </c>
      <c r="C126" s="74" t="s">
        <v>130</v>
      </c>
      <c r="D126" s="73">
        <v>229839.83000000002</v>
      </c>
      <c r="F126" s="55" t="s">
        <v>546</v>
      </c>
      <c r="G126" s="76">
        <v>262123.11</v>
      </c>
      <c r="H126" s="76">
        <v>-262123.11000000002</v>
      </c>
      <c r="I126" s="76">
        <v>34239812.200000003</v>
      </c>
      <c r="J126" s="76">
        <v>551572.69000000006</v>
      </c>
      <c r="K126" s="76">
        <v>789711.51</v>
      </c>
      <c r="L126" s="76"/>
      <c r="M126" s="76">
        <v>4532674.7699999996</v>
      </c>
      <c r="N126" s="76">
        <v>472619.02999999997</v>
      </c>
      <c r="O126" s="76">
        <v>172868</v>
      </c>
      <c r="P126" s="76">
        <v>15887913.699999999</v>
      </c>
      <c r="Q126" s="76">
        <v>605024.38000000012</v>
      </c>
      <c r="R126" s="76">
        <v>671586.64999999991</v>
      </c>
      <c r="S126" s="76"/>
      <c r="T126" s="76">
        <v>778043.57</v>
      </c>
      <c r="U126" s="76">
        <v>148347.82</v>
      </c>
      <c r="V126" s="76"/>
      <c r="W126" s="76"/>
      <c r="X126" s="76">
        <v>3012196.82</v>
      </c>
      <c r="Y126" s="76">
        <v>1351525.8200000003</v>
      </c>
      <c r="Z126" s="76">
        <v>5655413.9199999981</v>
      </c>
      <c r="AA126" s="76">
        <v>1938993.7600000002</v>
      </c>
      <c r="AB126" s="76"/>
      <c r="AC126" s="76"/>
      <c r="AD126" s="76"/>
      <c r="AE126" s="76"/>
      <c r="AF126" s="76">
        <v>99403.35</v>
      </c>
      <c r="AG126" s="76">
        <v>51689.289999999994</v>
      </c>
      <c r="AH126" s="76">
        <v>170218.19000000003</v>
      </c>
      <c r="AI126" s="76">
        <v>370553.3</v>
      </c>
      <c r="AJ126" s="76">
        <v>4743030.1500000013</v>
      </c>
      <c r="AK126" s="76">
        <v>4457929.6900000004</v>
      </c>
      <c r="AL126" s="76"/>
      <c r="AM126" s="76"/>
      <c r="AN126" s="76">
        <v>1971819.5799999998</v>
      </c>
      <c r="AO126" s="76">
        <v>402694.8</v>
      </c>
      <c r="AP126" s="76">
        <v>731620.59</v>
      </c>
      <c r="AQ126" s="76">
        <v>241734.52</v>
      </c>
      <c r="AR126" s="76">
        <v>2222866.73</v>
      </c>
      <c r="AS126" s="76">
        <v>523663.79000000004</v>
      </c>
      <c r="AT126" s="76">
        <v>184310.36</v>
      </c>
      <c r="AU126" s="76">
        <v>1087607.3800000001</v>
      </c>
      <c r="AV126" s="76"/>
      <c r="AW126" s="76">
        <v>518701.88</v>
      </c>
      <c r="AX126" s="76">
        <v>319676</v>
      </c>
      <c r="AY126" s="76">
        <v>665421.35</v>
      </c>
      <c r="AZ126" s="76">
        <v>144333.75</v>
      </c>
      <c r="BA126" s="76">
        <v>35648.51</v>
      </c>
      <c r="BB126" s="76"/>
      <c r="BC126" s="76">
        <v>113121.87999999999</v>
      </c>
      <c r="BD126" s="76">
        <v>249323.28</v>
      </c>
      <c r="BE126" s="76">
        <v>11947.85</v>
      </c>
      <c r="BF126" s="76">
        <v>471420.02</v>
      </c>
      <c r="BG126" s="76">
        <v>81325.02</v>
      </c>
      <c r="BH126" s="76">
        <v>579240.15</v>
      </c>
      <c r="BI126" s="76"/>
      <c r="BJ126" s="76">
        <v>410.75</v>
      </c>
      <c r="BK126" s="76">
        <v>62862.06</v>
      </c>
      <c r="BL126" s="76"/>
      <c r="BM126" s="76">
        <v>410496.08</v>
      </c>
      <c r="BN126" s="76"/>
      <c r="BO126" s="76">
        <v>11256.75</v>
      </c>
      <c r="BP126" s="76"/>
      <c r="BQ126" s="76">
        <v>233496.72</v>
      </c>
      <c r="BR126" s="76">
        <v>1094046</v>
      </c>
      <c r="BS126" s="76">
        <v>349419.79000000004</v>
      </c>
      <c r="BT126" s="76">
        <v>21938.160000000003</v>
      </c>
      <c r="BU126" s="76">
        <v>4505.5999999999995</v>
      </c>
      <c r="BV126" s="76">
        <v>1534838.95</v>
      </c>
      <c r="BW126" s="76">
        <v>183155.93</v>
      </c>
      <c r="BX126" s="76"/>
      <c r="BY126" s="76">
        <v>3205.79</v>
      </c>
      <c r="BZ126" s="76">
        <v>84016.639999999999</v>
      </c>
      <c r="CA126" s="76"/>
      <c r="CB126" s="76">
        <v>469106.53</v>
      </c>
      <c r="CC126" s="76">
        <v>1235910.44</v>
      </c>
      <c r="CD126" s="76"/>
      <c r="CE126" s="76"/>
      <c r="CF126" s="76"/>
      <c r="CG126" s="76"/>
      <c r="CH126" s="76">
        <v>77760.389999999985</v>
      </c>
      <c r="CI126" s="76"/>
      <c r="CJ126" s="76">
        <v>74911.73</v>
      </c>
      <c r="CK126" s="76">
        <v>1209.55</v>
      </c>
      <c r="CL126" s="76"/>
      <c r="CM126" s="76"/>
      <c r="CN126" s="76"/>
      <c r="CO126" s="76"/>
      <c r="CP126" s="76">
        <v>44273.33</v>
      </c>
      <c r="CQ126" s="76"/>
      <c r="CR126" s="76"/>
      <c r="CS126" s="76">
        <v>72798.039999999994</v>
      </c>
      <c r="CT126" s="76">
        <v>96782.68</v>
      </c>
      <c r="CU126" s="76"/>
      <c r="CV126" s="76"/>
      <c r="CW126" s="76"/>
      <c r="CX126" s="76"/>
      <c r="CY126" s="76"/>
      <c r="CZ126" s="76"/>
      <c r="DA126" s="76">
        <v>97324007.960000023</v>
      </c>
    </row>
    <row r="127" spans="2:105" x14ac:dyDescent="0.3">
      <c r="B127" s="72" t="s">
        <v>592</v>
      </c>
      <c r="C127" s="74" t="s">
        <v>132</v>
      </c>
      <c r="D127" s="73">
        <v>1966674.6199999999</v>
      </c>
      <c r="F127" s="55" t="s">
        <v>268</v>
      </c>
      <c r="G127" s="76">
        <v>1014582.93</v>
      </c>
      <c r="H127" s="76">
        <v>-1014582.9299999999</v>
      </c>
      <c r="I127" s="76">
        <v>74850672.690000027</v>
      </c>
      <c r="J127" s="76">
        <v>1978755.0099999998</v>
      </c>
      <c r="K127" s="76">
        <v>1615782.37</v>
      </c>
      <c r="L127" s="76"/>
      <c r="M127" s="76">
        <v>2325534.87</v>
      </c>
      <c r="N127" s="76">
        <v>989664.31000000017</v>
      </c>
      <c r="O127" s="76">
        <v>465528</v>
      </c>
      <c r="P127" s="76">
        <v>28368874.029999994</v>
      </c>
      <c r="Q127" s="76">
        <v>1192500.72</v>
      </c>
      <c r="R127" s="76">
        <v>924326.98</v>
      </c>
      <c r="S127" s="76"/>
      <c r="T127" s="76">
        <v>1502453.71</v>
      </c>
      <c r="U127" s="76">
        <v>385649.57</v>
      </c>
      <c r="V127" s="76">
        <v>39</v>
      </c>
      <c r="W127" s="76">
        <v>1936</v>
      </c>
      <c r="X127" s="76">
        <v>6087448.7400000012</v>
      </c>
      <c r="Y127" s="76">
        <v>2381444.1800000002</v>
      </c>
      <c r="Z127" s="76">
        <v>11492983.919999998</v>
      </c>
      <c r="AA127" s="76">
        <v>3521916.9600000004</v>
      </c>
      <c r="AB127" s="76"/>
      <c r="AC127" s="76"/>
      <c r="AD127" s="76"/>
      <c r="AE127" s="76"/>
      <c r="AF127" s="76">
        <v>173058.11999999994</v>
      </c>
      <c r="AG127" s="76">
        <v>76018.63</v>
      </c>
      <c r="AH127" s="76">
        <v>255665.31</v>
      </c>
      <c r="AI127" s="76">
        <v>486839.3600000001</v>
      </c>
      <c r="AJ127" s="76">
        <v>9139669.0599999987</v>
      </c>
      <c r="AK127" s="76">
        <v>8195970.1000000043</v>
      </c>
      <c r="AL127" s="76"/>
      <c r="AM127" s="76"/>
      <c r="AN127" s="76">
        <v>3794674.67</v>
      </c>
      <c r="AO127" s="76">
        <v>713826.84</v>
      </c>
      <c r="AP127" s="76">
        <v>1656430.27</v>
      </c>
      <c r="AQ127" s="76">
        <v>716605.16</v>
      </c>
      <c r="AR127" s="76">
        <v>1239696.73</v>
      </c>
      <c r="AS127" s="76"/>
      <c r="AT127" s="76">
        <v>287089.95</v>
      </c>
      <c r="AU127" s="76">
        <v>667733.43999999994</v>
      </c>
      <c r="AV127" s="76"/>
      <c r="AW127" s="76">
        <v>471150.3</v>
      </c>
      <c r="AX127" s="76">
        <v>351809.04000000004</v>
      </c>
      <c r="AY127" s="76">
        <v>4247195.38</v>
      </c>
      <c r="AZ127" s="76">
        <v>131929.5</v>
      </c>
      <c r="BA127" s="76">
        <v>66265.3</v>
      </c>
      <c r="BB127" s="76">
        <v>40097.519999999997</v>
      </c>
      <c r="BC127" s="76">
        <v>54924.700000000004</v>
      </c>
      <c r="BD127" s="76">
        <v>401126.36</v>
      </c>
      <c r="BE127" s="76">
        <v>81417.72</v>
      </c>
      <c r="BF127" s="76">
        <v>522924.15</v>
      </c>
      <c r="BG127" s="76">
        <v>202898.2</v>
      </c>
      <c r="BH127" s="76">
        <v>638506.82999999996</v>
      </c>
      <c r="BI127" s="76">
        <v>112090.78</v>
      </c>
      <c r="BJ127" s="76">
        <v>52047.56</v>
      </c>
      <c r="BK127" s="76">
        <v>98269.56</v>
      </c>
      <c r="BL127" s="76"/>
      <c r="BM127" s="76">
        <v>45666.09</v>
      </c>
      <c r="BN127" s="76"/>
      <c r="BO127" s="76">
        <v>7626.83</v>
      </c>
      <c r="BP127" s="76"/>
      <c r="BQ127" s="76">
        <v>316113.21999999997</v>
      </c>
      <c r="BR127" s="76">
        <v>2222910.5</v>
      </c>
      <c r="BS127" s="76">
        <v>1699265.23</v>
      </c>
      <c r="BT127" s="76">
        <v>8793.2000000000007</v>
      </c>
      <c r="BU127" s="76">
        <v>36740.31</v>
      </c>
      <c r="BV127" s="76">
        <v>2328128.42</v>
      </c>
      <c r="BW127" s="76">
        <v>206900.09</v>
      </c>
      <c r="BX127" s="76"/>
      <c r="BY127" s="76">
        <v>74217.73000000001</v>
      </c>
      <c r="BZ127" s="76">
        <v>298835.32</v>
      </c>
      <c r="CA127" s="76"/>
      <c r="CB127" s="76">
        <v>320030.03999999998</v>
      </c>
      <c r="CC127" s="76">
        <v>1779689.6</v>
      </c>
      <c r="CD127" s="76"/>
      <c r="CE127" s="76"/>
      <c r="CF127" s="76"/>
      <c r="CG127" s="76"/>
      <c r="CH127" s="76">
        <v>303901.24</v>
      </c>
      <c r="CI127" s="76"/>
      <c r="CJ127" s="76">
        <v>120777.71</v>
      </c>
      <c r="CK127" s="76">
        <v>3998.88</v>
      </c>
      <c r="CL127" s="76"/>
      <c r="CM127" s="76"/>
      <c r="CN127" s="76"/>
      <c r="CO127" s="76"/>
      <c r="CP127" s="76">
        <v>396078.49</v>
      </c>
      <c r="CQ127" s="76"/>
      <c r="CR127" s="76">
        <v>851766.96</v>
      </c>
      <c r="CS127" s="76">
        <v>98368.4</v>
      </c>
      <c r="CT127" s="76">
        <v>239670.22000000003</v>
      </c>
      <c r="CU127" s="76"/>
      <c r="CV127" s="76"/>
      <c r="CW127" s="76"/>
      <c r="CX127" s="76">
        <v>21536.31</v>
      </c>
      <c r="CY127" s="76"/>
      <c r="CZ127" s="76"/>
      <c r="DA127" s="76">
        <v>184342456.39000005</v>
      </c>
    </row>
    <row r="128" spans="2:105" x14ac:dyDescent="0.3">
      <c r="B128" s="72" t="s">
        <v>592</v>
      </c>
      <c r="C128" s="74" t="s">
        <v>39</v>
      </c>
      <c r="D128" s="73">
        <v>70196.69</v>
      </c>
      <c r="F128" s="55" t="s">
        <v>704</v>
      </c>
      <c r="G128" s="76">
        <v>616028.34</v>
      </c>
      <c r="H128" s="76">
        <v>-616028.34</v>
      </c>
      <c r="I128" s="76">
        <v>65354423.600000009</v>
      </c>
      <c r="J128" s="76">
        <v>2543704.8200000003</v>
      </c>
      <c r="K128" s="76">
        <v>1556351.1099999999</v>
      </c>
      <c r="L128" s="76"/>
      <c r="M128" s="76">
        <v>1289447.0800000003</v>
      </c>
      <c r="N128" s="76">
        <v>1075672.7500000002</v>
      </c>
      <c r="O128" s="76"/>
      <c r="P128" s="76">
        <v>24427010.739999998</v>
      </c>
      <c r="Q128" s="76">
        <v>1432727.61</v>
      </c>
      <c r="R128" s="76">
        <v>819901.62999999989</v>
      </c>
      <c r="S128" s="76"/>
      <c r="T128" s="76">
        <v>772603.08000000007</v>
      </c>
      <c r="U128" s="76">
        <v>218272.31</v>
      </c>
      <c r="V128" s="76"/>
      <c r="W128" s="76"/>
      <c r="X128" s="76">
        <v>5306449.6300000008</v>
      </c>
      <c r="Y128" s="76">
        <v>2068925.6400000001</v>
      </c>
      <c r="Z128" s="76">
        <v>9925733.1399999969</v>
      </c>
      <c r="AA128" s="76">
        <v>3004308.1899999995</v>
      </c>
      <c r="AB128" s="76"/>
      <c r="AC128" s="76"/>
      <c r="AD128" s="76"/>
      <c r="AE128" s="76"/>
      <c r="AF128" s="76">
        <v>109211.60000000002</v>
      </c>
      <c r="AG128" s="76">
        <v>64105.47</v>
      </c>
      <c r="AH128" s="76">
        <v>312185.90999999997</v>
      </c>
      <c r="AI128" s="76">
        <v>560948.62</v>
      </c>
      <c r="AJ128" s="76">
        <v>8715490.8600000013</v>
      </c>
      <c r="AK128" s="76">
        <v>7145639.1400000015</v>
      </c>
      <c r="AL128" s="76"/>
      <c r="AM128" s="76">
        <v>25125.66</v>
      </c>
      <c r="AN128" s="76">
        <v>5152401.0699999984</v>
      </c>
      <c r="AO128" s="76">
        <v>838348.41</v>
      </c>
      <c r="AP128" s="76">
        <v>1886390.94</v>
      </c>
      <c r="AQ128" s="76">
        <v>1142771.0099999998</v>
      </c>
      <c r="AR128" s="76">
        <v>1616754.3399999999</v>
      </c>
      <c r="AS128" s="76">
        <v>278786.09999999998</v>
      </c>
      <c r="AT128" s="76">
        <v>164878.85</v>
      </c>
      <c r="AU128" s="76">
        <v>8897263.6699999999</v>
      </c>
      <c r="AV128" s="76"/>
      <c r="AW128" s="76">
        <v>1917264.4700000002</v>
      </c>
      <c r="AX128" s="76">
        <v>255418.5</v>
      </c>
      <c r="AY128" s="76">
        <v>1105078.24</v>
      </c>
      <c r="AZ128" s="76">
        <v>127135.96</v>
      </c>
      <c r="BA128" s="76">
        <v>40234.46</v>
      </c>
      <c r="BB128" s="76"/>
      <c r="BC128" s="76">
        <v>400391.23</v>
      </c>
      <c r="BD128" s="76">
        <v>222459.53</v>
      </c>
      <c r="BE128" s="76">
        <v>76520.97</v>
      </c>
      <c r="BF128" s="76">
        <v>424294.61000000004</v>
      </c>
      <c r="BG128" s="76">
        <v>229149.97</v>
      </c>
      <c r="BH128" s="76">
        <v>1001121.27</v>
      </c>
      <c r="BI128" s="76">
        <v>556423.49</v>
      </c>
      <c r="BJ128" s="76">
        <v>10821.08</v>
      </c>
      <c r="BK128" s="76">
        <v>53140.600000000006</v>
      </c>
      <c r="BL128" s="76">
        <v>-4956.1900000000041</v>
      </c>
      <c r="BM128" s="76">
        <v>512217.18999999994</v>
      </c>
      <c r="BN128" s="76">
        <v>3597.3500000000004</v>
      </c>
      <c r="BO128" s="76">
        <v>16466.810000000001</v>
      </c>
      <c r="BP128" s="76">
        <v>1870.48</v>
      </c>
      <c r="BQ128" s="76">
        <v>41987.51</v>
      </c>
      <c r="BR128" s="76">
        <v>1614340.46</v>
      </c>
      <c r="BS128" s="76">
        <v>440899.63</v>
      </c>
      <c r="BT128" s="76">
        <v>10238.67</v>
      </c>
      <c r="BU128" s="76">
        <v>67505.34</v>
      </c>
      <c r="BV128" s="76">
        <v>1816655.51</v>
      </c>
      <c r="BW128" s="76"/>
      <c r="BX128" s="76">
        <v>1668.47</v>
      </c>
      <c r="BY128" s="76">
        <v>372498.58</v>
      </c>
      <c r="BZ128" s="76">
        <v>774457.12</v>
      </c>
      <c r="CA128" s="76"/>
      <c r="CB128" s="76">
        <v>132181.26</v>
      </c>
      <c r="CC128" s="76">
        <v>1838146.9000000004</v>
      </c>
      <c r="CD128" s="76"/>
      <c r="CE128" s="76">
        <v>78373.850000000006</v>
      </c>
      <c r="CF128" s="76"/>
      <c r="CG128" s="76">
        <v>681.05</v>
      </c>
      <c r="CH128" s="76">
        <v>161348.68</v>
      </c>
      <c r="CI128" s="76"/>
      <c r="CJ128" s="76">
        <v>126991.11</v>
      </c>
      <c r="CK128" s="76"/>
      <c r="CL128" s="76"/>
      <c r="CM128" s="76">
        <v>6233.98</v>
      </c>
      <c r="CN128" s="76"/>
      <c r="CO128" s="76"/>
      <c r="CP128" s="76">
        <v>447615.16000000003</v>
      </c>
      <c r="CQ128" s="76"/>
      <c r="CR128" s="76"/>
      <c r="CS128" s="76">
        <v>112395.4</v>
      </c>
      <c r="CT128" s="76"/>
      <c r="CU128" s="76">
        <v>101916.76999999999</v>
      </c>
      <c r="CV128" s="76">
        <v>311397.44</v>
      </c>
      <c r="CW128" s="76"/>
      <c r="CX128" s="76">
        <v>483219.54</v>
      </c>
      <c r="CY128" s="76"/>
      <c r="CZ128" s="76"/>
      <c r="DA128" s="76">
        <v>172595235.43000001</v>
      </c>
    </row>
    <row r="129" spans="2:105" x14ac:dyDescent="0.3">
      <c r="B129" s="72" t="s">
        <v>592</v>
      </c>
      <c r="C129" s="74" t="s">
        <v>49</v>
      </c>
      <c r="D129" s="73">
        <v>409365.45</v>
      </c>
      <c r="F129" s="55" t="s">
        <v>264</v>
      </c>
      <c r="G129" s="76"/>
      <c r="H129" s="76"/>
      <c r="I129" s="76">
        <v>1520226.07</v>
      </c>
      <c r="J129" s="76"/>
      <c r="K129" s="76"/>
      <c r="L129" s="76"/>
      <c r="M129" s="76">
        <v>44683.18</v>
      </c>
      <c r="N129" s="76">
        <v>1000</v>
      </c>
      <c r="O129" s="76"/>
      <c r="P129" s="76">
        <v>714057.27</v>
      </c>
      <c r="Q129" s="76">
        <v>23287.21</v>
      </c>
      <c r="R129" s="76">
        <v>2745.84</v>
      </c>
      <c r="S129" s="76"/>
      <c r="T129" s="76">
        <v>43670.899999999994</v>
      </c>
      <c r="U129" s="76">
        <v>1530.77</v>
      </c>
      <c r="V129" s="76"/>
      <c r="W129" s="76"/>
      <c r="X129" s="76">
        <v>116198.56999999999</v>
      </c>
      <c r="Y129" s="76">
        <v>15720.150000000001</v>
      </c>
      <c r="Z129" s="76">
        <v>210936.75</v>
      </c>
      <c r="AA129" s="76">
        <v>90326.49</v>
      </c>
      <c r="AB129" s="76"/>
      <c r="AC129" s="76"/>
      <c r="AD129" s="76"/>
      <c r="AE129" s="76"/>
      <c r="AF129" s="76">
        <v>6878.3</v>
      </c>
      <c r="AG129" s="76">
        <v>3837.46</v>
      </c>
      <c r="AH129" s="76">
        <v>8655.880000000001</v>
      </c>
      <c r="AI129" s="76">
        <v>6839.8</v>
      </c>
      <c r="AJ129" s="76">
        <v>253817.39</v>
      </c>
      <c r="AK129" s="76">
        <v>170469.81</v>
      </c>
      <c r="AL129" s="76"/>
      <c r="AM129" s="76"/>
      <c r="AN129" s="76">
        <v>242164.27000000002</v>
      </c>
      <c r="AO129" s="76">
        <v>13833.52</v>
      </c>
      <c r="AP129" s="76">
        <v>228164.39</v>
      </c>
      <c r="AQ129" s="76">
        <v>20401.68</v>
      </c>
      <c r="AR129" s="76">
        <v>75023.55</v>
      </c>
      <c r="AS129" s="76">
        <v>131675.95000000001</v>
      </c>
      <c r="AT129" s="76"/>
      <c r="AU129" s="76">
        <v>32435</v>
      </c>
      <c r="AV129" s="76"/>
      <c r="AW129" s="76"/>
      <c r="AX129" s="76">
        <v>29028.510000000002</v>
      </c>
      <c r="AY129" s="76">
        <v>2299.0099999999998</v>
      </c>
      <c r="AZ129" s="76">
        <v>19735.599999999999</v>
      </c>
      <c r="BA129" s="76">
        <v>22325.14</v>
      </c>
      <c r="BB129" s="76"/>
      <c r="BC129" s="76"/>
      <c r="BD129" s="76">
        <v>232.92</v>
      </c>
      <c r="BE129" s="76"/>
      <c r="BF129" s="76">
        <v>10828.84</v>
      </c>
      <c r="BG129" s="76">
        <v>113187.6</v>
      </c>
      <c r="BH129" s="76">
        <v>18013.43</v>
      </c>
      <c r="BI129" s="76">
        <v>33266.519999999997</v>
      </c>
      <c r="BJ129" s="76">
        <v>58652.020000000004</v>
      </c>
      <c r="BK129" s="76"/>
      <c r="BL129" s="76"/>
      <c r="BM129" s="76"/>
      <c r="BN129" s="76"/>
      <c r="BO129" s="76"/>
      <c r="BP129" s="76"/>
      <c r="BQ129" s="76">
        <v>1896.24</v>
      </c>
      <c r="BR129" s="76">
        <v>32622.16</v>
      </c>
      <c r="BS129" s="76">
        <v>43521.490000000005</v>
      </c>
      <c r="BT129" s="76">
        <v>1086.8800000000001</v>
      </c>
      <c r="BU129" s="76">
        <v>12182.07</v>
      </c>
      <c r="BV129" s="76"/>
      <c r="BW129" s="76"/>
      <c r="BX129" s="76"/>
      <c r="BY129" s="76">
        <v>335</v>
      </c>
      <c r="BZ129" s="76">
        <v>206860.89</v>
      </c>
      <c r="CA129" s="76"/>
      <c r="CB129" s="76"/>
      <c r="CC129" s="76">
        <v>18848.88</v>
      </c>
      <c r="CD129" s="76"/>
      <c r="CE129" s="76"/>
      <c r="CF129" s="76"/>
      <c r="CG129" s="76"/>
      <c r="CH129" s="76">
        <v>7675</v>
      </c>
      <c r="CI129" s="76"/>
      <c r="CJ129" s="76">
        <v>3782.81</v>
      </c>
      <c r="CK129" s="76">
        <v>88509.14</v>
      </c>
      <c r="CL129" s="76"/>
      <c r="CM129" s="76">
        <v>90.43</v>
      </c>
      <c r="CN129" s="76"/>
      <c r="CO129" s="76"/>
      <c r="CP129" s="76">
        <v>383.45</v>
      </c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>
        <v>4703944.2299999986</v>
      </c>
    </row>
    <row r="130" spans="2:105" x14ac:dyDescent="0.3">
      <c r="B130" s="72" t="s">
        <v>592</v>
      </c>
      <c r="C130" s="74" t="s">
        <v>51</v>
      </c>
      <c r="D130" s="73">
        <v>135782.62</v>
      </c>
      <c r="F130" s="55" t="s">
        <v>746</v>
      </c>
      <c r="G130" s="76"/>
      <c r="H130" s="76"/>
      <c r="I130" s="76">
        <v>829091.60999999987</v>
      </c>
      <c r="J130" s="76">
        <v>35712.839999999997</v>
      </c>
      <c r="K130" s="76"/>
      <c r="L130" s="76"/>
      <c r="M130" s="76"/>
      <c r="N130" s="76"/>
      <c r="O130" s="76"/>
      <c r="P130" s="76">
        <v>391266.43000000005</v>
      </c>
      <c r="Q130" s="76">
        <v>19484.07</v>
      </c>
      <c r="R130" s="76"/>
      <c r="S130" s="76"/>
      <c r="T130" s="76"/>
      <c r="U130" s="76"/>
      <c r="V130" s="76">
        <v>168486.18</v>
      </c>
      <c r="W130" s="76">
        <v>89686.459999999992</v>
      </c>
      <c r="X130" s="76">
        <v>78440.34</v>
      </c>
      <c r="Y130" s="76">
        <v>42723.02</v>
      </c>
      <c r="Z130" s="76">
        <v>37571.78</v>
      </c>
      <c r="AA130" s="76">
        <v>23468.67</v>
      </c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>
        <v>72038.66</v>
      </c>
      <c r="AO130" s="76">
        <v>2925</v>
      </c>
      <c r="AP130" s="76"/>
      <c r="AQ130" s="76"/>
      <c r="AR130" s="76">
        <v>86.95</v>
      </c>
      <c r="AS130" s="76">
        <v>158259</v>
      </c>
      <c r="AT130" s="76"/>
      <c r="AU130" s="76">
        <v>25890.43</v>
      </c>
      <c r="AV130" s="76"/>
      <c r="AW130" s="76">
        <v>25692.89</v>
      </c>
      <c r="AX130" s="76">
        <v>14933.4</v>
      </c>
      <c r="AY130" s="76"/>
      <c r="AZ130" s="76"/>
      <c r="BA130" s="76"/>
      <c r="BB130" s="76"/>
      <c r="BC130" s="76"/>
      <c r="BD130" s="76"/>
      <c r="BE130" s="76"/>
      <c r="BF130" s="76"/>
      <c r="BG130" s="76"/>
      <c r="BH130" s="76">
        <v>1479.85</v>
      </c>
      <c r="BI130" s="76"/>
      <c r="BJ130" s="76"/>
      <c r="BK130" s="76">
        <v>11703.07</v>
      </c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>
        <v>2028940.6499999997</v>
      </c>
    </row>
    <row r="131" spans="2:105" x14ac:dyDescent="0.3">
      <c r="B131" s="72" t="s">
        <v>592</v>
      </c>
      <c r="C131" s="74" t="s">
        <v>55</v>
      </c>
      <c r="D131" s="73">
        <v>199849.08000000002</v>
      </c>
      <c r="F131" s="55" t="s">
        <v>320</v>
      </c>
      <c r="G131" s="76"/>
      <c r="H131" s="76"/>
      <c r="I131" s="76">
        <v>194022.48</v>
      </c>
      <c r="J131" s="76">
        <v>1560</v>
      </c>
      <c r="K131" s="76"/>
      <c r="L131" s="76"/>
      <c r="M131" s="76"/>
      <c r="N131" s="76"/>
      <c r="O131" s="76"/>
      <c r="P131" s="76">
        <v>63363.380000000005</v>
      </c>
      <c r="Q131" s="76">
        <v>1766.75</v>
      </c>
      <c r="R131" s="76"/>
      <c r="S131" s="76"/>
      <c r="T131" s="76"/>
      <c r="U131" s="76"/>
      <c r="V131" s="76">
        <v>44464</v>
      </c>
      <c r="W131" s="76">
        <v>11616</v>
      </c>
      <c r="X131" s="76">
        <v>13559.26</v>
      </c>
      <c r="Y131" s="76">
        <v>4013.04</v>
      </c>
      <c r="Z131" s="76">
        <v>25171.18</v>
      </c>
      <c r="AA131" s="76">
        <v>3756.89</v>
      </c>
      <c r="AB131" s="76"/>
      <c r="AC131" s="76"/>
      <c r="AD131" s="76"/>
      <c r="AE131" s="76"/>
      <c r="AF131" s="76"/>
      <c r="AG131" s="76"/>
      <c r="AH131" s="76">
        <v>1670.35</v>
      </c>
      <c r="AI131" s="76">
        <v>1187.1799999999998</v>
      </c>
      <c r="AJ131" s="76"/>
      <c r="AK131" s="76"/>
      <c r="AL131" s="76">
        <v>746.81000000000006</v>
      </c>
      <c r="AM131" s="76">
        <v>251.2</v>
      </c>
      <c r="AN131" s="76">
        <v>8846.7799999999988</v>
      </c>
      <c r="AO131" s="76"/>
      <c r="AP131" s="76"/>
      <c r="AQ131" s="76">
        <v>895.07999999999993</v>
      </c>
      <c r="AR131" s="76"/>
      <c r="AS131" s="76">
        <v>2042.8</v>
      </c>
      <c r="AT131" s="76">
        <v>1776.2</v>
      </c>
      <c r="AU131" s="76">
        <v>42113</v>
      </c>
      <c r="AV131" s="76"/>
      <c r="AW131" s="76"/>
      <c r="AX131" s="76">
        <v>6181.76</v>
      </c>
      <c r="AY131" s="76">
        <v>24270.47</v>
      </c>
      <c r="AZ131" s="76"/>
      <c r="BA131" s="76"/>
      <c r="BB131" s="76">
        <v>2512.5</v>
      </c>
      <c r="BC131" s="76">
        <v>10110.86</v>
      </c>
      <c r="BD131" s="76"/>
      <c r="BE131" s="76">
        <v>885.24</v>
      </c>
      <c r="BF131" s="76"/>
      <c r="BG131" s="76">
        <v>5775.28</v>
      </c>
      <c r="BH131" s="76">
        <v>703.74</v>
      </c>
      <c r="BI131" s="76">
        <v>2698.79</v>
      </c>
      <c r="BJ131" s="76"/>
      <c r="BK131" s="76">
        <v>1198.29</v>
      </c>
      <c r="BL131" s="76"/>
      <c r="BM131" s="76">
        <v>8785.4500000000007</v>
      </c>
      <c r="BN131" s="76"/>
      <c r="BO131" s="76">
        <v>77.209999999999994</v>
      </c>
      <c r="BP131" s="76"/>
      <c r="BQ131" s="76"/>
      <c r="BR131" s="76">
        <v>7704.55</v>
      </c>
      <c r="BS131" s="76">
        <v>4802.13</v>
      </c>
      <c r="BT131" s="76">
        <v>746.84</v>
      </c>
      <c r="BU131" s="76">
        <v>440.66</v>
      </c>
      <c r="BV131" s="76"/>
      <c r="BW131" s="76"/>
      <c r="BX131" s="76"/>
      <c r="BY131" s="76"/>
      <c r="BZ131" s="76"/>
      <c r="CA131" s="76"/>
      <c r="CB131" s="76"/>
      <c r="CC131" s="76">
        <v>11122</v>
      </c>
      <c r="CD131" s="76">
        <v>97.2</v>
      </c>
      <c r="CE131" s="76"/>
      <c r="CF131" s="76"/>
      <c r="CG131" s="76"/>
      <c r="CH131" s="76">
        <v>1153.8</v>
      </c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>
        <v>1609.2</v>
      </c>
      <c r="CW131" s="76"/>
      <c r="CX131" s="76"/>
      <c r="CY131" s="76"/>
      <c r="CZ131" s="76"/>
      <c r="DA131" s="76">
        <v>513698.35</v>
      </c>
    </row>
    <row r="132" spans="2:105" x14ac:dyDescent="0.3">
      <c r="B132" s="72" t="s">
        <v>592</v>
      </c>
      <c r="C132" s="74" t="s">
        <v>57</v>
      </c>
      <c r="D132" s="73">
        <v>7653</v>
      </c>
      <c r="F132" s="55" t="s">
        <v>340</v>
      </c>
      <c r="G132" s="76">
        <v>2018.16</v>
      </c>
      <c r="H132" s="76">
        <v>-2018.16</v>
      </c>
      <c r="I132" s="76">
        <v>994610.95</v>
      </c>
      <c r="J132" s="76">
        <v>43491.48</v>
      </c>
      <c r="K132" s="76">
        <v>15979.910000000002</v>
      </c>
      <c r="L132" s="76"/>
      <c r="M132" s="76">
        <v>11072.9</v>
      </c>
      <c r="N132" s="76">
        <v>16597.53</v>
      </c>
      <c r="O132" s="76"/>
      <c r="P132" s="76">
        <v>436964.99999999994</v>
      </c>
      <c r="Q132" s="76">
        <v>11372.650000000001</v>
      </c>
      <c r="R132" s="76">
        <v>13712.470000000001</v>
      </c>
      <c r="S132" s="76"/>
      <c r="T132" s="76">
        <v>36643.14</v>
      </c>
      <c r="U132" s="76">
        <v>13592.36</v>
      </c>
      <c r="V132" s="76"/>
      <c r="W132" s="76"/>
      <c r="X132" s="76">
        <v>77403.799999999988</v>
      </c>
      <c r="Y132" s="76">
        <v>37950.03</v>
      </c>
      <c r="Z132" s="76">
        <v>136332.88</v>
      </c>
      <c r="AA132" s="76">
        <v>52624.790000000008</v>
      </c>
      <c r="AB132" s="76"/>
      <c r="AC132" s="76"/>
      <c r="AD132" s="76"/>
      <c r="AE132" s="76"/>
      <c r="AF132" s="76"/>
      <c r="AG132" s="76"/>
      <c r="AH132" s="76">
        <v>6863.18</v>
      </c>
      <c r="AI132" s="76">
        <v>10946.32</v>
      </c>
      <c r="AJ132" s="76">
        <v>135520</v>
      </c>
      <c r="AK132" s="76">
        <v>101432.6</v>
      </c>
      <c r="AL132" s="76">
        <v>800</v>
      </c>
      <c r="AM132" s="76"/>
      <c r="AN132" s="76">
        <v>67622.459999999992</v>
      </c>
      <c r="AO132" s="76">
        <v>12030.75</v>
      </c>
      <c r="AP132" s="76">
        <v>25165.35</v>
      </c>
      <c r="AQ132" s="76">
        <v>13964.27</v>
      </c>
      <c r="AR132" s="76">
        <v>43325.19</v>
      </c>
      <c r="AS132" s="76">
        <v>49464.11</v>
      </c>
      <c r="AT132" s="76">
        <v>3091.27</v>
      </c>
      <c r="AU132" s="76">
        <v>6109.4</v>
      </c>
      <c r="AV132" s="76"/>
      <c r="AW132" s="76"/>
      <c r="AX132" s="76">
        <v>4756.6099999999997</v>
      </c>
      <c r="AY132" s="76">
        <v>70021.119999999995</v>
      </c>
      <c r="AZ132" s="76"/>
      <c r="BA132" s="76"/>
      <c r="BB132" s="76">
        <v>5556.54</v>
      </c>
      <c r="BC132" s="76">
        <v>22808.89</v>
      </c>
      <c r="BD132" s="76">
        <v>1158.98</v>
      </c>
      <c r="BE132" s="76">
        <v>3811.24</v>
      </c>
      <c r="BF132" s="76">
        <v>38619.58</v>
      </c>
      <c r="BG132" s="76">
        <v>8671.91</v>
      </c>
      <c r="BH132" s="76">
        <v>35762.14</v>
      </c>
      <c r="BI132" s="76">
        <v>1941.63</v>
      </c>
      <c r="BJ132" s="76"/>
      <c r="BK132" s="76">
        <v>6237.6</v>
      </c>
      <c r="BL132" s="76">
        <v>4702.9800000000005</v>
      </c>
      <c r="BM132" s="76">
        <v>250</v>
      </c>
      <c r="BN132" s="76">
        <v>62.41</v>
      </c>
      <c r="BO132" s="76"/>
      <c r="BP132" s="76"/>
      <c r="BQ132" s="76"/>
      <c r="BR132" s="76">
        <v>53266.63</v>
      </c>
      <c r="BS132" s="76">
        <v>16377.849999999999</v>
      </c>
      <c r="BT132" s="76">
        <v>3649.1000000000004</v>
      </c>
      <c r="BU132" s="76"/>
      <c r="BV132" s="76">
        <v>16636.599999999999</v>
      </c>
      <c r="BW132" s="76"/>
      <c r="BX132" s="76"/>
      <c r="BY132" s="76">
        <v>707.16</v>
      </c>
      <c r="BZ132" s="76">
        <v>45402.63</v>
      </c>
      <c r="CA132" s="76"/>
      <c r="CB132" s="76">
        <v>10362.64</v>
      </c>
      <c r="CC132" s="76">
        <v>31640.37</v>
      </c>
      <c r="CD132" s="76"/>
      <c r="CE132" s="76"/>
      <c r="CF132" s="76"/>
      <c r="CG132" s="76"/>
      <c r="CH132" s="76">
        <v>8586.6500000000015</v>
      </c>
      <c r="CI132" s="76"/>
      <c r="CJ132" s="76">
        <v>4512.5</v>
      </c>
      <c r="CK132" s="76">
        <v>163.5</v>
      </c>
      <c r="CL132" s="76"/>
      <c r="CM132" s="76"/>
      <c r="CN132" s="76"/>
      <c r="CO132" s="76"/>
      <c r="CP132" s="76">
        <v>1842.9299999999998</v>
      </c>
      <c r="CQ132" s="76"/>
      <c r="CR132" s="76"/>
      <c r="CS132" s="76"/>
      <c r="CT132" s="76"/>
      <c r="CU132" s="76"/>
      <c r="CV132" s="76">
        <v>42543.25</v>
      </c>
      <c r="CW132" s="76">
        <v>18201.900000000001</v>
      </c>
      <c r="CX132" s="76"/>
      <c r="CY132" s="76"/>
      <c r="CZ132" s="76"/>
      <c r="DA132" s="76">
        <v>2832940.1300000008</v>
      </c>
    </row>
    <row r="133" spans="2:105" x14ac:dyDescent="0.3">
      <c r="B133" s="72" t="s">
        <v>592</v>
      </c>
      <c r="C133" s="74" t="s">
        <v>61</v>
      </c>
      <c r="D133" s="73">
        <v>235925.42</v>
      </c>
      <c r="F133" s="55" t="s">
        <v>758</v>
      </c>
      <c r="G133" s="76">
        <v>33130.03</v>
      </c>
      <c r="H133" s="76">
        <v>-33130.03</v>
      </c>
      <c r="I133" s="76">
        <v>1787566.5999999999</v>
      </c>
      <c r="J133" s="76">
        <v>84754.34</v>
      </c>
      <c r="K133" s="76">
        <v>52860.98</v>
      </c>
      <c r="L133" s="76"/>
      <c r="M133" s="76">
        <v>141278.75</v>
      </c>
      <c r="N133" s="76">
        <v>8685.7099999999991</v>
      </c>
      <c r="O133" s="76"/>
      <c r="P133" s="76">
        <v>796624.20000000019</v>
      </c>
      <c r="Q133" s="76">
        <v>45916.01</v>
      </c>
      <c r="R133" s="76">
        <v>16602.72</v>
      </c>
      <c r="S133" s="76"/>
      <c r="T133" s="76">
        <v>13158.21</v>
      </c>
      <c r="U133" s="76">
        <v>1791.9</v>
      </c>
      <c r="V133" s="76"/>
      <c r="W133" s="76"/>
      <c r="X133" s="76">
        <v>152950.16</v>
      </c>
      <c r="Y133" s="76">
        <v>64993.599999999999</v>
      </c>
      <c r="Z133" s="76">
        <v>297132.58999999997</v>
      </c>
      <c r="AA133" s="76">
        <v>78774.42</v>
      </c>
      <c r="AB133" s="76"/>
      <c r="AC133" s="76"/>
      <c r="AD133" s="76"/>
      <c r="AE133" s="76"/>
      <c r="AF133" s="76">
        <v>3197.5099999999998</v>
      </c>
      <c r="AG133" s="76">
        <v>1348.51</v>
      </c>
      <c r="AH133" s="76">
        <v>11580.57</v>
      </c>
      <c r="AI133" s="76">
        <v>10516.83</v>
      </c>
      <c r="AJ133" s="76">
        <v>267456.86</v>
      </c>
      <c r="AK133" s="76">
        <v>230926.68</v>
      </c>
      <c r="AL133" s="76">
        <v>6069</v>
      </c>
      <c r="AM133" s="76"/>
      <c r="AN133" s="76">
        <v>143132.31</v>
      </c>
      <c r="AO133" s="76">
        <v>27667.81</v>
      </c>
      <c r="AP133" s="76">
        <v>76382.38</v>
      </c>
      <c r="AQ133" s="76">
        <v>48303.91</v>
      </c>
      <c r="AR133" s="76"/>
      <c r="AS133" s="76"/>
      <c r="AT133" s="76">
        <v>3173.03</v>
      </c>
      <c r="AU133" s="76">
        <v>5000</v>
      </c>
      <c r="AV133" s="76">
        <v>46.81</v>
      </c>
      <c r="AW133" s="76"/>
      <c r="AX133" s="76">
        <v>41630.86</v>
      </c>
      <c r="AY133" s="76">
        <v>109996.85</v>
      </c>
      <c r="AZ133" s="76"/>
      <c r="BA133" s="76">
        <v>1161</v>
      </c>
      <c r="BB133" s="76"/>
      <c r="BC133" s="76">
        <v>5811.97</v>
      </c>
      <c r="BD133" s="76">
        <v>14602.66</v>
      </c>
      <c r="BE133" s="76"/>
      <c r="BF133" s="76">
        <v>12275.39</v>
      </c>
      <c r="BG133" s="76"/>
      <c r="BH133" s="76">
        <v>59112.5</v>
      </c>
      <c r="BI133" s="76">
        <v>11.25</v>
      </c>
      <c r="BJ133" s="76"/>
      <c r="BK133" s="76">
        <v>1222.53</v>
      </c>
      <c r="BL133" s="76"/>
      <c r="BM133" s="76">
        <v>2744.03</v>
      </c>
      <c r="BN133" s="76">
        <v>7353.55</v>
      </c>
      <c r="BO133" s="76"/>
      <c r="BP133" s="76"/>
      <c r="BQ133" s="76"/>
      <c r="BR133" s="76">
        <v>51160</v>
      </c>
      <c r="BS133" s="76">
        <v>16806.989999999998</v>
      </c>
      <c r="BT133" s="76">
        <v>7956.59</v>
      </c>
      <c r="BU133" s="76"/>
      <c r="BV133" s="76">
        <v>46167.37</v>
      </c>
      <c r="BW133" s="76">
        <v>3487</v>
      </c>
      <c r="BX133" s="76"/>
      <c r="BY133" s="76">
        <v>6000</v>
      </c>
      <c r="BZ133" s="76"/>
      <c r="CA133" s="76"/>
      <c r="CB133" s="76">
        <v>30072.69</v>
      </c>
      <c r="CC133" s="76">
        <v>33061.56</v>
      </c>
      <c r="CD133" s="76"/>
      <c r="CE133" s="76"/>
      <c r="CF133" s="76"/>
      <c r="CG133" s="76"/>
      <c r="CH133" s="76">
        <v>10582.7</v>
      </c>
      <c r="CI133" s="76"/>
      <c r="CJ133" s="76"/>
      <c r="CK133" s="76"/>
      <c r="CL133" s="76"/>
      <c r="CM133" s="76"/>
      <c r="CN133" s="76">
        <v>6660.65</v>
      </c>
      <c r="CO133" s="76"/>
      <c r="CP133" s="76">
        <v>18222.25</v>
      </c>
      <c r="CQ133" s="76"/>
      <c r="CR133" s="76"/>
      <c r="CS133" s="76">
        <v>622.76</v>
      </c>
      <c r="CT133" s="76"/>
      <c r="CU133" s="76">
        <v>1194.57</v>
      </c>
      <c r="CV133" s="76"/>
      <c r="CW133" s="76"/>
      <c r="CX133" s="76">
        <v>52531.31</v>
      </c>
      <c r="CY133" s="76"/>
      <c r="CZ133" s="76"/>
      <c r="DA133" s="76">
        <v>4918341.4299999988</v>
      </c>
    </row>
    <row r="134" spans="2:105" x14ac:dyDescent="0.3">
      <c r="B134" s="72" t="s">
        <v>592</v>
      </c>
      <c r="C134" s="74" t="s">
        <v>63</v>
      </c>
      <c r="D134" s="73">
        <v>616510.34</v>
      </c>
      <c r="F134" s="55" t="s">
        <v>346</v>
      </c>
      <c r="G134" s="76">
        <v>204430.51</v>
      </c>
      <c r="H134" s="76">
        <v>-204430.51</v>
      </c>
      <c r="I134" s="76">
        <v>18776149.610000003</v>
      </c>
      <c r="J134" s="76">
        <v>910976.72</v>
      </c>
      <c r="K134" s="76">
        <v>5053.9800000000005</v>
      </c>
      <c r="L134" s="76"/>
      <c r="M134" s="76">
        <v>927851.87</v>
      </c>
      <c r="N134" s="76">
        <v>217193.25</v>
      </c>
      <c r="O134" s="76">
        <v>96985</v>
      </c>
      <c r="P134" s="76">
        <v>6591393.8499999987</v>
      </c>
      <c r="Q134" s="76">
        <v>346653.79</v>
      </c>
      <c r="R134" s="76">
        <v>226114.79</v>
      </c>
      <c r="S134" s="76"/>
      <c r="T134" s="76">
        <v>412105.13</v>
      </c>
      <c r="U134" s="76">
        <v>96643.89</v>
      </c>
      <c r="V134" s="76"/>
      <c r="W134" s="76"/>
      <c r="X134" s="76">
        <v>1560171.1</v>
      </c>
      <c r="Y134" s="76">
        <v>569448.51</v>
      </c>
      <c r="Z134" s="76">
        <v>2823015.31</v>
      </c>
      <c r="AA134" s="76">
        <v>735553.21</v>
      </c>
      <c r="AB134" s="76"/>
      <c r="AC134" s="76"/>
      <c r="AD134" s="76"/>
      <c r="AE134" s="76"/>
      <c r="AF134" s="76">
        <v>32986.839999999997</v>
      </c>
      <c r="AG134" s="76">
        <v>13076.52</v>
      </c>
      <c r="AH134" s="76">
        <v>120630.82000000002</v>
      </c>
      <c r="AI134" s="76">
        <v>90327.360000000015</v>
      </c>
      <c r="AJ134" s="76">
        <v>2730903.4999999995</v>
      </c>
      <c r="AK134" s="76">
        <v>2214678.1099999994</v>
      </c>
      <c r="AL134" s="76">
        <v>21397.170000000002</v>
      </c>
      <c r="AM134" s="76"/>
      <c r="AN134" s="76">
        <v>1473370.5400000003</v>
      </c>
      <c r="AO134" s="76">
        <v>237189.59</v>
      </c>
      <c r="AP134" s="76">
        <v>751256.57000000007</v>
      </c>
      <c r="AQ134" s="76">
        <v>253297.60000000003</v>
      </c>
      <c r="AR134" s="76">
        <v>957004.37</v>
      </c>
      <c r="AS134" s="76">
        <v>33933.009999999995</v>
      </c>
      <c r="AT134" s="76">
        <v>67581.87</v>
      </c>
      <c r="AU134" s="76">
        <v>187045.14</v>
      </c>
      <c r="AV134" s="76"/>
      <c r="AW134" s="76"/>
      <c r="AX134" s="76">
        <v>110561.54999999999</v>
      </c>
      <c r="AY134" s="76">
        <v>1299694.0800000001</v>
      </c>
      <c r="AZ134" s="76">
        <v>85632.45</v>
      </c>
      <c r="BA134" s="76">
        <v>14244.19</v>
      </c>
      <c r="BB134" s="76">
        <v>1767</v>
      </c>
      <c r="BC134" s="76">
        <v>32490.27</v>
      </c>
      <c r="BD134" s="76">
        <v>12750.36</v>
      </c>
      <c r="BE134" s="76">
        <v>5184.5499999999993</v>
      </c>
      <c r="BF134" s="76">
        <v>129143.59999999999</v>
      </c>
      <c r="BG134" s="76">
        <v>195675.64</v>
      </c>
      <c r="BH134" s="76">
        <v>112523.22999999998</v>
      </c>
      <c r="BI134" s="76"/>
      <c r="BJ134" s="76">
        <v>26868</v>
      </c>
      <c r="BK134" s="76">
        <v>4870.38</v>
      </c>
      <c r="BL134" s="76"/>
      <c r="BM134" s="76">
        <v>2081.2800000000002</v>
      </c>
      <c r="BN134" s="76"/>
      <c r="BO134" s="76"/>
      <c r="BP134" s="76"/>
      <c r="BQ134" s="76">
        <v>18883.919999999998</v>
      </c>
      <c r="BR134" s="76">
        <v>597215.61</v>
      </c>
      <c r="BS134" s="76">
        <v>378227.72000000003</v>
      </c>
      <c r="BT134" s="76">
        <v>653.41000000000008</v>
      </c>
      <c r="BU134" s="76">
        <v>19688.629999999997</v>
      </c>
      <c r="BV134" s="76">
        <v>732152.93</v>
      </c>
      <c r="BW134" s="76">
        <v>4185</v>
      </c>
      <c r="BX134" s="76"/>
      <c r="BY134" s="76">
        <v>8935</v>
      </c>
      <c r="BZ134" s="76">
        <v>167716.28</v>
      </c>
      <c r="CA134" s="76"/>
      <c r="CB134" s="76">
        <v>254020.06999999998</v>
      </c>
      <c r="CC134" s="76">
        <v>465252.89000000007</v>
      </c>
      <c r="CD134" s="76"/>
      <c r="CE134" s="76"/>
      <c r="CF134" s="76"/>
      <c r="CG134" s="76"/>
      <c r="CH134" s="76">
        <v>45664.480000000003</v>
      </c>
      <c r="CI134" s="76"/>
      <c r="CJ134" s="76">
        <v>21942.6</v>
      </c>
      <c r="CK134" s="76"/>
      <c r="CL134" s="76"/>
      <c r="CM134" s="76">
        <v>2317.8000000000002</v>
      </c>
      <c r="CN134" s="76"/>
      <c r="CO134" s="76"/>
      <c r="CP134" s="76">
        <v>81917.499999999985</v>
      </c>
      <c r="CQ134" s="76"/>
      <c r="CR134" s="76"/>
      <c r="CS134" s="76">
        <v>28802.38</v>
      </c>
      <c r="CT134" s="76">
        <v>30474.49</v>
      </c>
      <c r="CU134" s="76"/>
      <c r="CV134" s="76"/>
      <c r="CW134" s="76"/>
      <c r="CX134" s="76">
        <v>15142.07</v>
      </c>
      <c r="CY134" s="76"/>
      <c r="CZ134" s="76"/>
      <c r="DA134" s="76">
        <v>48386668.38000001</v>
      </c>
    </row>
    <row r="135" spans="2:105" x14ac:dyDescent="0.3">
      <c r="B135" s="72" t="s">
        <v>592</v>
      </c>
      <c r="C135" s="74" t="s">
        <v>65</v>
      </c>
      <c r="D135" s="73">
        <v>11905.89</v>
      </c>
      <c r="F135" s="55" t="s">
        <v>442</v>
      </c>
      <c r="G135" s="76">
        <v>36387.660000000003</v>
      </c>
      <c r="H135" s="76">
        <v>-36387.660000000003</v>
      </c>
      <c r="I135" s="76">
        <v>3236884.26</v>
      </c>
      <c r="J135" s="76">
        <v>109926.45999999999</v>
      </c>
      <c r="K135" s="76">
        <v>23871.93</v>
      </c>
      <c r="L135" s="76"/>
      <c r="M135" s="76">
        <v>275801.44</v>
      </c>
      <c r="N135" s="76">
        <v>3543.57</v>
      </c>
      <c r="O135" s="76">
        <v>11410</v>
      </c>
      <c r="P135" s="76">
        <v>1326883.48</v>
      </c>
      <c r="Q135" s="76">
        <v>45829.73</v>
      </c>
      <c r="R135" s="76">
        <v>68719.3</v>
      </c>
      <c r="S135" s="76"/>
      <c r="T135" s="76">
        <v>134160.97</v>
      </c>
      <c r="U135" s="76">
        <v>13582.89</v>
      </c>
      <c r="V135" s="76"/>
      <c r="W135" s="76"/>
      <c r="X135" s="76">
        <v>275032.7</v>
      </c>
      <c r="Y135" s="76">
        <v>117454.16000000002</v>
      </c>
      <c r="Z135" s="76">
        <v>501812.02</v>
      </c>
      <c r="AA135" s="76">
        <v>167570.32</v>
      </c>
      <c r="AB135" s="76"/>
      <c r="AC135" s="76"/>
      <c r="AD135" s="76"/>
      <c r="AE135" s="76"/>
      <c r="AF135" s="76">
        <v>14876.25</v>
      </c>
      <c r="AG135" s="76">
        <v>7215.4999999999982</v>
      </c>
      <c r="AH135" s="76">
        <v>22938.33</v>
      </c>
      <c r="AI135" s="76">
        <v>20391.54</v>
      </c>
      <c r="AJ135" s="76">
        <v>532686.28999999992</v>
      </c>
      <c r="AK135" s="76">
        <v>460181.70999999996</v>
      </c>
      <c r="AL135" s="76"/>
      <c r="AM135" s="76">
        <v>4022.05</v>
      </c>
      <c r="AN135" s="76">
        <v>395172.9</v>
      </c>
      <c r="AO135" s="76">
        <v>61602.62</v>
      </c>
      <c r="AP135" s="76">
        <v>153928.29</v>
      </c>
      <c r="AQ135" s="76">
        <v>1325.5</v>
      </c>
      <c r="AR135" s="76">
        <v>76304.42</v>
      </c>
      <c r="AS135" s="76">
        <v>480.53</v>
      </c>
      <c r="AT135" s="76">
        <v>6951.66</v>
      </c>
      <c r="AU135" s="76">
        <v>45066.89</v>
      </c>
      <c r="AV135" s="76"/>
      <c r="AW135" s="76"/>
      <c r="AX135" s="76">
        <v>54909.090000000004</v>
      </c>
      <c r="AY135" s="76">
        <v>441419.13</v>
      </c>
      <c r="AZ135" s="76">
        <v>35213.35</v>
      </c>
      <c r="BA135" s="76">
        <v>8124.93</v>
      </c>
      <c r="BB135" s="76"/>
      <c r="BC135" s="76">
        <v>4040.2799999999997</v>
      </c>
      <c r="BD135" s="76">
        <v>53542.759999999995</v>
      </c>
      <c r="BE135" s="76">
        <v>4855.75</v>
      </c>
      <c r="BF135" s="76">
        <v>108174.38</v>
      </c>
      <c r="BG135" s="76">
        <v>16105.72</v>
      </c>
      <c r="BH135" s="76">
        <v>80109.290000000008</v>
      </c>
      <c r="BI135" s="76"/>
      <c r="BJ135" s="76"/>
      <c r="BK135" s="76">
        <v>16349.8</v>
      </c>
      <c r="BL135" s="76"/>
      <c r="BM135" s="76">
        <v>544.82000000000005</v>
      </c>
      <c r="BN135" s="76"/>
      <c r="BO135" s="76"/>
      <c r="BP135" s="76"/>
      <c r="BQ135" s="76"/>
      <c r="BR135" s="76">
        <v>25.56</v>
      </c>
      <c r="BS135" s="76">
        <v>84657.11</v>
      </c>
      <c r="BT135" s="76"/>
      <c r="BU135" s="76">
        <v>344.39</v>
      </c>
      <c r="BV135" s="76">
        <v>117752.59</v>
      </c>
      <c r="BW135" s="76">
        <v>259758.33</v>
      </c>
      <c r="BX135" s="76"/>
      <c r="BY135" s="76">
        <v>4469.0300000000007</v>
      </c>
      <c r="BZ135" s="76"/>
      <c r="CA135" s="76"/>
      <c r="CB135" s="76">
        <v>67046.28</v>
      </c>
      <c r="CC135" s="76">
        <v>160345.02000000002</v>
      </c>
      <c r="CD135" s="76"/>
      <c r="CE135" s="76"/>
      <c r="CF135" s="76"/>
      <c r="CG135" s="76"/>
      <c r="CH135" s="76">
        <v>17100.43</v>
      </c>
      <c r="CI135" s="76"/>
      <c r="CJ135" s="76"/>
      <c r="CK135" s="76"/>
      <c r="CL135" s="76"/>
      <c r="CM135" s="76"/>
      <c r="CN135" s="76"/>
      <c r="CO135" s="76"/>
      <c r="CP135" s="76">
        <v>36276.01</v>
      </c>
      <c r="CQ135" s="76"/>
      <c r="CR135" s="76"/>
      <c r="CS135" s="76">
        <v>10377.6</v>
      </c>
      <c r="CT135" s="76"/>
      <c r="CU135" s="76"/>
      <c r="CV135" s="76">
        <v>229939.84</v>
      </c>
      <c r="CW135" s="76"/>
      <c r="CX135" s="76">
        <v>29526.959999999999</v>
      </c>
      <c r="CY135" s="76"/>
      <c r="CZ135" s="76"/>
      <c r="DA135" s="76">
        <v>9956636.1600000001</v>
      </c>
    </row>
    <row r="136" spans="2:105" x14ac:dyDescent="0.3">
      <c r="B136" s="72" t="s">
        <v>592</v>
      </c>
      <c r="C136" s="74" t="s">
        <v>67</v>
      </c>
      <c r="D136" s="73">
        <v>6298.55</v>
      </c>
      <c r="F136" s="55" t="s">
        <v>286</v>
      </c>
      <c r="G136" s="76">
        <v>96046.89</v>
      </c>
      <c r="H136" s="76">
        <v>-96046.89</v>
      </c>
      <c r="I136" s="76">
        <v>5256326.1600000011</v>
      </c>
      <c r="J136" s="76">
        <v>201157.75</v>
      </c>
      <c r="K136" s="76">
        <v>375278.14</v>
      </c>
      <c r="L136" s="76"/>
      <c r="M136" s="76">
        <v>162480.44999999998</v>
      </c>
      <c r="N136" s="76">
        <v>40355.46</v>
      </c>
      <c r="O136" s="76">
        <v>17115</v>
      </c>
      <c r="P136" s="76">
        <v>2104599.9400000004</v>
      </c>
      <c r="Q136" s="76">
        <v>75516</v>
      </c>
      <c r="R136" s="76">
        <v>150452.09</v>
      </c>
      <c r="S136" s="76"/>
      <c r="T136" s="76">
        <v>151789.72</v>
      </c>
      <c r="U136" s="76">
        <v>24544.77</v>
      </c>
      <c r="V136" s="76"/>
      <c r="W136" s="76"/>
      <c r="X136" s="76">
        <v>452996.04</v>
      </c>
      <c r="Y136" s="76">
        <v>183667.36000000007</v>
      </c>
      <c r="Z136" s="76">
        <v>818608.02</v>
      </c>
      <c r="AA136" s="76">
        <v>265528.69000000006</v>
      </c>
      <c r="AB136" s="76"/>
      <c r="AC136" s="76"/>
      <c r="AD136" s="76"/>
      <c r="AE136" s="76"/>
      <c r="AF136" s="76">
        <v>9045.6</v>
      </c>
      <c r="AG136" s="76">
        <v>5912.32</v>
      </c>
      <c r="AH136" s="76">
        <v>36543.429999999993</v>
      </c>
      <c r="AI136" s="76">
        <v>29454.959999999995</v>
      </c>
      <c r="AJ136" s="76">
        <v>802692.44</v>
      </c>
      <c r="AK136" s="76">
        <v>716867.56</v>
      </c>
      <c r="AL136" s="76"/>
      <c r="AM136" s="76"/>
      <c r="AN136" s="76">
        <v>783250.63</v>
      </c>
      <c r="AO136" s="76">
        <v>71463.81</v>
      </c>
      <c r="AP136" s="76">
        <v>133066.49</v>
      </c>
      <c r="AQ136" s="76">
        <v>12586.39</v>
      </c>
      <c r="AR136" s="76">
        <v>100520.34</v>
      </c>
      <c r="AS136" s="76">
        <v>18599.07</v>
      </c>
      <c r="AT136" s="76"/>
      <c r="AU136" s="76">
        <v>10500</v>
      </c>
      <c r="AV136" s="76"/>
      <c r="AW136" s="76">
        <v>118362.54</v>
      </c>
      <c r="AX136" s="76">
        <v>98387.88</v>
      </c>
      <c r="AY136" s="76">
        <v>307498.62999999995</v>
      </c>
      <c r="AZ136" s="76">
        <v>4613.3999999999996</v>
      </c>
      <c r="BA136" s="76">
        <v>32568.29</v>
      </c>
      <c r="BB136" s="76">
        <v>28123.980000000003</v>
      </c>
      <c r="BC136" s="76"/>
      <c r="BD136" s="76">
        <v>48811.670000000006</v>
      </c>
      <c r="BE136" s="76">
        <v>3002.8199999999997</v>
      </c>
      <c r="BF136" s="76">
        <v>89666.79</v>
      </c>
      <c r="BG136" s="76">
        <v>5325.91</v>
      </c>
      <c r="BH136" s="76">
        <v>7039.8</v>
      </c>
      <c r="BI136" s="76">
        <v>8965</v>
      </c>
      <c r="BJ136" s="76"/>
      <c r="BK136" s="76">
        <v>2620.46</v>
      </c>
      <c r="BL136" s="76">
        <v>10481.77</v>
      </c>
      <c r="BM136" s="76">
        <v>10481.4</v>
      </c>
      <c r="BN136" s="76"/>
      <c r="BO136" s="76"/>
      <c r="BP136" s="76"/>
      <c r="BQ136" s="76">
        <v>1235.52</v>
      </c>
      <c r="BR136" s="76">
        <v>176218</v>
      </c>
      <c r="BS136" s="76">
        <v>190987.30000000002</v>
      </c>
      <c r="BT136" s="76">
        <v>17936.46</v>
      </c>
      <c r="BU136" s="76"/>
      <c r="BV136" s="76">
        <v>131472.43</v>
      </c>
      <c r="BW136" s="76">
        <v>41634.75</v>
      </c>
      <c r="BX136" s="76"/>
      <c r="BY136" s="76">
        <v>6477.5</v>
      </c>
      <c r="BZ136" s="76">
        <v>13860</v>
      </c>
      <c r="CA136" s="76"/>
      <c r="CB136" s="76">
        <v>56947.39</v>
      </c>
      <c r="CC136" s="76">
        <v>134201.88</v>
      </c>
      <c r="CD136" s="76"/>
      <c r="CE136" s="76"/>
      <c r="CF136" s="76"/>
      <c r="CG136" s="76"/>
      <c r="CH136" s="76">
        <v>51355.27</v>
      </c>
      <c r="CI136" s="76"/>
      <c r="CJ136" s="76"/>
      <c r="CK136" s="76"/>
      <c r="CL136" s="76"/>
      <c r="CM136" s="76"/>
      <c r="CN136" s="76">
        <v>18756.5</v>
      </c>
      <c r="CO136" s="76"/>
      <c r="CP136" s="76">
        <v>25664.01</v>
      </c>
      <c r="CQ136" s="76"/>
      <c r="CR136" s="76"/>
      <c r="CS136" s="76">
        <v>3803.7</v>
      </c>
      <c r="CT136" s="76"/>
      <c r="CU136" s="76">
        <v>10031.76</v>
      </c>
      <c r="CV136" s="76">
        <v>251229.6</v>
      </c>
      <c r="CW136" s="76"/>
      <c r="CX136" s="76">
        <v>41958</v>
      </c>
      <c r="CY136" s="76"/>
      <c r="CZ136" s="76"/>
      <c r="DA136" s="76">
        <v>14960639.040000003</v>
      </c>
    </row>
    <row r="137" spans="2:105" x14ac:dyDescent="0.3">
      <c r="B137" s="72" t="s">
        <v>592</v>
      </c>
      <c r="C137" s="74" t="s">
        <v>69</v>
      </c>
      <c r="D137" s="73">
        <v>1672579.01</v>
      </c>
      <c r="F137" s="55" t="s">
        <v>834</v>
      </c>
      <c r="G137" s="76">
        <v>47771.47</v>
      </c>
      <c r="H137" s="76">
        <v>-47771.47</v>
      </c>
      <c r="I137" s="76">
        <v>836559.97</v>
      </c>
      <c r="J137" s="76">
        <v>18653.240000000002</v>
      </c>
      <c r="K137" s="76">
        <v>6612.5499999999993</v>
      </c>
      <c r="L137" s="76"/>
      <c r="M137" s="76">
        <v>31739.969999999998</v>
      </c>
      <c r="N137" s="76"/>
      <c r="O137" s="76"/>
      <c r="P137" s="76">
        <v>432312.35000000003</v>
      </c>
      <c r="Q137" s="76">
        <v>8190.7400000000007</v>
      </c>
      <c r="R137" s="76">
        <v>9171.44</v>
      </c>
      <c r="S137" s="76"/>
      <c r="T137" s="76">
        <v>11700</v>
      </c>
      <c r="U137" s="76"/>
      <c r="V137" s="76"/>
      <c r="W137" s="76"/>
      <c r="X137" s="76">
        <v>67218.42</v>
      </c>
      <c r="Y137" s="76">
        <v>34953.39</v>
      </c>
      <c r="Z137" s="76">
        <v>124957.92000000001</v>
      </c>
      <c r="AA137" s="76">
        <v>51805.079999999994</v>
      </c>
      <c r="AB137" s="76"/>
      <c r="AC137" s="76"/>
      <c r="AD137" s="76"/>
      <c r="AE137" s="76"/>
      <c r="AF137" s="76">
        <v>5116.83</v>
      </c>
      <c r="AG137" s="76">
        <v>2590.41</v>
      </c>
      <c r="AH137" s="76">
        <v>5217.3600000000006</v>
      </c>
      <c r="AI137" s="76">
        <v>16178.460000000001</v>
      </c>
      <c r="AJ137" s="76">
        <v>129550.39999999999</v>
      </c>
      <c r="AK137" s="76">
        <v>114417.59999999999</v>
      </c>
      <c r="AL137" s="76"/>
      <c r="AM137" s="76"/>
      <c r="AN137" s="76">
        <v>55645.72</v>
      </c>
      <c r="AO137" s="76">
        <v>14744.25</v>
      </c>
      <c r="AP137" s="76">
        <v>31227.27</v>
      </c>
      <c r="AQ137" s="76">
        <v>9504.07</v>
      </c>
      <c r="AR137" s="76">
        <v>5137.4699999999993</v>
      </c>
      <c r="AS137" s="76">
        <v>21.2</v>
      </c>
      <c r="AT137" s="76">
        <v>295.97000000000003</v>
      </c>
      <c r="AU137" s="76">
        <v>69799.700000000012</v>
      </c>
      <c r="AV137" s="76"/>
      <c r="AW137" s="76"/>
      <c r="AX137" s="76">
        <v>13585.39</v>
      </c>
      <c r="AY137" s="76">
        <v>13349.4</v>
      </c>
      <c r="AZ137" s="76">
        <v>19181.330000000002</v>
      </c>
      <c r="BA137" s="76">
        <v>1131</v>
      </c>
      <c r="BB137" s="76"/>
      <c r="BC137" s="76">
        <v>12710.949999999999</v>
      </c>
      <c r="BD137" s="76"/>
      <c r="BE137" s="76">
        <v>1178.31</v>
      </c>
      <c r="BF137" s="76">
        <v>1878.24</v>
      </c>
      <c r="BG137" s="76"/>
      <c r="BH137" s="76">
        <v>19892.440000000002</v>
      </c>
      <c r="BI137" s="76">
        <v>16782.95</v>
      </c>
      <c r="BJ137" s="76"/>
      <c r="BK137" s="76">
        <v>71.290000000000006</v>
      </c>
      <c r="BL137" s="76"/>
      <c r="BM137" s="76">
        <v>6132.53</v>
      </c>
      <c r="BN137" s="76"/>
      <c r="BO137" s="76"/>
      <c r="BP137" s="76"/>
      <c r="BQ137" s="76"/>
      <c r="BR137" s="76">
        <v>17952</v>
      </c>
      <c r="BS137" s="76">
        <v>13120.56</v>
      </c>
      <c r="BT137" s="76">
        <v>1398</v>
      </c>
      <c r="BU137" s="76">
        <v>3496.07</v>
      </c>
      <c r="BV137" s="76">
        <v>33371.379999999997</v>
      </c>
      <c r="BW137" s="76">
        <v>4435</v>
      </c>
      <c r="BX137" s="76"/>
      <c r="BY137" s="76">
        <v>1056</v>
      </c>
      <c r="BZ137" s="76">
        <v>11083.28</v>
      </c>
      <c r="CA137" s="76">
        <v>1229.5999999999999</v>
      </c>
      <c r="CB137" s="76">
        <v>934.36</v>
      </c>
      <c r="CC137" s="76">
        <v>39541.22</v>
      </c>
      <c r="CD137" s="76"/>
      <c r="CE137" s="76"/>
      <c r="CF137" s="76"/>
      <c r="CG137" s="76"/>
      <c r="CH137" s="76">
        <v>15023.329999999998</v>
      </c>
      <c r="CI137" s="76"/>
      <c r="CJ137" s="76"/>
      <c r="CK137" s="76"/>
      <c r="CL137" s="76"/>
      <c r="CM137" s="76"/>
      <c r="CN137" s="76"/>
      <c r="CO137" s="76"/>
      <c r="CP137" s="76">
        <v>1906.56</v>
      </c>
      <c r="CQ137" s="76"/>
      <c r="CR137" s="76"/>
      <c r="CS137" s="76">
        <v>7909.44</v>
      </c>
      <c r="CT137" s="76">
        <v>48330.14</v>
      </c>
      <c r="CU137" s="76"/>
      <c r="CV137" s="76"/>
      <c r="CW137" s="76"/>
      <c r="CX137" s="76">
        <v>12600</v>
      </c>
      <c r="CY137" s="76"/>
      <c r="CZ137" s="76"/>
      <c r="DA137" s="76">
        <v>2412602.5500000003</v>
      </c>
    </row>
    <row r="138" spans="2:105" x14ac:dyDescent="0.3">
      <c r="B138" s="72" t="s">
        <v>592</v>
      </c>
      <c r="C138" s="74" t="s">
        <v>71</v>
      </c>
      <c r="D138" s="73">
        <v>570886.41</v>
      </c>
      <c r="F138" s="55" t="s">
        <v>236</v>
      </c>
      <c r="G138" s="76"/>
      <c r="H138" s="76"/>
      <c r="I138" s="76">
        <v>1128384.8700000001</v>
      </c>
      <c r="J138" s="76">
        <v>18185.059999999998</v>
      </c>
      <c r="K138" s="76"/>
      <c r="L138" s="76"/>
      <c r="M138" s="76">
        <v>24280</v>
      </c>
      <c r="N138" s="76">
        <v>17748.370000000003</v>
      </c>
      <c r="O138" s="76"/>
      <c r="P138" s="76">
        <v>217644.34999999998</v>
      </c>
      <c r="Q138" s="76">
        <v>7062.59</v>
      </c>
      <c r="R138" s="76"/>
      <c r="S138" s="76"/>
      <c r="T138" s="76">
        <v>14180.01</v>
      </c>
      <c r="U138" s="76">
        <v>2368.63</v>
      </c>
      <c r="V138" s="76"/>
      <c r="W138" s="76"/>
      <c r="X138" s="76">
        <v>89265.279999999999</v>
      </c>
      <c r="Y138" s="76">
        <v>18045.84</v>
      </c>
      <c r="Z138" s="76">
        <v>167519.6</v>
      </c>
      <c r="AA138" s="76">
        <v>22986.41</v>
      </c>
      <c r="AB138" s="76"/>
      <c r="AC138" s="76"/>
      <c r="AD138" s="76"/>
      <c r="AE138" s="76"/>
      <c r="AF138" s="76"/>
      <c r="AG138" s="76"/>
      <c r="AH138" s="76">
        <v>7336.0599999999995</v>
      </c>
      <c r="AI138" s="76">
        <v>3811.24</v>
      </c>
      <c r="AJ138" s="76">
        <v>162624</v>
      </c>
      <c r="AK138" s="76">
        <v>54778</v>
      </c>
      <c r="AL138" s="76"/>
      <c r="AM138" s="76">
        <v>1465.66</v>
      </c>
      <c r="AN138" s="76">
        <v>85791.9</v>
      </c>
      <c r="AO138" s="76">
        <v>33593.31</v>
      </c>
      <c r="AP138" s="76"/>
      <c r="AQ138" s="76">
        <v>2693.92</v>
      </c>
      <c r="AR138" s="76">
        <v>22434.23</v>
      </c>
      <c r="AS138" s="76"/>
      <c r="AT138" s="76">
        <v>2041.88</v>
      </c>
      <c r="AU138" s="76">
        <v>18871.5</v>
      </c>
      <c r="AV138" s="76"/>
      <c r="AW138" s="76"/>
      <c r="AX138" s="76"/>
      <c r="AY138" s="76">
        <v>32925.9</v>
      </c>
      <c r="AZ138" s="76"/>
      <c r="BA138" s="76">
        <v>1161</v>
      </c>
      <c r="BB138" s="76"/>
      <c r="BC138" s="76"/>
      <c r="BD138" s="76">
        <v>14602.65</v>
      </c>
      <c r="BE138" s="76"/>
      <c r="BF138" s="76">
        <v>1588.84</v>
      </c>
      <c r="BG138" s="76">
        <v>1949.82</v>
      </c>
      <c r="BH138" s="76">
        <v>61358.789999999994</v>
      </c>
      <c r="BI138" s="76">
        <v>499.89</v>
      </c>
      <c r="BJ138" s="76">
        <v>1232.54</v>
      </c>
      <c r="BK138" s="76">
        <v>488.02</v>
      </c>
      <c r="BL138" s="76"/>
      <c r="BM138" s="76"/>
      <c r="BN138" s="76"/>
      <c r="BO138" s="76"/>
      <c r="BP138" s="76"/>
      <c r="BQ138" s="76"/>
      <c r="BR138" s="76">
        <v>39436.15</v>
      </c>
      <c r="BS138" s="76">
        <v>21370.67</v>
      </c>
      <c r="BT138" s="76">
        <v>2352.9</v>
      </c>
      <c r="BU138" s="76">
        <v>5749.6</v>
      </c>
      <c r="BV138" s="76">
        <v>5398</v>
      </c>
      <c r="BW138" s="76"/>
      <c r="BX138" s="76"/>
      <c r="BY138" s="76">
        <v>12069.01</v>
      </c>
      <c r="BZ138" s="76">
        <v>188818.11000000002</v>
      </c>
      <c r="CA138" s="76"/>
      <c r="CB138" s="76"/>
      <c r="CC138" s="76">
        <v>51303.7</v>
      </c>
      <c r="CD138" s="76">
        <v>36877.480000000003</v>
      </c>
      <c r="CE138" s="76"/>
      <c r="CF138" s="76"/>
      <c r="CG138" s="76"/>
      <c r="CH138" s="76">
        <v>4850.76</v>
      </c>
      <c r="CI138" s="76"/>
      <c r="CJ138" s="76"/>
      <c r="CK138" s="76"/>
      <c r="CL138" s="76"/>
      <c r="CM138" s="76"/>
      <c r="CN138" s="76"/>
      <c r="CO138" s="76"/>
      <c r="CP138" s="76">
        <v>7862.42</v>
      </c>
      <c r="CQ138" s="76"/>
      <c r="CR138" s="76"/>
      <c r="CS138" s="76"/>
      <c r="CT138" s="76"/>
      <c r="CU138" s="76"/>
      <c r="CV138" s="76"/>
      <c r="CW138" s="76"/>
      <c r="CX138" s="76">
        <v>21420.07</v>
      </c>
      <c r="CY138" s="76"/>
      <c r="CZ138" s="76"/>
      <c r="DA138" s="76">
        <v>2636429.0299999993</v>
      </c>
    </row>
    <row r="139" spans="2:105" x14ac:dyDescent="0.3">
      <c r="B139" s="72" t="s">
        <v>592</v>
      </c>
      <c r="C139" s="74" t="s">
        <v>85</v>
      </c>
      <c r="D139" s="73">
        <v>107242.65</v>
      </c>
      <c r="F139" s="55" t="s">
        <v>266</v>
      </c>
      <c r="G139" s="76">
        <v>6095.13</v>
      </c>
      <c r="H139" s="76">
        <v>-6095.13</v>
      </c>
      <c r="I139" s="76">
        <v>456434.32</v>
      </c>
      <c r="J139" s="76">
        <v>5781.15</v>
      </c>
      <c r="K139" s="76">
        <v>16835</v>
      </c>
      <c r="L139" s="76"/>
      <c r="M139" s="76">
        <v>16222.52</v>
      </c>
      <c r="N139" s="76"/>
      <c r="O139" s="76"/>
      <c r="P139" s="76">
        <v>281537.15000000002</v>
      </c>
      <c r="Q139" s="76">
        <v>19505.02</v>
      </c>
      <c r="R139" s="76"/>
      <c r="S139" s="76"/>
      <c r="T139" s="76">
        <v>14487.47</v>
      </c>
      <c r="U139" s="76"/>
      <c r="V139" s="76"/>
      <c r="W139" s="76"/>
      <c r="X139" s="76">
        <v>37100.58</v>
      </c>
      <c r="Y139" s="76">
        <v>22957.989999999998</v>
      </c>
      <c r="Z139" s="76">
        <v>66973.8</v>
      </c>
      <c r="AA139" s="76">
        <v>33213.370000000003</v>
      </c>
      <c r="AB139" s="76"/>
      <c r="AC139" s="76"/>
      <c r="AD139" s="76"/>
      <c r="AE139" s="76"/>
      <c r="AF139" s="76">
        <v>2891.11</v>
      </c>
      <c r="AG139" s="76">
        <v>1836.31</v>
      </c>
      <c r="AH139" s="76">
        <v>3245.27</v>
      </c>
      <c r="AI139" s="76">
        <v>10566.48</v>
      </c>
      <c r="AJ139" s="76">
        <v>70018.66</v>
      </c>
      <c r="AK139" s="76">
        <v>109157.34</v>
      </c>
      <c r="AL139" s="76"/>
      <c r="AM139" s="76"/>
      <c r="AN139" s="76">
        <v>62275.139999999992</v>
      </c>
      <c r="AO139" s="76">
        <v>18298.669999999998</v>
      </c>
      <c r="AP139" s="76">
        <v>21752.85</v>
      </c>
      <c r="AQ139" s="76">
        <v>838.76</v>
      </c>
      <c r="AR139" s="76">
        <v>22739.59</v>
      </c>
      <c r="AS139" s="76">
        <v>3041.54</v>
      </c>
      <c r="AT139" s="76">
        <v>641.02</v>
      </c>
      <c r="AU139" s="76">
        <v>35896.42</v>
      </c>
      <c r="AV139" s="76"/>
      <c r="AW139" s="76"/>
      <c r="AX139" s="76">
        <v>2242.83</v>
      </c>
      <c r="AY139" s="76">
        <v>5959.2199999999993</v>
      </c>
      <c r="AZ139" s="76"/>
      <c r="BA139" s="76">
        <v>1131</v>
      </c>
      <c r="BB139" s="76"/>
      <c r="BC139" s="76"/>
      <c r="BD139" s="76">
        <v>600</v>
      </c>
      <c r="BE139" s="76"/>
      <c r="BF139" s="76"/>
      <c r="BG139" s="76">
        <v>6038.85</v>
      </c>
      <c r="BH139" s="76">
        <v>13388.099999999999</v>
      </c>
      <c r="BI139" s="76">
        <v>1184.52</v>
      </c>
      <c r="BJ139" s="76"/>
      <c r="BK139" s="76">
        <v>1547.3</v>
      </c>
      <c r="BL139" s="76"/>
      <c r="BM139" s="76">
        <v>1142.23</v>
      </c>
      <c r="BN139" s="76"/>
      <c r="BO139" s="76"/>
      <c r="BP139" s="76"/>
      <c r="BQ139" s="76">
        <v>470.4</v>
      </c>
      <c r="BR139" s="76">
        <v>16633</v>
      </c>
      <c r="BS139" s="76">
        <v>9157.4500000000007</v>
      </c>
      <c r="BT139" s="76"/>
      <c r="BU139" s="76">
        <v>1177.5999999999999</v>
      </c>
      <c r="BV139" s="76"/>
      <c r="BW139" s="76"/>
      <c r="BX139" s="76"/>
      <c r="BY139" s="76">
        <v>156.41999999999999</v>
      </c>
      <c r="BZ139" s="76">
        <v>109872.13</v>
      </c>
      <c r="CA139" s="76"/>
      <c r="CB139" s="76"/>
      <c r="CC139" s="76">
        <v>10485.93</v>
      </c>
      <c r="CD139" s="76">
        <v>29060.41</v>
      </c>
      <c r="CE139" s="76"/>
      <c r="CF139" s="76"/>
      <c r="CG139" s="76"/>
      <c r="CH139" s="76">
        <v>2821.65</v>
      </c>
      <c r="CI139" s="76"/>
      <c r="CJ139" s="76">
        <v>1754.14</v>
      </c>
      <c r="CK139" s="76"/>
      <c r="CL139" s="76"/>
      <c r="CM139" s="76"/>
      <c r="CN139" s="76"/>
      <c r="CO139" s="76"/>
      <c r="CP139" s="76">
        <v>1540.81</v>
      </c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>
        <v>1550611.5200000003</v>
      </c>
    </row>
    <row r="140" spans="2:105" x14ac:dyDescent="0.3">
      <c r="B140" s="72" t="s">
        <v>592</v>
      </c>
      <c r="C140" s="74" t="s">
        <v>87</v>
      </c>
      <c r="D140" s="73">
        <v>13848.900000000001</v>
      </c>
      <c r="F140" s="55" t="s">
        <v>770</v>
      </c>
      <c r="G140" s="76">
        <v>34798.11</v>
      </c>
      <c r="H140" s="76">
        <v>-34798.11</v>
      </c>
      <c r="I140" s="76">
        <v>1349413.5499999998</v>
      </c>
      <c r="J140" s="76">
        <v>95414.98</v>
      </c>
      <c r="K140" s="76">
        <v>3418</v>
      </c>
      <c r="L140" s="76"/>
      <c r="M140" s="76">
        <v>64695.82</v>
      </c>
      <c r="N140" s="76"/>
      <c r="O140" s="76">
        <v>5705</v>
      </c>
      <c r="P140" s="76">
        <v>472513.34000000008</v>
      </c>
      <c r="Q140" s="76">
        <v>24695.34</v>
      </c>
      <c r="R140" s="76">
        <v>13272.66</v>
      </c>
      <c r="S140" s="76"/>
      <c r="T140" s="76">
        <v>58874.82</v>
      </c>
      <c r="U140" s="76"/>
      <c r="V140" s="76"/>
      <c r="W140" s="76"/>
      <c r="X140" s="76">
        <v>113977.20999999999</v>
      </c>
      <c r="Y140" s="76">
        <v>42620.689999999995</v>
      </c>
      <c r="Z140" s="76">
        <v>199695.32</v>
      </c>
      <c r="AA140" s="76">
        <v>56138.179999999993</v>
      </c>
      <c r="AB140" s="76"/>
      <c r="AC140" s="76"/>
      <c r="AD140" s="76"/>
      <c r="AE140" s="76"/>
      <c r="AF140" s="76">
        <v>12051.57</v>
      </c>
      <c r="AG140" s="76">
        <v>3653.5199999999995</v>
      </c>
      <c r="AH140" s="76">
        <v>8421.3700000000008</v>
      </c>
      <c r="AI140" s="76">
        <v>20098.78</v>
      </c>
      <c r="AJ140" s="76">
        <v>211453.47</v>
      </c>
      <c r="AK140" s="76">
        <v>136353.53</v>
      </c>
      <c r="AL140" s="76"/>
      <c r="AM140" s="76"/>
      <c r="AN140" s="76">
        <v>100701.48</v>
      </c>
      <c r="AO140" s="76">
        <v>21431.1</v>
      </c>
      <c r="AP140" s="76">
        <v>30696.05</v>
      </c>
      <c r="AQ140" s="76">
        <v>16837.75</v>
      </c>
      <c r="AR140" s="76">
        <v>3315.29</v>
      </c>
      <c r="AS140" s="76">
        <v>7869.56</v>
      </c>
      <c r="AT140" s="76">
        <v>5675.35</v>
      </c>
      <c r="AU140" s="76">
        <v>18820.86</v>
      </c>
      <c r="AV140" s="76">
        <v>11332.11</v>
      </c>
      <c r="AW140" s="76"/>
      <c r="AX140" s="76">
        <v>3485.8100000000004</v>
      </c>
      <c r="AY140" s="76">
        <v>18122.22</v>
      </c>
      <c r="AZ140" s="76">
        <v>21485</v>
      </c>
      <c r="BA140" s="76">
        <v>2292</v>
      </c>
      <c r="BB140" s="76"/>
      <c r="BC140" s="76">
        <v>3352.5299999999997</v>
      </c>
      <c r="BD140" s="76">
        <v>11083.279999999999</v>
      </c>
      <c r="BE140" s="76"/>
      <c r="BF140" s="76">
        <v>13536.55</v>
      </c>
      <c r="BG140" s="76">
        <v>15763.57</v>
      </c>
      <c r="BH140" s="76">
        <v>98251.919999999984</v>
      </c>
      <c r="BI140" s="76"/>
      <c r="BJ140" s="76"/>
      <c r="BK140" s="76"/>
      <c r="BL140" s="76">
        <v>1251.8499999999999</v>
      </c>
      <c r="BM140" s="76"/>
      <c r="BN140" s="76"/>
      <c r="BO140" s="76"/>
      <c r="BP140" s="76"/>
      <c r="BQ140" s="76"/>
      <c r="BR140" s="76">
        <v>46550</v>
      </c>
      <c r="BS140" s="76">
        <v>43837.120000000003</v>
      </c>
      <c r="BT140" s="76">
        <v>1164</v>
      </c>
      <c r="BU140" s="76">
        <v>284.27</v>
      </c>
      <c r="BV140" s="76">
        <v>23770.48</v>
      </c>
      <c r="BW140" s="76">
        <v>35950</v>
      </c>
      <c r="BX140" s="76"/>
      <c r="BY140" s="76">
        <v>2020.74</v>
      </c>
      <c r="BZ140" s="76">
        <v>199126.77</v>
      </c>
      <c r="CA140" s="76"/>
      <c r="CB140" s="76"/>
      <c r="CC140" s="76">
        <v>47566</v>
      </c>
      <c r="CD140" s="76"/>
      <c r="CE140" s="76"/>
      <c r="CF140" s="76"/>
      <c r="CG140" s="76"/>
      <c r="CH140" s="76">
        <v>23253.94</v>
      </c>
      <c r="CI140" s="76"/>
      <c r="CJ140" s="76">
        <v>17368.919999999998</v>
      </c>
      <c r="CK140" s="76"/>
      <c r="CL140" s="76"/>
      <c r="CM140" s="76"/>
      <c r="CN140" s="76"/>
      <c r="CO140" s="76"/>
      <c r="CP140" s="76">
        <v>27891.29</v>
      </c>
      <c r="CQ140" s="76"/>
      <c r="CR140" s="76"/>
      <c r="CS140" s="76"/>
      <c r="CT140" s="76"/>
      <c r="CU140" s="76">
        <v>11015.78</v>
      </c>
      <c r="CV140" s="76"/>
      <c r="CW140" s="76"/>
      <c r="CX140" s="76"/>
      <c r="CY140" s="76"/>
      <c r="CZ140" s="76"/>
      <c r="DA140" s="76">
        <v>3777570.7399999993</v>
      </c>
    </row>
    <row r="141" spans="2:105" x14ac:dyDescent="0.3">
      <c r="B141" s="72" t="s">
        <v>592</v>
      </c>
      <c r="C141" s="74" t="s">
        <v>89</v>
      </c>
      <c r="D141" s="73">
        <v>162489.62</v>
      </c>
      <c r="F141" s="55" t="s">
        <v>380</v>
      </c>
      <c r="G141" s="76">
        <v>15833.77</v>
      </c>
      <c r="H141" s="76">
        <v>-15833.77</v>
      </c>
      <c r="I141" s="76">
        <v>882176.27</v>
      </c>
      <c r="J141" s="76">
        <v>9839.6</v>
      </c>
      <c r="K141" s="76"/>
      <c r="L141" s="76"/>
      <c r="M141" s="76">
        <v>19882.39</v>
      </c>
      <c r="N141" s="76">
        <v>4993.84</v>
      </c>
      <c r="O141" s="76"/>
      <c r="P141" s="76">
        <v>394865.87</v>
      </c>
      <c r="Q141" s="76">
        <v>11150.67</v>
      </c>
      <c r="R141" s="76"/>
      <c r="S141" s="76"/>
      <c r="T141" s="76">
        <v>70109.58</v>
      </c>
      <c r="U141" s="76"/>
      <c r="V141" s="76">
        <v>-248</v>
      </c>
      <c r="W141" s="76"/>
      <c r="X141" s="76">
        <v>69371.599999999991</v>
      </c>
      <c r="Y141" s="76">
        <v>35881.890000000007</v>
      </c>
      <c r="Z141" s="76">
        <v>128877.85999999999</v>
      </c>
      <c r="AA141" s="76">
        <v>49940.4</v>
      </c>
      <c r="AB141" s="76"/>
      <c r="AC141" s="76"/>
      <c r="AD141" s="76"/>
      <c r="AE141" s="76"/>
      <c r="AF141" s="76">
        <v>5341.07</v>
      </c>
      <c r="AG141" s="76">
        <v>2800.96</v>
      </c>
      <c r="AH141" s="76">
        <v>7347.86</v>
      </c>
      <c r="AI141" s="76">
        <v>20589</v>
      </c>
      <c r="AJ141" s="76">
        <v>123654.06</v>
      </c>
      <c r="AK141" s="76">
        <v>126808</v>
      </c>
      <c r="AL141" s="76"/>
      <c r="AM141" s="76"/>
      <c r="AN141" s="76">
        <v>76633.959999999992</v>
      </c>
      <c r="AO141" s="76">
        <v>17391.05</v>
      </c>
      <c r="AP141" s="76">
        <v>28576.25</v>
      </c>
      <c r="AQ141" s="76">
        <v>4379.59</v>
      </c>
      <c r="AR141" s="76">
        <v>4327.29</v>
      </c>
      <c r="AS141" s="76">
        <v>16063.85</v>
      </c>
      <c r="AT141" s="76">
        <v>498.92</v>
      </c>
      <c r="AU141" s="76">
        <v>109762.85</v>
      </c>
      <c r="AV141" s="76"/>
      <c r="AW141" s="76"/>
      <c r="AX141" s="76">
        <v>537.25</v>
      </c>
      <c r="AY141" s="76">
        <v>31007.32</v>
      </c>
      <c r="AZ141" s="76">
        <v>21226</v>
      </c>
      <c r="BA141" s="76">
        <v>1131</v>
      </c>
      <c r="BB141" s="76"/>
      <c r="BC141" s="76">
        <v>7709.34</v>
      </c>
      <c r="BD141" s="76">
        <v>331.25</v>
      </c>
      <c r="BE141" s="76">
        <v>1718.88</v>
      </c>
      <c r="BF141" s="76">
        <v>9417.5300000000007</v>
      </c>
      <c r="BG141" s="76">
        <v>4938.6099999999997</v>
      </c>
      <c r="BH141" s="76">
        <v>45095.48</v>
      </c>
      <c r="BI141" s="76">
        <v>90470.85</v>
      </c>
      <c r="BJ141" s="76"/>
      <c r="BK141" s="76"/>
      <c r="BL141" s="76">
        <v>1380.06</v>
      </c>
      <c r="BM141" s="76">
        <v>48791.96</v>
      </c>
      <c r="BN141" s="76"/>
      <c r="BO141" s="76"/>
      <c r="BP141" s="76"/>
      <c r="BQ141" s="76"/>
      <c r="BR141" s="76">
        <v>20870</v>
      </c>
      <c r="BS141" s="76">
        <v>10714.32</v>
      </c>
      <c r="BT141" s="76">
        <v>4628.17</v>
      </c>
      <c r="BU141" s="76"/>
      <c r="BV141" s="76">
        <v>5410.2</v>
      </c>
      <c r="BW141" s="76">
        <v>2859</v>
      </c>
      <c r="BX141" s="76"/>
      <c r="BY141" s="76">
        <v>11560.52</v>
      </c>
      <c r="BZ141" s="76">
        <v>523.85</v>
      </c>
      <c r="CA141" s="76"/>
      <c r="CB141" s="76"/>
      <c r="CC141" s="76">
        <v>58572.21</v>
      </c>
      <c r="CD141" s="76">
        <v>1459.85</v>
      </c>
      <c r="CE141" s="76"/>
      <c r="CF141" s="76"/>
      <c r="CG141" s="76"/>
      <c r="CH141" s="76">
        <v>1875</v>
      </c>
      <c r="CI141" s="76"/>
      <c r="CJ141" s="76">
        <v>11060</v>
      </c>
      <c r="CK141" s="76"/>
      <c r="CL141" s="76"/>
      <c r="CM141" s="76"/>
      <c r="CN141" s="76"/>
      <c r="CO141" s="76"/>
      <c r="CP141" s="76">
        <v>6527.6</v>
      </c>
      <c r="CQ141" s="76"/>
      <c r="CR141" s="76"/>
      <c r="CS141" s="76"/>
      <c r="CT141" s="76"/>
      <c r="CU141" s="76">
        <v>11601.650000000001</v>
      </c>
      <c r="CV141" s="76">
        <v>10918.9</v>
      </c>
      <c r="CW141" s="76"/>
      <c r="CX141" s="76">
        <v>75374.179999999993</v>
      </c>
      <c r="CY141" s="76"/>
      <c r="CZ141" s="76"/>
      <c r="DA141" s="76">
        <v>2718727.6599999997</v>
      </c>
    </row>
    <row r="142" spans="2:105" x14ac:dyDescent="0.3">
      <c r="B142" s="72" t="s">
        <v>592</v>
      </c>
      <c r="C142" s="74" t="s">
        <v>91</v>
      </c>
      <c r="D142" s="73">
        <v>348365.93000000005</v>
      </c>
      <c r="F142" s="55" t="s">
        <v>444</v>
      </c>
      <c r="G142" s="76">
        <v>6830.84</v>
      </c>
      <c r="H142" s="76">
        <v>-6830.84</v>
      </c>
      <c r="I142" s="76">
        <v>851654.46</v>
      </c>
      <c r="J142" s="76">
        <v>79229.66</v>
      </c>
      <c r="K142" s="76">
        <v>1435.2</v>
      </c>
      <c r="L142" s="76"/>
      <c r="M142" s="76">
        <v>27883.040000000001</v>
      </c>
      <c r="N142" s="76">
        <v>33950.69</v>
      </c>
      <c r="O142" s="76"/>
      <c r="P142" s="76">
        <v>368910.85</v>
      </c>
      <c r="Q142" s="76">
        <v>22718.36</v>
      </c>
      <c r="R142" s="76">
        <v>31592.639999999999</v>
      </c>
      <c r="S142" s="76"/>
      <c r="T142" s="76">
        <v>10580</v>
      </c>
      <c r="U142" s="76"/>
      <c r="V142" s="76"/>
      <c r="W142" s="76"/>
      <c r="X142" s="76">
        <v>72528.62</v>
      </c>
      <c r="Y142" s="76">
        <v>32071.869999999995</v>
      </c>
      <c r="Z142" s="76">
        <v>127757.11000000002</v>
      </c>
      <c r="AA142" s="76">
        <v>48459.179999999993</v>
      </c>
      <c r="AB142" s="76"/>
      <c r="AC142" s="76"/>
      <c r="AD142" s="76"/>
      <c r="AE142" s="76"/>
      <c r="AF142" s="76">
        <v>5561.93</v>
      </c>
      <c r="AG142" s="76">
        <v>2525.84</v>
      </c>
      <c r="AH142" s="76">
        <v>6396.8600000000006</v>
      </c>
      <c r="AI142" s="76">
        <v>21818.86</v>
      </c>
      <c r="AJ142" s="76">
        <v>125695.52</v>
      </c>
      <c r="AK142" s="76">
        <v>127920.48</v>
      </c>
      <c r="AL142" s="76"/>
      <c r="AM142" s="76"/>
      <c r="AN142" s="76">
        <v>106898.38</v>
      </c>
      <c r="AO142" s="76">
        <v>19460.02</v>
      </c>
      <c r="AP142" s="76">
        <v>42792.5</v>
      </c>
      <c r="AQ142" s="76">
        <v>1080.9000000000001</v>
      </c>
      <c r="AR142" s="76">
        <v>59928.42</v>
      </c>
      <c r="AS142" s="76">
        <v>49375.05</v>
      </c>
      <c r="AT142" s="76">
        <v>1259.43</v>
      </c>
      <c r="AU142" s="76">
        <v>18115.7</v>
      </c>
      <c r="AV142" s="76">
        <v>39262.69</v>
      </c>
      <c r="AW142" s="76">
        <v>6373.8</v>
      </c>
      <c r="AX142" s="76">
        <v>2655.36</v>
      </c>
      <c r="AY142" s="76">
        <v>143108.97</v>
      </c>
      <c r="AZ142" s="76">
        <v>232</v>
      </c>
      <c r="BA142" s="76">
        <v>1161</v>
      </c>
      <c r="BB142" s="76"/>
      <c r="BC142" s="76">
        <v>13686.5</v>
      </c>
      <c r="BD142" s="76">
        <v>12328.28</v>
      </c>
      <c r="BE142" s="76"/>
      <c r="BF142" s="76">
        <v>13313.44</v>
      </c>
      <c r="BG142" s="76">
        <v>4589.92</v>
      </c>
      <c r="BH142" s="76">
        <v>9417.5600000000013</v>
      </c>
      <c r="BI142" s="76">
        <v>19391.650000000001</v>
      </c>
      <c r="BJ142" s="76"/>
      <c r="BK142" s="76"/>
      <c r="BL142" s="76"/>
      <c r="BM142" s="76">
        <v>3087.61</v>
      </c>
      <c r="BN142" s="76"/>
      <c r="BO142" s="76"/>
      <c r="BP142" s="76"/>
      <c r="BQ142" s="76"/>
      <c r="BR142" s="76">
        <v>25194</v>
      </c>
      <c r="BS142" s="76">
        <v>19358.18</v>
      </c>
      <c r="BT142" s="76">
        <v>3872.38</v>
      </c>
      <c r="BU142" s="76"/>
      <c r="BV142" s="76">
        <v>3214</v>
      </c>
      <c r="BW142" s="76">
        <v>175</v>
      </c>
      <c r="BX142" s="76"/>
      <c r="BY142" s="76">
        <v>2157</v>
      </c>
      <c r="BZ142" s="76">
        <v>5248.9400000000005</v>
      </c>
      <c r="CA142" s="76"/>
      <c r="CB142" s="76">
        <v>27564.52</v>
      </c>
      <c r="CC142" s="76">
        <v>19650.57</v>
      </c>
      <c r="CD142" s="76"/>
      <c r="CE142" s="76"/>
      <c r="CF142" s="76"/>
      <c r="CG142" s="76"/>
      <c r="CH142" s="76">
        <v>10901.25</v>
      </c>
      <c r="CI142" s="76"/>
      <c r="CJ142" s="76">
        <v>10998.52</v>
      </c>
      <c r="CK142" s="76"/>
      <c r="CL142" s="76"/>
      <c r="CM142" s="76"/>
      <c r="CN142" s="76"/>
      <c r="CO142" s="76"/>
      <c r="CP142" s="76">
        <v>14440.08</v>
      </c>
      <c r="CQ142" s="76"/>
      <c r="CR142" s="76"/>
      <c r="CS142" s="76"/>
      <c r="CT142" s="76"/>
      <c r="CU142" s="76"/>
      <c r="CV142" s="76"/>
      <c r="CW142" s="76"/>
      <c r="CX142" s="76">
        <v>13929.86</v>
      </c>
      <c r="CY142" s="76"/>
      <c r="CZ142" s="76"/>
      <c r="DA142" s="76">
        <v>2722914.6499999994</v>
      </c>
    </row>
    <row r="143" spans="2:105" x14ac:dyDescent="0.3">
      <c r="B143" s="72" t="s">
        <v>592</v>
      </c>
      <c r="C143" s="74" t="s">
        <v>93</v>
      </c>
      <c r="D143" s="73">
        <v>141722.37999999998</v>
      </c>
      <c r="F143" s="55" t="s">
        <v>666</v>
      </c>
      <c r="G143" s="76"/>
      <c r="H143" s="76"/>
      <c r="I143" s="76">
        <v>231528.19999999998</v>
      </c>
      <c r="J143" s="76">
        <v>11875</v>
      </c>
      <c r="K143" s="76">
        <v>21538.6</v>
      </c>
      <c r="L143" s="76"/>
      <c r="M143" s="76">
        <v>3005.52</v>
      </c>
      <c r="N143" s="76"/>
      <c r="O143" s="76"/>
      <c r="P143" s="76">
        <v>67695.150000000009</v>
      </c>
      <c r="Q143" s="76">
        <v>5841.52</v>
      </c>
      <c r="R143" s="76">
        <v>17259.46</v>
      </c>
      <c r="S143" s="76"/>
      <c r="T143" s="76"/>
      <c r="U143" s="76"/>
      <c r="V143" s="76"/>
      <c r="W143" s="76"/>
      <c r="X143" s="76">
        <v>20215.89</v>
      </c>
      <c r="Y143" s="76">
        <v>6905.73</v>
      </c>
      <c r="Z143" s="76">
        <v>37081.589999999997</v>
      </c>
      <c r="AA143" s="76">
        <v>8476.58</v>
      </c>
      <c r="AB143" s="76"/>
      <c r="AC143" s="76"/>
      <c r="AD143" s="76"/>
      <c r="AE143" s="76"/>
      <c r="AF143" s="76">
        <v>1601.21</v>
      </c>
      <c r="AG143" s="76">
        <v>537.18999999999994</v>
      </c>
      <c r="AH143" s="76">
        <v>1988.25</v>
      </c>
      <c r="AI143" s="76">
        <v>2645.3099999999995</v>
      </c>
      <c r="AJ143" s="76">
        <v>33999.599999999999</v>
      </c>
      <c r="AK143" s="76">
        <v>24080.400000000001</v>
      </c>
      <c r="AL143" s="76"/>
      <c r="AM143" s="76"/>
      <c r="AN143" s="76">
        <v>40015.99</v>
      </c>
      <c r="AO143" s="76">
        <v>13602.67</v>
      </c>
      <c r="AP143" s="76">
        <v>325.64</v>
      </c>
      <c r="AQ143" s="76">
        <v>21381.96</v>
      </c>
      <c r="AR143" s="76">
        <v>6217.52</v>
      </c>
      <c r="AS143" s="76">
        <v>37.130000000000003</v>
      </c>
      <c r="AT143" s="76">
        <v>802.35</v>
      </c>
      <c r="AU143" s="76">
        <v>73544.509999999995</v>
      </c>
      <c r="AV143" s="76"/>
      <c r="AW143" s="76"/>
      <c r="AX143" s="76">
        <v>2607.9700000000003</v>
      </c>
      <c r="AY143" s="76">
        <v>3740.56</v>
      </c>
      <c r="AZ143" s="76"/>
      <c r="BA143" s="76"/>
      <c r="BB143" s="76"/>
      <c r="BC143" s="76"/>
      <c r="BD143" s="76"/>
      <c r="BE143" s="76"/>
      <c r="BF143" s="76">
        <v>10946.67</v>
      </c>
      <c r="BG143" s="76">
        <v>1191</v>
      </c>
      <c r="BH143" s="76">
        <v>4293.38</v>
      </c>
      <c r="BI143" s="76">
        <v>3950</v>
      </c>
      <c r="BJ143" s="76"/>
      <c r="BK143" s="76">
        <v>-8149.62</v>
      </c>
      <c r="BL143" s="76"/>
      <c r="BM143" s="76"/>
      <c r="BN143" s="76"/>
      <c r="BO143" s="76">
        <v>33698.15</v>
      </c>
      <c r="BP143" s="76"/>
      <c r="BQ143" s="76">
        <v>21530.54</v>
      </c>
      <c r="BR143" s="76">
        <v>9648</v>
      </c>
      <c r="BS143" s="76">
        <v>5746.59</v>
      </c>
      <c r="BT143" s="76"/>
      <c r="BU143" s="76"/>
      <c r="BV143" s="76"/>
      <c r="BW143" s="76"/>
      <c r="BX143" s="76"/>
      <c r="BY143" s="76">
        <v>7257.74</v>
      </c>
      <c r="BZ143" s="76">
        <v>15705.349999999999</v>
      </c>
      <c r="CA143" s="76"/>
      <c r="CB143" s="76"/>
      <c r="CC143" s="76">
        <v>9078.5400000000009</v>
      </c>
      <c r="CD143" s="76"/>
      <c r="CE143" s="76"/>
      <c r="CF143" s="76"/>
      <c r="CG143" s="76"/>
      <c r="CH143" s="76">
        <v>1867.58</v>
      </c>
      <c r="CI143" s="76"/>
      <c r="CJ143" s="76">
        <v>1878.11</v>
      </c>
      <c r="CK143" s="76"/>
      <c r="CL143" s="76"/>
      <c r="CM143" s="76"/>
      <c r="CN143" s="76"/>
      <c r="CO143" s="76"/>
      <c r="CP143" s="76">
        <v>33789.480000000003</v>
      </c>
      <c r="CQ143" s="76"/>
      <c r="CR143" s="76"/>
      <c r="CS143" s="76"/>
      <c r="CT143" s="76"/>
      <c r="CU143" s="76"/>
      <c r="CV143" s="76"/>
      <c r="CW143" s="76"/>
      <c r="CX143" s="76">
        <v>68947.75</v>
      </c>
      <c r="CY143" s="76"/>
      <c r="CZ143" s="76"/>
      <c r="DA143" s="76">
        <v>879930.76000000013</v>
      </c>
    </row>
    <row r="144" spans="2:105" x14ac:dyDescent="0.3">
      <c r="B144" s="72" t="s">
        <v>592</v>
      </c>
      <c r="C144" s="74" t="s">
        <v>95</v>
      </c>
      <c r="D144" s="73">
        <v>280737.26999999996</v>
      </c>
      <c r="F144" s="55" t="s">
        <v>382</v>
      </c>
      <c r="G144" s="76">
        <v>119769.82</v>
      </c>
      <c r="H144" s="76">
        <v>-119769.82</v>
      </c>
      <c r="I144" s="76">
        <v>4488208.45</v>
      </c>
      <c r="J144" s="76">
        <v>190013.95</v>
      </c>
      <c r="K144" s="76">
        <v>138323.88</v>
      </c>
      <c r="L144" s="76"/>
      <c r="M144" s="76">
        <v>117128</v>
      </c>
      <c r="N144" s="76">
        <v>65608.44</v>
      </c>
      <c r="O144" s="76">
        <v>80640</v>
      </c>
      <c r="P144" s="76">
        <v>2243365.2700000005</v>
      </c>
      <c r="Q144" s="76">
        <v>68000.430000000008</v>
      </c>
      <c r="R144" s="76">
        <v>110973.03</v>
      </c>
      <c r="S144" s="76"/>
      <c r="T144" s="76">
        <v>5360.6100000000006</v>
      </c>
      <c r="U144" s="76">
        <v>8533.869999999999</v>
      </c>
      <c r="V144" s="76"/>
      <c r="W144" s="76">
        <v>-7</v>
      </c>
      <c r="X144" s="76">
        <v>376648.44999999995</v>
      </c>
      <c r="Y144" s="76">
        <v>181154.05</v>
      </c>
      <c r="Z144" s="76">
        <v>679020.96000000008</v>
      </c>
      <c r="AA144" s="76">
        <v>251457.97999999998</v>
      </c>
      <c r="AB144" s="76"/>
      <c r="AC144" s="76"/>
      <c r="AD144" s="76"/>
      <c r="AE144" s="76"/>
      <c r="AF144" s="76">
        <v>14089.25</v>
      </c>
      <c r="AG144" s="76">
        <v>6081.8</v>
      </c>
      <c r="AH144" s="76">
        <v>28417.85</v>
      </c>
      <c r="AI144" s="76">
        <v>29390.910000000007</v>
      </c>
      <c r="AJ144" s="76">
        <v>695729.67</v>
      </c>
      <c r="AK144" s="76">
        <v>769540.12</v>
      </c>
      <c r="AL144" s="76"/>
      <c r="AM144" s="76"/>
      <c r="AN144" s="76">
        <v>454016.24</v>
      </c>
      <c r="AO144" s="76">
        <v>79491.520000000004</v>
      </c>
      <c r="AP144" s="76">
        <v>149958.12</v>
      </c>
      <c r="AQ144" s="76">
        <v>74683.739999999991</v>
      </c>
      <c r="AR144" s="76">
        <v>388050.75</v>
      </c>
      <c r="AS144" s="76">
        <v>4635.4400000000005</v>
      </c>
      <c r="AT144" s="76">
        <v>4822.58</v>
      </c>
      <c r="AU144" s="76">
        <v>12351297.119999999</v>
      </c>
      <c r="AV144" s="76"/>
      <c r="AW144" s="76"/>
      <c r="AX144" s="76">
        <v>181131.74</v>
      </c>
      <c r="AY144" s="76">
        <v>34670.550000000003</v>
      </c>
      <c r="AZ144" s="76">
        <v>9752.5</v>
      </c>
      <c r="BA144" s="76">
        <v>19915.73</v>
      </c>
      <c r="BB144" s="76"/>
      <c r="BC144" s="76">
        <v>31665.18</v>
      </c>
      <c r="BD144" s="76">
        <v>69572.87</v>
      </c>
      <c r="BE144" s="76">
        <v>16546.580000000002</v>
      </c>
      <c r="BF144" s="76">
        <v>60590.020000000004</v>
      </c>
      <c r="BG144" s="76">
        <v>24207.190000000002</v>
      </c>
      <c r="BH144" s="76">
        <v>69232.760000000009</v>
      </c>
      <c r="BI144" s="76">
        <v>28207.559999999998</v>
      </c>
      <c r="BJ144" s="76"/>
      <c r="BK144" s="76"/>
      <c r="BL144" s="76"/>
      <c r="BM144" s="76">
        <v>12464.64</v>
      </c>
      <c r="BN144" s="76"/>
      <c r="BO144" s="76"/>
      <c r="BP144" s="76"/>
      <c r="BQ144" s="76"/>
      <c r="BR144" s="76">
        <v>200718.86000000002</v>
      </c>
      <c r="BS144" s="76">
        <v>52253.479999999996</v>
      </c>
      <c r="BT144" s="76">
        <v>513.79999999999995</v>
      </c>
      <c r="BU144" s="76">
        <v>5396.35</v>
      </c>
      <c r="BV144" s="76">
        <v>72655.37</v>
      </c>
      <c r="BW144" s="76"/>
      <c r="BX144" s="76"/>
      <c r="BY144" s="76">
        <v>17049.14</v>
      </c>
      <c r="BZ144" s="76">
        <v>3271940.73</v>
      </c>
      <c r="CA144" s="76"/>
      <c r="CB144" s="76">
        <v>82027.44</v>
      </c>
      <c r="CC144" s="76">
        <v>125281.79000000001</v>
      </c>
      <c r="CD144" s="76"/>
      <c r="CE144" s="76"/>
      <c r="CF144" s="76"/>
      <c r="CG144" s="76"/>
      <c r="CH144" s="76">
        <v>21691.4</v>
      </c>
      <c r="CI144" s="76"/>
      <c r="CJ144" s="76"/>
      <c r="CK144" s="76"/>
      <c r="CL144" s="76"/>
      <c r="CM144" s="76"/>
      <c r="CN144" s="76"/>
      <c r="CO144" s="76"/>
      <c r="CP144" s="76">
        <v>50302.48</v>
      </c>
      <c r="CQ144" s="76"/>
      <c r="CR144" s="76">
        <v>40013.620000000003</v>
      </c>
      <c r="CS144" s="76"/>
      <c r="CT144" s="76">
        <v>11664.71</v>
      </c>
      <c r="CU144" s="76">
        <v>18914.63</v>
      </c>
      <c r="CV144" s="76">
        <v>2436.4</v>
      </c>
      <c r="CW144" s="76">
        <v>21272.27</v>
      </c>
      <c r="CX144" s="76">
        <v>214155.91999999998</v>
      </c>
      <c r="CY144" s="76"/>
      <c r="CZ144" s="76"/>
      <c r="DA144" s="76">
        <v>28820881.190000005</v>
      </c>
    </row>
    <row r="145" spans="2:105" x14ac:dyDescent="0.3">
      <c r="B145" s="72" t="s">
        <v>592</v>
      </c>
      <c r="C145" s="74" t="s">
        <v>97</v>
      </c>
      <c r="D145" s="73">
        <v>39233.279999999999</v>
      </c>
      <c r="F145" s="55" t="s">
        <v>820</v>
      </c>
      <c r="G145" s="76">
        <v>159624.16999999998</v>
      </c>
      <c r="H145" s="76">
        <v>-159624.17000000001</v>
      </c>
      <c r="I145" s="76">
        <v>6161800.1400000006</v>
      </c>
      <c r="J145" s="76">
        <v>264127.02</v>
      </c>
      <c r="K145" s="76">
        <v>95934.02</v>
      </c>
      <c r="L145" s="76"/>
      <c r="M145" s="76">
        <v>293908.86000000004</v>
      </c>
      <c r="N145" s="76">
        <v>129742.57</v>
      </c>
      <c r="O145" s="76">
        <v>68460</v>
      </c>
      <c r="P145" s="76">
        <v>3279995.58</v>
      </c>
      <c r="Q145" s="76">
        <v>143036.72</v>
      </c>
      <c r="R145" s="76">
        <v>247498.53</v>
      </c>
      <c r="S145" s="76"/>
      <c r="T145" s="76">
        <v>258306.91</v>
      </c>
      <c r="U145" s="76">
        <v>107574.98</v>
      </c>
      <c r="V145" s="76"/>
      <c r="W145" s="76"/>
      <c r="X145" s="76">
        <v>523096.37</v>
      </c>
      <c r="Y145" s="76">
        <v>301102.63</v>
      </c>
      <c r="Z145" s="76">
        <v>973180.74000000011</v>
      </c>
      <c r="AA145" s="76">
        <v>427695.40000000008</v>
      </c>
      <c r="AB145" s="76"/>
      <c r="AC145" s="76"/>
      <c r="AD145" s="76"/>
      <c r="AE145" s="76"/>
      <c r="AF145" s="76">
        <v>78150.22</v>
      </c>
      <c r="AG145" s="76">
        <v>30035.180000000004</v>
      </c>
      <c r="AH145" s="76">
        <v>37844.46</v>
      </c>
      <c r="AI145" s="76">
        <v>117659.96</v>
      </c>
      <c r="AJ145" s="76">
        <v>931216.33000000007</v>
      </c>
      <c r="AK145" s="76">
        <v>915074.67000000016</v>
      </c>
      <c r="AL145" s="76"/>
      <c r="AM145" s="76"/>
      <c r="AN145" s="76">
        <v>829808.12000000011</v>
      </c>
      <c r="AO145" s="76">
        <v>71252.2</v>
      </c>
      <c r="AP145" s="76">
        <v>133602.67000000001</v>
      </c>
      <c r="AQ145" s="76">
        <v>18451.82</v>
      </c>
      <c r="AR145" s="76">
        <v>233579.62</v>
      </c>
      <c r="AS145" s="76">
        <v>37655.22</v>
      </c>
      <c r="AT145" s="76">
        <v>38305.550000000003</v>
      </c>
      <c r="AU145" s="76">
        <v>1530782.98</v>
      </c>
      <c r="AV145" s="76"/>
      <c r="AW145" s="76"/>
      <c r="AX145" s="76">
        <v>54510.439999999995</v>
      </c>
      <c r="AY145" s="76">
        <v>243484.11</v>
      </c>
      <c r="AZ145" s="76">
        <v>39985</v>
      </c>
      <c r="BA145" s="76">
        <v>25214.34</v>
      </c>
      <c r="BB145" s="76"/>
      <c r="BC145" s="76"/>
      <c r="BD145" s="76"/>
      <c r="BE145" s="76"/>
      <c r="BF145" s="76">
        <v>122123.72</v>
      </c>
      <c r="BG145" s="76">
        <v>17636.75</v>
      </c>
      <c r="BH145" s="76"/>
      <c r="BI145" s="76"/>
      <c r="BJ145" s="76"/>
      <c r="BK145" s="76"/>
      <c r="BL145" s="76">
        <v>43785.95</v>
      </c>
      <c r="BM145" s="76"/>
      <c r="BN145" s="76"/>
      <c r="BO145" s="76"/>
      <c r="BP145" s="76"/>
      <c r="BQ145" s="76"/>
      <c r="BR145" s="76">
        <v>150150</v>
      </c>
      <c r="BS145" s="76">
        <v>67161.16</v>
      </c>
      <c r="BT145" s="76">
        <v>40</v>
      </c>
      <c r="BU145" s="76">
        <v>5879.65</v>
      </c>
      <c r="BV145" s="76">
        <v>117729.60000000001</v>
      </c>
      <c r="BW145" s="76"/>
      <c r="BX145" s="76"/>
      <c r="BY145" s="76">
        <v>28477.68</v>
      </c>
      <c r="BZ145" s="76">
        <v>157847.81</v>
      </c>
      <c r="CA145" s="76"/>
      <c r="CB145" s="76">
        <v>56800</v>
      </c>
      <c r="CC145" s="76">
        <v>194725.09999999998</v>
      </c>
      <c r="CD145" s="76"/>
      <c r="CE145" s="76"/>
      <c r="CF145" s="76"/>
      <c r="CG145" s="76"/>
      <c r="CH145" s="76">
        <v>17454.02</v>
      </c>
      <c r="CI145" s="76"/>
      <c r="CJ145" s="76"/>
      <c r="CK145" s="76"/>
      <c r="CL145" s="76"/>
      <c r="CM145" s="76"/>
      <c r="CN145" s="76"/>
      <c r="CO145" s="76"/>
      <c r="CP145" s="76">
        <v>46339.070000000007</v>
      </c>
      <c r="CQ145" s="76"/>
      <c r="CR145" s="76"/>
      <c r="CS145" s="76">
        <v>98394.64</v>
      </c>
      <c r="CT145" s="76">
        <v>68667.05</v>
      </c>
      <c r="CU145" s="76">
        <v>13065.55</v>
      </c>
      <c r="CV145" s="76"/>
      <c r="CW145" s="76"/>
      <c r="CX145" s="76"/>
      <c r="CY145" s="76"/>
      <c r="CZ145" s="76"/>
      <c r="DA145" s="76">
        <v>19848351.110000003</v>
      </c>
    </row>
    <row r="146" spans="2:105" x14ac:dyDescent="0.3">
      <c r="B146" s="72" t="s">
        <v>592</v>
      </c>
      <c r="C146" s="74" t="s">
        <v>101</v>
      </c>
      <c r="D146" s="73">
        <v>4833.78</v>
      </c>
      <c r="F146" s="55" t="s">
        <v>476</v>
      </c>
      <c r="G146" s="76">
        <v>76324.479999999996</v>
      </c>
      <c r="H146" s="76">
        <v>-76324.479999999996</v>
      </c>
      <c r="I146" s="76">
        <v>1288424.1100000001</v>
      </c>
      <c r="J146" s="76">
        <v>1744.32</v>
      </c>
      <c r="K146" s="76">
        <v>28026.22</v>
      </c>
      <c r="L146" s="76"/>
      <c r="M146" s="76">
        <v>71064.14</v>
      </c>
      <c r="N146" s="76">
        <v>4356.12</v>
      </c>
      <c r="O146" s="76"/>
      <c r="P146" s="76">
        <v>588543.29</v>
      </c>
      <c r="Q146" s="76">
        <v>40215.32</v>
      </c>
      <c r="R146" s="76">
        <v>6477.03</v>
      </c>
      <c r="S146" s="76"/>
      <c r="T146" s="76">
        <v>91797.14</v>
      </c>
      <c r="U146" s="76"/>
      <c r="V146" s="76"/>
      <c r="W146" s="76"/>
      <c r="X146" s="76">
        <v>104969.42</v>
      </c>
      <c r="Y146" s="76">
        <v>54882.87</v>
      </c>
      <c r="Z146" s="76">
        <v>187993.34</v>
      </c>
      <c r="AA146" s="76">
        <v>68900.62</v>
      </c>
      <c r="AB146" s="76"/>
      <c r="AC146" s="76"/>
      <c r="AD146" s="76"/>
      <c r="AE146" s="76"/>
      <c r="AF146" s="76">
        <v>10576.96</v>
      </c>
      <c r="AG146" s="76">
        <v>4550.57</v>
      </c>
      <c r="AH146" s="76">
        <v>10476.199999999999</v>
      </c>
      <c r="AI146" s="76">
        <v>37201.79</v>
      </c>
      <c r="AJ146" s="76">
        <v>190421.97</v>
      </c>
      <c r="AK146" s="76">
        <v>192652.68000000002</v>
      </c>
      <c r="AL146" s="76"/>
      <c r="AM146" s="76"/>
      <c r="AN146" s="76">
        <v>109689.50000000001</v>
      </c>
      <c r="AO146" s="76">
        <v>28133.55</v>
      </c>
      <c r="AP146" s="76">
        <v>65460.3</v>
      </c>
      <c r="AQ146" s="76">
        <v>54564.87</v>
      </c>
      <c r="AR146" s="76">
        <v>22079.49</v>
      </c>
      <c r="AS146" s="76">
        <v>15172.769999999999</v>
      </c>
      <c r="AT146" s="76">
        <v>25469.06</v>
      </c>
      <c r="AU146" s="76">
        <v>401928.02</v>
      </c>
      <c r="AV146" s="76"/>
      <c r="AW146" s="76"/>
      <c r="AX146" s="76">
        <v>6318.25</v>
      </c>
      <c r="AY146" s="76">
        <v>37262</v>
      </c>
      <c r="AZ146" s="76">
        <v>20336.599999999999</v>
      </c>
      <c r="BA146" s="76">
        <v>10742.1</v>
      </c>
      <c r="BB146" s="76"/>
      <c r="BC146" s="76"/>
      <c r="BD146" s="76">
        <v>4027.25</v>
      </c>
      <c r="BE146" s="76">
        <v>23053.75</v>
      </c>
      <c r="BF146" s="76">
        <v>2000.26</v>
      </c>
      <c r="BG146" s="76">
        <v>13102.27</v>
      </c>
      <c r="BH146" s="76">
        <v>31234.17</v>
      </c>
      <c r="BI146" s="76">
        <v>2712</v>
      </c>
      <c r="BJ146" s="76"/>
      <c r="BK146" s="76"/>
      <c r="BL146" s="76"/>
      <c r="BM146" s="76"/>
      <c r="BN146" s="76"/>
      <c r="BO146" s="76"/>
      <c r="BP146" s="76"/>
      <c r="BQ146" s="76"/>
      <c r="BR146" s="76">
        <v>42927</v>
      </c>
      <c r="BS146" s="76">
        <v>32142.440000000002</v>
      </c>
      <c r="BT146" s="76">
        <v>912.56</v>
      </c>
      <c r="BU146" s="76"/>
      <c r="BV146" s="76"/>
      <c r="BW146" s="76">
        <v>106960.01</v>
      </c>
      <c r="BX146" s="76"/>
      <c r="BY146" s="76">
        <v>283</v>
      </c>
      <c r="BZ146" s="76">
        <v>190262.89</v>
      </c>
      <c r="CA146" s="76"/>
      <c r="CB146" s="76"/>
      <c r="CC146" s="76">
        <v>91136.4</v>
      </c>
      <c r="CD146" s="76">
        <v>303.12</v>
      </c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>
        <v>6526.42</v>
      </c>
      <c r="CQ146" s="76"/>
      <c r="CR146" s="76"/>
      <c r="CS146" s="76"/>
      <c r="CT146" s="76"/>
      <c r="CU146" s="76"/>
      <c r="CV146" s="76"/>
      <c r="CW146" s="76"/>
      <c r="CX146" s="76">
        <v>6173.47</v>
      </c>
      <c r="CY146" s="76"/>
      <c r="CZ146" s="76"/>
      <c r="DA146" s="76">
        <v>4334187.6300000008</v>
      </c>
    </row>
    <row r="147" spans="2:105" x14ac:dyDescent="0.3">
      <c r="B147" s="72" t="s">
        <v>592</v>
      </c>
      <c r="C147" s="74" t="s">
        <v>103</v>
      </c>
      <c r="D147" s="73">
        <v>8320</v>
      </c>
      <c r="F147" s="55" t="s">
        <v>530</v>
      </c>
      <c r="G147" s="76">
        <v>42003.67</v>
      </c>
      <c r="H147" s="76">
        <v>-42003.67</v>
      </c>
      <c r="I147" s="76">
        <v>3896391.46</v>
      </c>
      <c r="J147" s="76">
        <v>109254.5</v>
      </c>
      <c r="K147" s="76">
        <v>106142.20000000001</v>
      </c>
      <c r="L147" s="76"/>
      <c r="M147" s="76">
        <v>75568.66</v>
      </c>
      <c r="N147" s="76">
        <v>125016.45</v>
      </c>
      <c r="O147" s="76">
        <v>5705</v>
      </c>
      <c r="P147" s="76">
        <v>1401461.2300000002</v>
      </c>
      <c r="Q147" s="76">
        <v>44539.76</v>
      </c>
      <c r="R147" s="76">
        <v>106763.29999999999</v>
      </c>
      <c r="S147" s="76"/>
      <c r="T147" s="76">
        <v>178761</v>
      </c>
      <c r="U147" s="76">
        <v>49233.33</v>
      </c>
      <c r="V147" s="76"/>
      <c r="W147" s="76"/>
      <c r="X147" s="76">
        <v>316457.47000000003</v>
      </c>
      <c r="Y147" s="76">
        <v>129489.58</v>
      </c>
      <c r="Z147" s="76">
        <v>590751.98</v>
      </c>
      <c r="AA147" s="76">
        <v>179817.34999999998</v>
      </c>
      <c r="AB147" s="76"/>
      <c r="AC147" s="76"/>
      <c r="AD147" s="76"/>
      <c r="AE147" s="76"/>
      <c r="AF147" s="76">
        <v>31231.8</v>
      </c>
      <c r="AG147" s="76">
        <v>14942.85</v>
      </c>
      <c r="AH147" s="76">
        <v>19041.850000000002</v>
      </c>
      <c r="AI147" s="76">
        <v>30672.050000000007</v>
      </c>
      <c r="AJ147" s="76">
        <v>607023.81999999995</v>
      </c>
      <c r="AK147" s="76">
        <v>539088.17999999993</v>
      </c>
      <c r="AL147" s="76"/>
      <c r="AM147" s="76"/>
      <c r="AN147" s="76">
        <v>364810.41</v>
      </c>
      <c r="AO147" s="76">
        <v>53178.490000000005</v>
      </c>
      <c r="AP147" s="76">
        <v>26906.09</v>
      </c>
      <c r="AQ147" s="76">
        <v>56387.03</v>
      </c>
      <c r="AR147" s="76">
        <v>187896.16999999998</v>
      </c>
      <c r="AS147" s="76">
        <v>16863.39</v>
      </c>
      <c r="AT147" s="76">
        <v>8495.4699999999993</v>
      </c>
      <c r="AU147" s="76">
        <v>465200.55</v>
      </c>
      <c r="AV147" s="76"/>
      <c r="AW147" s="76"/>
      <c r="AX147" s="76">
        <v>16205.16</v>
      </c>
      <c r="AY147" s="76">
        <v>39723.160000000003</v>
      </c>
      <c r="AZ147" s="76">
        <v>24345</v>
      </c>
      <c r="BA147" s="76">
        <v>25351.8</v>
      </c>
      <c r="BB147" s="76"/>
      <c r="BC147" s="76">
        <v>345370.67</v>
      </c>
      <c r="BD147" s="76">
        <v>431.19</v>
      </c>
      <c r="BE147" s="76">
        <v>10336.31</v>
      </c>
      <c r="BF147" s="76">
        <v>20970.030000000002</v>
      </c>
      <c r="BG147" s="76">
        <v>16395.98</v>
      </c>
      <c r="BH147" s="76">
        <v>4363.74</v>
      </c>
      <c r="BI147" s="76">
        <v>12785.76</v>
      </c>
      <c r="BJ147" s="76">
        <v>8289.93</v>
      </c>
      <c r="BK147" s="76">
        <v>11635.54</v>
      </c>
      <c r="BL147" s="76"/>
      <c r="BM147" s="76">
        <v>12245.95</v>
      </c>
      <c r="BN147" s="76"/>
      <c r="BO147" s="76"/>
      <c r="BP147" s="76"/>
      <c r="BQ147" s="76"/>
      <c r="BR147" s="76">
        <v>149915.07</v>
      </c>
      <c r="BS147" s="76">
        <v>46131.17</v>
      </c>
      <c r="BT147" s="76">
        <v>1838.66</v>
      </c>
      <c r="BU147" s="76">
        <v>12623.14</v>
      </c>
      <c r="BV147" s="76">
        <v>120982.17</v>
      </c>
      <c r="BW147" s="76">
        <v>33982.880000000005</v>
      </c>
      <c r="BX147" s="76">
        <v>290899.02</v>
      </c>
      <c r="BY147" s="76">
        <v>6304</v>
      </c>
      <c r="BZ147" s="76">
        <v>449409.83999999997</v>
      </c>
      <c r="CA147" s="76"/>
      <c r="CB147" s="76"/>
      <c r="CC147" s="76">
        <v>127389.35</v>
      </c>
      <c r="CD147" s="76"/>
      <c r="CE147" s="76"/>
      <c r="CF147" s="76"/>
      <c r="CG147" s="76"/>
      <c r="CH147" s="76">
        <v>35084.39</v>
      </c>
      <c r="CI147" s="76"/>
      <c r="CJ147" s="76"/>
      <c r="CK147" s="76"/>
      <c r="CL147" s="76"/>
      <c r="CM147" s="76"/>
      <c r="CN147" s="76">
        <v>23.5</v>
      </c>
      <c r="CO147" s="76"/>
      <c r="CP147" s="76">
        <v>7162.2000000000007</v>
      </c>
      <c r="CQ147" s="76"/>
      <c r="CR147" s="76"/>
      <c r="CS147" s="76"/>
      <c r="CT147" s="76">
        <v>71766.44</v>
      </c>
      <c r="CU147" s="76"/>
      <c r="CV147" s="76"/>
      <c r="CW147" s="76"/>
      <c r="CX147" s="76"/>
      <c r="CY147" s="76"/>
      <c r="CZ147" s="76"/>
      <c r="DA147" s="76">
        <v>11639053.469999999</v>
      </c>
    </row>
    <row r="148" spans="2:105" x14ac:dyDescent="0.3">
      <c r="B148" s="72" t="s">
        <v>592</v>
      </c>
      <c r="C148" s="74" t="s">
        <v>105</v>
      </c>
      <c r="D148" s="73">
        <v>23851.26</v>
      </c>
      <c r="F148" s="55" t="s">
        <v>358</v>
      </c>
      <c r="G148" s="76">
        <v>3418.69</v>
      </c>
      <c r="H148" s="76">
        <v>-3418.69</v>
      </c>
      <c r="I148" s="76">
        <v>275790.67</v>
      </c>
      <c r="J148" s="76">
        <v>28167.43</v>
      </c>
      <c r="K148" s="76">
        <v>7852.27</v>
      </c>
      <c r="L148" s="76"/>
      <c r="M148" s="76">
        <v>17375</v>
      </c>
      <c r="N148" s="76"/>
      <c r="O148" s="76"/>
      <c r="P148" s="76">
        <v>195143.21</v>
      </c>
      <c r="Q148" s="76">
        <v>2460.3000000000002</v>
      </c>
      <c r="R148" s="76">
        <v>5355.5</v>
      </c>
      <c r="S148" s="76"/>
      <c r="T148" s="76">
        <v>2500</v>
      </c>
      <c r="U148" s="76"/>
      <c r="V148" s="76"/>
      <c r="W148" s="76"/>
      <c r="X148" s="76">
        <v>24510.18</v>
      </c>
      <c r="Y148" s="76">
        <v>15372.259999999998</v>
      </c>
      <c r="Z148" s="76">
        <v>44297.7</v>
      </c>
      <c r="AA148" s="76">
        <v>22601.87</v>
      </c>
      <c r="AB148" s="76"/>
      <c r="AC148" s="76"/>
      <c r="AD148" s="76"/>
      <c r="AE148" s="76"/>
      <c r="AF148" s="76">
        <v>594.74</v>
      </c>
      <c r="AG148" s="76">
        <v>356.59000000000003</v>
      </c>
      <c r="AH148" s="76">
        <v>2342.7600000000002</v>
      </c>
      <c r="AI148" s="76">
        <v>5095.1000000000004</v>
      </c>
      <c r="AJ148" s="76">
        <v>61805.58</v>
      </c>
      <c r="AK148" s="76">
        <v>66938.42</v>
      </c>
      <c r="AL148" s="76"/>
      <c r="AM148" s="76"/>
      <c r="AN148" s="76">
        <v>50769.39</v>
      </c>
      <c r="AO148" s="76"/>
      <c r="AP148" s="76">
        <v>16380.58</v>
      </c>
      <c r="AQ148" s="76">
        <v>3819.67</v>
      </c>
      <c r="AR148" s="76">
        <v>1297.6999999999998</v>
      </c>
      <c r="AS148" s="76">
        <v>118005.95999999999</v>
      </c>
      <c r="AT148" s="76">
        <v>358.89</v>
      </c>
      <c r="AU148" s="76">
        <v>190</v>
      </c>
      <c r="AV148" s="76">
        <v>146.9</v>
      </c>
      <c r="AW148" s="76">
        <v>12600</v>
      </c>
      <c r="AX148" s="76"/>
      <c r="AY148" s="76">
        <v>82514.209999999992</v>
      </c>
      <c r="AZ148" s="76">
        <v>1300</v>
      </c>
      <c r="BA148" s="76">
        <v>1131</v>
      </c>
      <c r="BB148" s="76"/>
      <c r="BC148" s="76">
        <v>2130.92</v>
      </c>
      <c r="BD148" s="76">
        <v>8219.44</v>
      </c>
      <c r="BE148" s="76"/>
      <c r="BF148" s="76">
        <v>2267.4699999999998</v>
      </c>
      <c r="BG148" s="76">
        <v>650</v>
      </c>
      <c r="BH148" s="76">
        <v>6632.33</v>
      </c>
      <c r="BI148" s="76">
        <v>75.45</v>
      </c>
      <c r="BJ148" s="76"/>
      <c r="BK148" s="76"/>
      <c r="BL148" s="76"/>
      <c r="BM148" s="76">
        <v>24330.230000000003</v>
      </c>
      <c r="BN148" s="76"/>
      <c r="BO148" s="76"/>
      <c r="BP148" s="76"/>
      <c r="BQ148" s="76">
        <v>11220.28</v>
      </c>
      <c r="BR148" s="76">
        <v>8574.76</v>
      </c>
      <c r="BS148" s="76">
        <v>18197.599999999999</v>
      </c>
      <c r="BT148" s="76">
        <v>476.41</v>
      </c>
      <c r="BU148" s="76"/>
      <c r="BV148" s="76"/>
      <c r="BW148" s="76"/>
      <c r="BX148" s="76"/>
      <c r="BY148" s="76"/>
      <c r="BZ148" s="76">
        <v>78</v>
      </c>
      <c r="CA148" s="76"/>
      <c r="CB148" s="76"/>
      <c r="CC148" s="76">
        <v>4285.7700000000004</v>
      </c>
      <c r="CD148" s="76"/>
      <c r="CE148" s="76"/>
      <c r="CF148" s="76"/>
      <c r="CG148" s="76"/>
      <c r="CH148" s="76">
        <v>2851.18</v>
      </c>
      <c r="CI148" s="76"/>
      <c r="CJ148" s="76">
        <v>6561.42</v>
      </c>
      <c r="CK148" s="76"/>
      <c r="CL148" s="76"/>
      <c r="CM148" s="76"/>
      <c r="CN148" s="76"/>
      <c r="CO148" s="76"/>
      <c r="CP148" s="76">
        <v>895.43</v>
      </c>
      <c r="CQ148" s="76"/>
      <c r="CR148" s="76">
        <v>15291.89</v>
      </c>
      <c r="CS148" s="76"/>
      <c r="CT148" s="76"/>
      <c r="CU148" s="76"/>
      <c r="CV148" s="76"/>
      <c r="CW148" s="76"/>
      <c r="CX148" s="76">
        <v>10443</v>
      </c>
      <c r="CY148" s="76"/>
      <c r="CZ148" s="76"/>
      <c r="DA148" s="76">
        <v>1190255.4599999995</v>
      </c>
    </row>
    <row r="149" spans="2:105" x14ac:dyDescent="0.3">
      <c r="B149" s="72" t="s">
        <v>592</v>
      </c>
      <c r="C149" s="74" t="s">
        <v>107</v>
      </c>
      <c r="D149" s="73">
        <v>295184.07</v>
      </c>
      <c r="F149" s="55" t="s">
        <v>514</v>
      </c>
      <c r="G149" s="76">
        <v>40775.090000000004</v>
      </c>
      <c r="H149" s="76">
        <v>-40775.089999999997</v>
      </c>
      <c r="I149" s="76">
        <v>3154077.38</v>
      </c>
      <c r="J149" s="76">
        <v>73630.080000000002</v>
      </c>
      <c r="K149" s="76">
        <v>17365.98</v>
      </c>
      <c r="L149" s="76"/>
      <c r="M149" s="76">
        <v>85224.65</v>
      </c>
      <c r="N149" s="76">
        <v>18703.14</v>
      </c>
      <c r="O149" s="76">
        <v>58416.58</v>
      </c>
      <c r="P149" s="76">
        <v>1257006.04</v>
      </c>
      <c r="Q149" s="76">
        <v>55466.34</v>
      </c>
      <c r="R149" s="76">
        <v>89461</v>
      </c>
      <c r="S149" s="76"/>
      <c r="T149" s="76">
        <v>72319</v>
      </c>
      <c r="U149" s="76">
        <v>35442.629999999997</v>
      </c>
      <c r="V149" s="76"/>
      <c r="W149" s="76"/>
      <c r="X149" s="76">
        <v>262608.28999999998</v>
      </c>
      <c r="Y149" s="76">
        <v>110974.28999999998</v>
      </c>
      <c r="Z149" s="76">
        <v>478130.77999999997</v>
      </c>
      <c r="AA149" s="76">
        <v>159097.85000000003</v>
      </c>
      <c r="AB149" s="76">
        <v>25</v>
      </c>
      <c r="AC149" s="76"/>
      <c r="AD149" s="76"/>
      <c r="AE149" s="76"/>
      <c r="AF149" s="76">
        <v>11388.779999999999</v>
      </c>
      <c r="AG149" s="76">
        <v>6565.72</v>
      </c>
      <c r="AH149" s="76">
        <v>22024.519999999997</v>
      </c>
      <c r="AI149" s="76">
        <v>57162.439999999995</v>
      </c>
      <c r="AJ149" s="76">
        <v>452820.03</v>
      </c>
      <c r="AK149" s="76">
        <v>479395.97</v>
      </c>
      <c r="AL149" s="76"/>
      <c r="AM149" s="76"/>
      <c r="AN149" s="76">
        <v>279925.03000000003</v>
      </c>
      <c r="AO149" s="76">
        <v>63702.3</v>
      </c>
      <c r="AP149" s="76">
        <v>138121.20000000001</v>
      </c>
      <c r="AQ149" s="76">
        <v>16224.95</v>
      </c>
      <c r="AR149" s="76">
        <v>80567.27</v>
      </c>
      <c r="AS149" s="76"/>
      <c r="AT149" s="76">
        <v>8062.21</v>
      </c>
      <c r="AU149" s="76">
        <v>3665</v>
      </c>
      <c r="AV149" s="76"/>
      <c r="AW149" s="76"/>
      <c r="AX149" s="76">
        <v>12697</v>
      </c>
      <c r="AY149" s="76">
        <v>75974.539999999994</v>
      </c>
      <c r="AZ149" s="76">
        <v>7652</v>
      </c>
      <c r="BA149" s="76">
        <v>23835.33</v>
      </c>
      <c r="BB149" s="76"/>
      <c r="BC149" s="76">
        <v>50573.09</v>
      </c>
      <c r="BD149" s="76"/>
      <c r="BE149" s="76"/>
      <c r="BF149" s="76">
        <v>38141.340000000004</v>
      </c>
      <c r="BG149" s="76">
        <v>19537.14</v>
      </c>
      <c r="BH149" s="76">
        <v>20991.56</v>
      </c>
      <c r="BI149" s="76"/>
      <c r="BJ149" s="76"/>
      <c r="BK149" s="76">
        <v>16124.19</v>
      </c>
      <c r="BL149" s="76"/>
      <c r="BM149" s="76">
        <v>2339.2600000000002</v>
      </c>
      <c r="BN149" s="76"/>
      <c r="BO149" s="76">
        <v>21950.55</v>
      </c>
      <c r="BP149" s="76"/>
      <c r="BQ149" s="76"/>
      <c r="BR149" s="76">
        <v>135013.48000000001</v>
      </c>
      <c r="BS149" s="76">
        <v>42109.71</v>
      </c>
      <c r="BT149" s="76"/>
      <c r="BU149" s="76">
        <v>8796.77</v>
      </c>
      <c r="BV149" s="76">
        <v>59219.4</v>
      </c>
      <c r="BW149" s="76"/>
      <c r="BX149" s="76"/>
      <c r="BY149" s="76">
        <v>12905.5</v>
      </c>
      <c r="BZ149" s="76">
        <v>614594.74</v>
      </c>
      <c r="CA149" s="76"/>
      <c r="CB149" s="76"/>
      <c r="CC149" s="76">
        <v>122710.73000000001</v>
      </c>
      <c r="CD149" s="76">
        <v>7583.71</v>
      </c>
      <c r="CE149" s="76"/>
      <c r="CF149" s="76"/>
      <c r="CG149" s="76"/>
      <c r="CH149" s="76">
        <v>11965.93</v>
      </c>
      <c r="CI149" s="76"/>
      <c r="CJ149" s="76">
        <v>6892</v>
      </c>
      <c r="CK149" s="76"/>
      <c r="CL149" s="76"/>
      <c r="CM149" s="76">
        <v>2052</v>
      </c>
      <c r="CN149" s="76"/>
      <c r="CO149" s="76"/>
      <c r="CP149" s="76">
        <v>6538.35</v>
      </c>
      <c r="CQ149" s="76"/>
      <c r="CR149" s="76"/>
      <c r="CS149" s="76"/>
      <c r="CT149" s="76"/>
      <c r="CU149" s="76"/>
      <c r="CV149" s="76"/>
      <c r="CW149" s="76"/>
      <c r="CX149" s="76">
        <v>51900</v>
      </c>
      <c r="CY149" s="76"/>
      <c r="CZ149" s="76"/>
      <c r="DA149" s="76">
        <v>8919672.7699999996</v>
      </c>
    </row>
    <row r="150" spans="2:105" x14ac:dyDescent="0.3">
      <c r="B150" s="72" t="s">
        <v>592</v>
      </c>
      <c r="C150" s="74" t="s">
        <v>109</v>
      </c>
      <c r="D150" s="73">
        <v>821795.60000000009</v>
      </c>
      <c r="F150" s="55" t="s">
        <v>510</v>
      </c>
      <c r="G150" s="76">
        <v>40073.06</v>
      </c>
      <c r="H150" s="76">
        <v>-40073.06</v>
      </c>
      <c r="I150" s="76">
        <v>2090897.53</v>
      </c>
      <c r="J150" s="76">
        <v>6642.49</v>
      </c>
      <c r="K150" s="76">
        <v>50599.399999999994</v>
      </c>
      <c r="L150" s="76"/>
      <c r="M150" s="76">
        <v>92356.299999999988</v>
      </c>
      <c r="N150" s="76">
        <v>30732.37</v>
      </c>
      <c r="O150" s="76">
        <v>14128</v>
      </c>
      <c r="P150" s="76">
        <v>941474.38</v>
      </c>
      <c r="Q150" s="76">
        <v>8718.56</v>
      </c>
      <c r="R150" s="76">
        <v>34610.07</v>
      </c>
      <c r="S150" s="76"/>
      <c r="T150" s="76">
        <v>34940.049999999996</v>
      </c>
      <c r="U150" s="76">
        <v>7410.07</v>
      </c>
      <c r="V150" s="76"/>
      <c r="W150" s="76"/>
      <c r="X150" s="76">
        <v>175569.75</v>
      </c>
      <c r="Y150" s="76">
        <v>76320.479999999996</v>
      </c>
      <c r="Z150" s="76">
        <v>324241.90000000002</v>
      </c>
      <c r="AA150" s="76">
        <v>108740.22</v>
      </c>
      <c r="AB150" s="76"/>
      <c r="AC150" s="76"/>
      <c r="AD150" s="76"/>
      <c r="AE150" s="76"/>
      <c r="AF150" s="76">
        <v>10089.040000000001</v>
      </c>
      <c r="AG150" s="76">
        <v>4575.8500000000004</v>
      </c>
      <c r="AH150" s="76">
        <v>13200.93</v>
      </c>
      <c r="AI150" s="76">
        <v>31139.429999999997</v>
      </c>
      <c r="AJ150" s="76">
        <v>340899.57999999996</v>
      </c>
      <c r="AK150" s="76">
        <v>395514.3</v>
      </c>
      <c r="AL150" s="76"/>
      <c r="AM150" s="76"/>
      <c r="AN150" s="76">
        <v>550641.87</v>
      </c>
      <c r="AO150" s="76">
        <v>44909.09</v>
      </c>
      <c r="AP150" s="76">
        <v>86652.27</v>
      </c>
      <c r="AQ150" s="76">
        <v>94307.61</v>
      </c>
      <c r="AR150" s="76">
        <v>274962.28999999998</v>
      </c>
      <c r="AS150" s="76"/>
      <c r="AT150" s="76">
        <v>5295.65</v>
      </c>
      <c r="AU150" s="76">
        <v>56378.23</v>
      </c>
      <c r="AV150" s="76"/>
      <c r="AW150" s="76"/>
      <c r="AX150" s="76">
        <v>113132.04</v>
      </c>
      <c r="AY150" s="76">
        <v>184259.48</v>
      </c>
      <c r="AZ150" s="76">
        <v>22916.16</v>
      </c>
      <c r="BA150" s="76"/>
      <c r="BB150" s="76"/>
      <c r="BC150" s="76">
        <v>98032.739999999991</v>
      </c>
      <c r="BD150" s="76">
        <v>179.94</v>
      </c>
      <c r="BE150" s="76">
        <v>20884.95</v>
      </c>
      <c r="BF150" s="76">
        <v>16544.2</v>
      </c>
      <c r="BG150" s="76">
        <v>18290.120000000003</v>
      </c>
      <c r="BH150" s="76">
        <v>102437.08</v>
      </c>
      <c r="BI150" s="76"/>
      <c r="BJ150" s="76"/>
      <c r="BK150" s="76">
        <v>4563.4400000000005</v>
      </c>
      <c r="BL150" s="76"/>
      <c r="BM150" s="76"/>
      <c r="BN150" s="76"/>
      <c r="BO150" s="76"/>
      <c r="BP150" s="76"/>
      <c r="BQ150" s="76"/>
      <c r="BR150" s="76">
        <v>86621</v>
      </c>
      <c r="BS150" s="76">
        <v>33230.259999999995</v>
      </c>
      <c r="BT150" s="76">
        <v>1273.46</v>
      </c>
      <c r="BU150" s="76"/>
      <c r="BV150" s="76">
        <v>64745.77</v>
      </c>
      <c r="BW150" s="76"/>
      <c r="BX150" s="76"/>
      <c r="BY150" s="76">
        <v>8122.75</v>
      </c>
      <c r="BZ150" s="76">
        <v>323094.63</v>
      </c>
      <c r="CA150" s="76"/>
      <c r="CB150" s="76"/>
      <c r="CC150" s="76">
        <v>134494.89000000001</v>
      </c>
      <c r="CD150" s="76"/>
      <c r="CE150" s="76"/>
      <c r="CF150" s="76"/>
      <c r="CG150" s="76"/>
      <c r="CH150" s="76">
        <v>114676.26000000001</v>
      </c>
      <c r="CI150" s="76"/>
      <c r="CJ150" s="76">
        <v>7041.11</v>
      </c>
      <c r="CK150" s="76"/>
      <c r="CL150" s="76"/>
      <c r="CM150" s="76"/>
      <c r="CN150" s="76"/>
      <c r="CO150" s="76"/>
      <c r="CP150" s="76">
        <v>22012.48</v>
      </c>
      <c r="CQ150" s="76"/>
      <c r="CR150" s="76"/>
      <c r="CS150" s="76"/>
      <c r="CT150" s="76">
        <v>7506.51</v>
      </c>
      <c r="CU150" s="76"/>
      <c r="CV150" s="76"/>
      <c r="CW150" s="76"/>
      <c r="CX150" s="76"/>
      <c r="CY150" s="76"/>
      <c r="CZ150" s="76"/>
      <c r="DA150" s="76">
        <v>7290006.9800000014</v>
      </c>
    </row>
    <row r="151" spans="2:105" x14ac:dyDescent="0.3">
      <c r="B151" s="72" t="s">
        <v>592</v>
      </c>
      <c r="C151" s="74" t="s">
        <v>111</v>
      </c>
      <c r="D151" s="73">
        <v>377323.86</v>
      </c>
      <c r="F151" s="55" t="s">
        <v>212</v>
      </c>
      <c r="G151" s="76">
        <v>32829.299999999996</v>
      </c>
      <c r="H151" s="76">
        <v>-32829.300000000003</v>
      </c>
      <c r="I151" s="76">
        <v>3287297.6799999997</v>
      </c>
      <c r="J151" s="76">
        <v>149676.5</v>
      </c>
      <c r="K151" s="76">
        <v>11611.1</v>
      </c>
      <c r="L151" s="76"/>
      <c r="M151" s="76">
        <v>117439.3</v>
      </c>
      <c r="N151" s="76">
        <v>11813.269999999999</v>
      </c>
      <c r="O151" s="76">
        <v>18315</v>
      </c>
      <c r="P151" s="76">
        <v>1118490.8</v>
      </c>
      <c r="Q151" s="76">
        <v>110488.57000000002</v>
      </c>
      <c r="R151" s="76">
        <v>10404.19</v>
      </c>
      <c r="S151" s="76"/>
      <c r="T151" s="76">
        <v>163361</v>
      </c>
      <c r="U151" s="76">
        <v>16937.7</v>
      </c>
      <c r="V151" s="76"/>
      <c r="W151" s="76"/>
      <c r="X151" s="76">
        <v>271178.09000000003</v>
      </c>
      <c r="Y151" s="76">
        <v>106201.93000000001</v>
      </c>
      <c r="Z151" s="76">
        <v>493355.99</v>
      </c>
      <c r="AA151" s="76">
        <v>146930.38999999998</v>
      </c>
      <c r="AB151" s="76"/>
      <c r="AC151" s="76"/>
      <c r="AD151" s="76"/>
      <c r="AE151" s="76"/>
      <c r="AF151" s="76">
        <v>5150.0399999999991</v>
      </c>
      <c r="AG151" s="76">
        <v>2641.1499999999996</v>
      </c>
      <c r="AH151" s="76">
        <v>15238.91</v>
      </c>
      <c r="AI151" s="76">
        <v>27642.580000000009</v>
      </c>
      <c r="AJ151" s="76">
        <v>484233.51</v>
      </c>
      <c r="AK151" s="76">
        <v>418910.49</v>
      </c>
      <c r="AL151" s="76">
        <v>5627.6999999999989</v>
      </c>
      <c r="AM151" s="76">
        <v>2228.1300000000006</v>
      </c>
      <c r="AN151" s="76">
        <v>296192.36999999994</v>
      </c>
      <c r="AO151" s="76">
        <v>5574.9</v>
      </c>
      <c r="AP151" s="76">
        <v>184152.87</v>
      </c>
      <c r="AQ151" s="76">
        <v>40134.890000000007</v>
      </c>
      <c r="AR151" s="76">
        <v>35845.060000000005</v>
      </c>
      <c r="AS151" s="76">
        <v>2200</v>
      </c>
      <c r="AT151" s="76">
        <v>8430.36</v>
      </c>
      <c r="AU151" s="76"/>
      <c r="AV151" s="76"/>
      <c r="AW151" s="76"/>
      <c r="AX151" s="76">
        <v>20327.43</v>
      </c>
      <c r="AY151" s="76">
        <v>260854.22</v>
      </c>
      <c r="AZ151" s="76"/>
      <c r="BA151" s="76">
        <v>20126</v>
      </c>
      <c r="BB151" s="76">
        <v>3137</v>
      </c>
      <c r="BC151" s="76">
        <v>8143.48</v>
      </c>
      <c r="BD151" s="76"/>
      <c r="BE151" s="76"/>
      <c r="BF151" s="76">
        <v>24354.639999999999</v>
      </c>
      <c r="BG151" s="76"/>
      <c r="BH151" s="76">
        <v>7331.09</v>
      </c>
      <c r="BI151" s="76">
        <v>67709.990000000005</v>
      </c>
      <c r="BJ151" s="76"/>
      <c r="BK151" s="76"/>
      <c r="BL151" s="76"/>
      <c r="BM151" s="76"/>
      <c r="BN151" s="76"/>
      <c r="BO151" s="76"/>
      <c r="BP151" s="76"/>
      <c r="BQ151" s="76">
        <v>405983.15</v>
      </c>
      <c r="BR151" s="76">
        <v>145470.21</v>
      </c>
      <c r="BS151" s="76">
        <v>48057.869999999995</v>
      </c>
      <c r="BT151" s="76">
        <v>776.71</v>
      </c>
      <c r="BU151" s="76">
        <v>18406.34</v>
      </c>
      <c r="BV151" s="76">
        <v>168162.03999999998</v>
      </c>
      <c r="BW151" s="76"/>
      <c r="BX151" s="76"/>
      <c r="BY151" s="76"/>
      <c r="BZ151" s="76">
        <v>525655.65</v>
      </c>
      <c r="CA151" s="76"/>
      <c r="CB151" s="76">
        <v>96132.01</v>
      </c>
      <c r="CC151" s="76">
        <v>67867.520000000004</v>
      </c>
      <c r="CD151" s="76"/>
      <c r="CE151" s="76"/>
      <c r="CF151" s="76"/>
      <c r="CG151" s="76"/>
      <c r="CH151" s="76">
        <v>28705.759999999998</v>
      </c>
      <c r="CI151" s="76"/>
      <c r="CJ151" s="76"/>
      <c r="CK151" s="76"/>
      <c r="CL151" s="76"/>
      <c r="CM151" s="76"/>
      <c r="CN151" s="76"/>
      <c r="CO151" s="76"/>
      <c r="CP151" s="76">
        <v>3633.67</v>
      </c>
      <c r="CQ151" s="76"/>
      <c r="CR151" s="76"/>
      <c r="CS151" s="76">
        <v>14107.35</v>
      </c>
      <c r="CT151" s="76"/>
      <c r="CU151" s="76"/>
      <c r="CV151" s="76"/>
      <c r="CW151" s="76"/>
      <c r="CX151" s="76">
        <v>77779.19</v>
      </c>
      <c r="CY151" s="76"/>
      <c r="CZ151" s="76"/>
      <c r="DA151" s="76">
        <v>9580425.7899999991</v>
      </c>
    </row>
    <row r="152" spans="2:105" x14ac:dyDescent="0.3">
      <c r="B152" s="72" t="s">
        <v>592</v>
      </c>
      <c r="C152" s="74" t="s">
        <v>113</v>
      </c>
      <c r="D152" s="73">
        <v>14162</v>
      </c>
      <c r="F152" s="55" t="s">
        <v>830</v>
      </c>
      <c r="G152" s="76">
        <v>127473.93</v>
      </c>
      <c r="H152" s="76">
        <v>-127473.93</v>
      </c>
      <c r="I152" s="76">
        <v>4160895.9600000004</v>
      </c>
      <c r="J152" s="76">
        <v>210147.02000000002</v>
      </c>
      <c r="K152" s="76">
        <v>15556.46</v>
      </c>
      <c r="L152" s="76"/>
      <c r="M152" s="76">
        <v>34588.21</v>
      </c>
      <c r="N152" s="76"/>
      <c r="O152" s="76">
        <v>17128</v>
      </c>
      <c r="P152" s="76">
        <v>1857935.3800000004</v>
      </c>
      <c r="Q152" s="76">
        <v>76896.989999999991</v>
      </c>
      <c r="R152" s="76">
        <v>3398.0299999999997</v>
      </c>
      <c r="S152" s="76"/>
      <c r="T152" s="76">
        <v>168507.18</v>
      </c>
      <c r="U152" s="76"/>
      <c r="V152" s="76"/>
      <c r="W152" s="76"/>
      <c r="X152" s="76">
        <v>334078.83999999997</v>
      </c>
      <c r="Y152" s="76">
        <v>155345.76999999999</v>
      </c>
      <c r="Z152" s="76">
        <v>624803.55000000005</v>
      </c>
      <c r="AA152" s="76">
        <v>230528.74</v>
      </c>
      <c r="AB152" s="76"/>
      <c r="AC152" s="76"/>
      <c r="AD152" s="76"/>
      <c r="AE152" s="76"/>
      <c r="AF152" s="76">
        <v>20795.91</v>
      </c>
      <c r="AG152" s="76">
        <v>12060.320000000002</v>
      </c>
      <c r="AH152" s="76">
        <v>27859.440000000002</v>
      </c>
      <c r="AI152" s="76">
        <v>56353.19</v>
      </c>
      <c r="AJ152" s="76">
        <v>664615.12</v>
      </c>
      <c r="AK152" s="76">
        <v>640248.88</v>
      </c>
      <c r="AL152" s="76">
        <v>19770.080000000002</v>
      </c>
      <c r="AM152" s="76">
        <v>3849.2799999999993</v>
      </c>
      <c r="AN152" s="76">
        <v>837134.26000000013</v>
      </c>
      <c r="AO152" s="76">
        <v>54115.75</v>
      </c>
      <c r="AP152" s="76">
        <v>19558.63</v>
      </c>
      <c r="AQ152" s="76">
        <v>145645.91</v>
      </c>
      <c r="AR152" s="76">
        <v>197080.41</v>
      </c>
      <c r="AS152" s="76">
        <v>1476</v>
      </c>
      <c r="AT152" s="76">
        <v>8886.26</v>
      </c>
      <c r="AU152" s="76">
        <v>450341.05</v>
      </c>
      <c r="AV152" s="76">
        <v>378</v>
      </c>
      <c r="AW152" s="76"/>
      <c r="AX152" s="76">
        <v>82143.53</v>
      </c>
      <c r="AY152" s="76">
        <v>96144.93</v>
      </c>
      <c r="AZ152" s="76">
        <v>11080.12</v>
      </c>
      <c r="BA152" s="76">
        <v>36876.93</v>
      </c>
      <c r="BB152" s="76"/>
      <c r="BC152" s="76">
        <v>31213.899999999998</v>
      </c>
      <c r="BD152" s="76"/>
      <c r="BE152" s="76">
        <v>59386.459999999992</v>
      </c>
      <c r="BF152" s="76">
        <v>48859.199999999997</v>
      </c>
      <c r="BG152" s="76">
        <v>2470.38</v>
      </c>
      <c r="BH152" s="76">
        <v>109437.14</v>
      </c>
      <c r="BI152" s="76">
        <v>56370.5</v>
      </c>
      <c r="BJ152" s="76"/>
      <c r="BK152" s="76">
        <v>10383.61</v>
      </c>
      <c r="BL152" s="76"/>
      <c r="BM152" s="76">
        <v>270571.3</v>
      </c>
      <c r="BN152" s="76"/>
      <c r="BO152" s="76"/>
      <c r="BP152" s="76"/>
      <c r="BQ152" s="76">
        <v>134</v>
      </c>
      <c r="BR152" s="76">
        <v>141052.88</v>
      </c>
      <c r="BS152" s="76">
        <v>47623.270000000004</v>
      </c>
      <c r="BT152" s="76">
        <v>2656.7</v>
      </c>
      <c r="BU152" s="76">
        <v>1654.71</v>
      </c>
      <c r="BV152" s="76">
        <v>46696.32</v>
      </c>
      <c r="BW152" s="76"/>
      <c r="BX152" s="76">
        <v>375188.29</v>
      </c>
      <c r="BY152" s="76">
        <v>5110</v>
      </c>
      <c r="BZ152" s="76">
        <v>529859.60000000009</v>
      </c>
      <c r="CA152" s="76"/>
      <c r="CB152" s="76">
        <v>30029.91</v>
      </c>
      <c r="CC152" s="76">
        <v>123757.78</v>
      </c>
      <c r="CD152" s="76"/>
      <c r="CE152" s="76"/>
      <c r="CF152" s="76"/>
      <c r="CG152" s="76"/>
      <c r="CH152" s="76">
        <v>35160.549999999996</v>
      </c>
      <c r="CI152" s="76"/>
      <c r="CJ152" s="76">
        <v>66434.149999999994</v>
      </c>
      <c r="CK152" s="76"/>
      <c r="CL152" s="76"/>
      <c r="CM152" s="76"/>
      <c r="CN152" s="76"/>
      <c r="CO152" s="76"/>
      <c r="CP152" s="76">
        <v>71048.479999999996</v>
      </c>
      <c r="CQ152" s="76"/>
      <c r="CR152" s="76"/>
      <c r="CS152" s="76"/>
      <c r="CT152" s="76"/>
      <c r="CU152" s="76"/>
      <c r="CV152" s="76"/>
      <c r="CW152" s="76"/>
      <c r="CX152" s="76">
        <v>8864.369999999999</v>
      </c>
      <c r="CY152" s="76"/>
      <c r="CZ152" s="76"/>
      <c r="DA152" s="76">
        <v>13350187.630000003</v>
      </c>
    </row>
    <row r="153" spans="2:105" x14ac:dyDescent="0.3">
      <c r="B153" s="72" t="s">
        <v>592</v>
      </c>
      <c r="C153" s="74" t="s">
        <v>117</v>
      </c>
      <c r="D153" s="73">
        <v>9725</v>
      </c>
      <c r="F153" s="55" t="s">
        <v>240</v>
      </c>
      <c r="G153" s="76">
        <v>4858</v>
      </c>
      <c r="H153" s="76">
        <v>-4858</v>
      </c>
      <c r="I153" s="76">
        <v>450898.87</v>
      </c>
      <c r="J153" s="76">
        <v>24784.93</v>
      </c>
      <c r="K153" s="76"/>
      <c r="L153" s="76"/>
      <c r="M153" s="76">
        <v>861</v>
      </c>
      <c r="N153" s="76"/>
      <c r="O153" s="76"/>
      <c r="P153" s="76">
        <v>397481.00999999995</v>
      </c>
      <c r="Q153" s="76"/>
      <c r="R153" s="76"/>
      <c r="S153" s="76"/>
      <c r="T153" s="76">
        <v>1250</v>
      </c>
      <c r="U153" s="76"/>
      <c r="V153" s="76"/>
      <c r="W153" s="76"/>
      <c r="X153" s="76">
        <v>6690.9500000000007</v>
      </c>
      <c r="Y153" s="76">
        <v>5550.91</v>
      </c>
      <c r="Z153" s="76">
        <v>64400.43</v>
      </c>
      <c r="AA153" s="76">
        <v>37794.119999999995</v>
      </c>
      <c r="AB153" s="76">
        <v>28609.47</v>
      </c>
      <c r="AC153" s="76">
        <v>23734.560000000001</v>
      </c>
      <c r="AD153" s="76"/>
      <c r="AE153" s="76"/>
      <c r="AF153" s="76">
        <v>204.36</v>
      </c>
      <c r="AG153" s="76">
        <v>194.76999999999998</v>
      </c>
      <c r="AH153" s="76">
        <v>3542.6299999999997</v>
      </c>
      <c r="AI153" s="76">
        <v>8590.4</v>
      </c>
      <c r="AJ153" s="76">
        <v>91508.19</v>
      </c>
      <c r="AK153" s="76">
        <v>127920.35</v>
      </c>
      <c r="AL153" s="76">
        <v>55.94</v>
      </c>
      <c r="AM153" s="76">
        <v>121.21000000000001</v>
      </c>
      <c r="AN153" s="76">
        <v>56073.829999999994</v>
      </c>
      <c r="AO153" s="76">
        <v>27056.68</v>
      </c>
      <c r="AP153" s="76">
        <v>26895.95</v>
      </c>
      <c r="AQ153" s="76">
        <v>1738.3999999999999</v>
      </c>
      <c r="AR153" s="76">
        <v>5499.75</v>
      </c>
      <c r="AS153" s="76">
        <v>3113.55</v>
      </c>
      <c r="AT153" s="76">
        <v>1957.26</v>
      </c>
      <c r="AU153" s="76">
        <v>59070.7</v>
      </c>
      <c r="AV153" s="76"/>
      <c r="AW153" s="76"/>
      <c r="AX153" s="76">
        <v>2.5</v>
      </c>
      <c r="AY153" s="76">
        <v>130086.01000000001</v>
      </c>
      <c r="AZ153" s="76">
        <v>2017.2</v>
      </c>
      <c r="BA153" s="76">
        <v>2292</v>
      </c>
      <c r="BB153" s="76"/>
      <c r="BC153" s="76"/>
      <c r="BD153" s="76">
        <v>11228.93</v>
      </c>
      <c r="BE153" s="76"/>
      <c r="BF153" s="76">
        <v>2382</v>
      </c>
      <c r="BG153" s="76">
        <v>3645.59</v>
      </c>
      <c r="BH153" s="76">
        <v>296.45</v>
      </c>
      <c r="BI153" s="76"/>
      <c r="BJ153" s="76"/>
      <c r="BK153" s="76">
        <v>12426.65</v>
      </c>
      <c r="BL153" s="76"/>
      <c r="BM153" s="76"/>
      <c r="BN153" s="76"/>
      <c r="BO153" s="76"/>
      <c r="BP153" s="76"/>
      <c r="BQ153" s="76"/>
      <c r="BR153" s="76">
        <v>58872.19</v>
      </c>
      <c r="BS153" s="76">
        <v>17830.349999999999</v>
      </c>
      <c r="BT153" s="76">
        <v>778.65</v>
      </c>
      <c r="BU153" s="76"/>
      <c r="BV153" s="76"/>
      <c r="BW153" s="76">
        <v>92000</v>
      </c>
      <c r="BX153" s="76">
        <v>150</v>
      </c>
      <c r="BY153" s="76">
        <v>331.32</v>
      </c>
      <c r="BZ153" s="76">
        <v>293.51</v>
      </c>
      <c r="CA153" s="76"/>
      <c r="CB153" s="76"/>
      <c r="CC153" s="76">
        <v>20180.240000000002</v>
      </c>
      <c r="CD153" s="76">
        <v>11447.23</v>
      </c>
      <c r="CE153" s="76"/>
      <c r="CF153" s="76"/>
      <c r="CG153" s="76"/>
      <c r="CH153" s="76">
        <v>719.68</v>
      </c>
      <c r="CI153" s="76"/>
      <c r="CJ153" s="76"/>
      <c r="CK153" s="76"/>
      <c r="CL153" s="76"/>
      <c r="CM153" s="76"/>
      <c r="CN153" s="76"/>
      <c r="CO153" s="76"/>
      <c r="CP153" s="76">
        <v>3500.02</v>
      </c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>
        <v>1826080.7399999995</v>
      </c>
    </row>
    <row r="154" spans="2:105" x14ac:dyDescent="0.3">
      <c r="B154" s="72" t="s">
        <v>592</v>
      </c>
      <c r="C154" s="74" t="s">
        <v>119</v>
      </c>
      <c r="D154" s="73">
        <v>24623.98</v>
      </c>
      <c r="F154" s="55" t="s">
        <v>760</v>
      </c>
      <c r="G154" s="76">
        <v>43804.59</v>
      </c>
      <c r="H154" s="76">
        <v>-43804.59</v>
      </c>
      <c r="I154" s="76">
        <v>4536601.91</v>
      </c>
      <c r="J154" s="76">
        <v>119664.68</v>
      </c>
      <c r="K154" s="76">
        <v>106553.52</v>
      </c>
      <c r="L154" s="76"/>
      <c r="M154" s="76">
        <v>67546.23000000001</v>
      </c>
      <c r="N154" s="76">
        <v>34557.17</v>
      </c>
      <c r="O154" s="76">
        <v>11410</v>
      </c>
      <c r="P154" s="76">
        <v>1715438.7100000002</v>
      </c>
      <c r="Q154" s="76">
        <v>216412.16</v>
      </c>
      <c r="R154" s="76">
        <v>90149.260000000009</v>
      </c>
      <c r="S154" s="76"/>
      <c r="T154" s="76">
        <v>146735.74</v>
      </c>
      <c r="U154" s="76">
        <v>16.45</v>
      </c>
      <c r="V154" s="76"/>
      <c r="W154" s="76"/>
      <c r="X154" s="76">
        <v>366616.81</v>
      </c>
      <c r="Y154" s="76">
        <v>157552.6</v>
      </c>
      <c r="Z154" s="76">
        <v>693469.17999999993</v>
      </c>
      <c r="AA154" s="76">
        <v>223713.45999999996</v>
      </c>
      <c r="AB154" s="76">
        <v>4800</v>
      </c>
      <c r="AC154" s="76"/>
      <c r="AD154" s="76"/>
      <c r="AE154" s="76"/>
      <c r="AF154" s="76">
        <v>19998.599999999999</v>
      </c>
      <c r="AG154" s="76">
        <v>11915.289999999999</v>
      </c>
      <c r="AH154" s="76">
        <v>27426.58</v>
      </c>
      <c r="AI154" s="76">
        <v>69336.42</v>
      </c>
      <c r="AJ154" s="76">
        <v>670222.90999999992</v>
      </c>
      <c r="AK154" s="76">
        <v>729500.86</v>
      </c>
      <c r="AL154" s="76">
        <v>20083.34</v>
      </c>
      <c r="AM154" s="76">
        <v>15919.039999999999</v>
      </c>
      <c r="AN154" s="76">
        <v>414963.36</v>
      </c>
      <c r="AO154" s="76">
        <v>85974.37</v>
      </c>
      <c r="AP154" s="76">
        <v>27631.83</v>
      </c>
      <c r="AQ154" s="76">
        <v>8654.07</v>
      </c>
      <c r="AR154" s="76">
        <v>81200.41</v>
      </c>
      <c r="AS154" s="76">
        <v>94671.38</v>
      </c>
      <c r="AT154" s="76">
        <v>1965.86</v>
      </c>
      <c r="AU154" s="76">
        <v>151700.78</v>
      </c>
      <c r="AV154" s="76">
        <v>206673.77</v>
      </c>
      <c r="AW154" s="76"/>
      <c r="AX154" s="76">
        <v>59135.14</v>
      </c>
      <c r="AY154" s="76">
        <v>131814.07</v>
      </c>
      <c r="AZ154" s="76">
        <v>15056</v>
      </c>
      <c r="BA154" s="76">
        <v>43604.160000000003</v>
      </c>
      <c r="BB154" s="76"/>
      <c r="BC154" s="76">
        <v>3851.55</v>
      </c>
      <c r="BD154" s="76">
        <v>11921.34</v>
      </c>
      <c r="BE154" s="76">
        <v>6519.74</v>
      </c>
      <c r="BF154" s="76">
        <v>83092.75</v>
      </c>
      <c r="BG154" s="76"/>
      <c r="BH154" s="76">
        <v>185701.88</v>
      </c>
      <c r="BI154" s="76">
        <v>73571.28</v>
      </c>
      <c r="BJ154" s="76">
        <v>994.74</v>
      </c>
      <c r="BK154" s="76">
        <v>666.01</v>
      </c>
      <c r="BL154" s="76">
        <v>-24600.999999999996</v>
      </c>
      <c r="BM154" s="76">
        <v>5101.0200000000004</v>
      </c>
      <c r="BN154" s="76"/>
      <c r="BO154" s="76"/>
      <c r="BP154" s="76"/>
      <c r="BQ154" s="76">
        <v>274.68</v>
      </c>
      <c r="BR154" s="76">
        <v>180861.84</v>
      </c>
      <c r="BS154" s="76">
        <v>103379.01999999999</v>
      </c>
      <c r="BT154" s="76"/>
      <c r="BU154" s="76">
        <v>1325.31</v>
      </c>
      <c r="BV154" s="76">
        <v>119330.29999999999</v>
      </c>
      <c r="BW154" s="76"/>
      <c r="BX154" s="76">
        <v>266974.24</v>
      </c>
      <c r="BY154" s="76">
        <v>16659.84</v>
      </c>
      <c r="BZ154" s="76">
        <v>573061.12</v>
      </c>
      <c r="CA154" s="76"/>
      <c r="CB154" s="76">
        <v>52812.59</v>
      </c>
      <c r="CC154" s="76">
        <v>79015.31</v>
      </c>
      <c r="CD154" s="76"/>
      <c r="CE154" s="76"/>
      <c r="CF154" s="76"/>
      <c r="CG154" s="76"/>
      <c r="CH154" s="76">
        <v>10834.42</v>
      </c>
      <c r="CI154" s="76"/>
      <c r="CJ154" s="76">
        <v>20276.47</v>
      </c>
      <c r="CK154" s="76"/>
      <c r="CL154" s="76"/>
      <c r="CM154" s="76">
        <v>202.54</v>
      </c>
      <c r="CN154" s="76"/>
      <c r="CO154" s="76"/>
      <c r="CP154" s="76">
        <v>39429.17</v>
      </c>
      <c r="CQ154" s="76"/>
      <c r="CR154" s="76"/>
      <c r="CS154" s="76"/>
      <c r="CT154" s="76">
        <v>7177.09</v>
      </c>
      <c r="CU154" s="76"/>
      <c r="CV154" s="76">
        <v>175679.56</v>
      </c>
      <c r="CW154" s="76">
        <v>4204.2</v>
      </c>
      <c r="CX154" s="76">
        <v>32636.23</v>
      </c>
      <c r="CY154" s="76"/>
      <c r="CZ154" s="76"/>
      <c r="DA154" s="76">
        <v>13409639.359999996</v>
      </c>
    </row>
    <row r="155" spans="2:105" x14ac:dyDescent="0.3">
      <c r="B155" s="72" t="s">
        <v>592</v>
      </c>
      <c r="C155" s="74" t="s">
        <v>121</v>
      </c>
      <c r="D155" s="73">
        <v>29524.260000000002</v>
      </c>
      <c r="F155" s="55" t="s">
        <v>576</v>
      </c>
      <c r="G155" s="76">
        <v>28682.97</v>
      </c>
      <c r="H155" s="76">
        <v>-28682.97</v>
      </c>
      <c r="I155" s="76">
        <v>4037651.1999999997</v>
      </c>
      <c r="J155" s="76">
        <v>81511.37</v>
      </c>
      <c r="K155" s="76">
        <v>54530.22</v>
      </c>
      <c r="L155" s="76"/>
      <c r="M155" s="76">
        <v>49995.5</v>
      </c>
      <c r="N155" s="76">
        <v>45658.789999999994</v>
      </c>
      <c r="O155" s="76"/>
      <c r="P155" s="76">
        <v>1874270.73</v>
      </c>
      <c r="Q155" s="76">
        <v>53905.460000000006</v>
      </c>
      <c r="R155" s="76">
        <v>78450.880000000005</v>
      </c>
      <c r="S155" s="76"/>
      <c r="T155" s="76">
        <v>188228.44</v>
      </c>
      <c r="U155" s="76">
        <v>32763.67</v>
      </c>
      <c r="V155" s="76"/>
      <c r="W155" s="76"/>
      <c r="X155" s="76">
        <v>317464.38</v>
      </c>
      <c r="Y155" s="76">
        <v>163437.79999999996</v>
      </c>
      <c r="Z155" s="76">
        <v>599329.29999999993</v>
      </c>
      <c r="AA155" s="76">
        <v>245586.2</v>
      </c>
      <c r="AB155" s="76"/>
      <c r="AC155" s="76"/>
      <c r="AD155" s="76"/>
      <c r="AE155" s="76"/>
      <c r="AF155" s="76">
        <v>21862.95</v>
      </c>
      <c r="AG155" s="76">
        <v>12930.609999999999</v>
      </c>
      <c r="AH155" s="76">
        <v>22640.12</v>
      </c>
      <c r="AI155" s="76">
        <v>64931.62</v>
      </c>
      <c r="AJ155" s="76">
        <v>644349.21000000008</v>
      </c>
      <c r="AK155" s="76">
        <v>807970.78999999992</v>
      </c>
      <c r="AL155" s="76"/>
      <c r="AM155" s="76"/>
      <c r="AN155" s="76">
        <v>643861.81000000006</v>
      </c>
      <c r="AO155" s="76">
        <v>58709.31</v>
      </c>
      <c r="AP155" s="76">
        <v>149933.13</v>
      </c>
      <c r="AQ155" s="76">
        <v>79957.23</v>
      </c>
      <c r="AR155" s="76">
        <v>52037.01</v>
      </c>
      <c r="AS155" s="76">
        <v>6051.18</v>
      </c>
      <c r="AT155" s="76">
        <v>20453.190000000002</v>
      </c>
      <c r="AU155" s="76">
        <v>17382.78</v>
      </c>
      <c r="AV155" s="76"/>
      <c r="AW155" s="76"/>
      <c r="AX155" s="76">
        <v>1073.54</v>
      </c>
      <c r="AY155" s="76">
        <v>309011.01</v>
      </c>
      <c r="AZ155" s="76">
        <v>15720</v>
      </c>
      <c r="BA155" s="76">
        <v>14831.78</v>
      </c>
      <c r="BB155" s="76">
        <v>1705</v>
      </c>
      <c r="BC155" s="76">
        <v>6276.8099999999995</v>
      </c>
      <c r="BD155" s="76"/>
      <c r="BE155" s="76"/>
      <c r="BF155" s="76"/>
      <c r="BG155" s="76">
        <v>9232.58</v>
      </c>
      <c r="BH155" s="76">
        <v>14020.08</v>
      </c>
      <c r="BI155" s="76"/>
      <c r="BJ155" s="76">
        <v>10541.59</v>
      </c>
      <c r="BK155" s="76">
        <v>59155.709999999992</v>
      </c>
      <c r="BL155" s="76"/>
      <c r="BM155" s="76">
        <v>40537.5</v>
      </c>
      <c r="BN155" s="76"/>
      <c r="BO155" s="76"/>
      <c r="BP155" s="76"/>
      <c r="BQ155" s="76"/>
      <c r="BR155" s="76">
        <v>1000</v>
      </c>
      <c r="BS155" s="76">
        <v>13535.59</v>
      </c>
      <c r="BT155" s="76">
        <v>132</v>
      </c>
      <c r="BU155" s="76"/>
      <c r="BV155" s="76">
        <v>141927.06</v>
      </c>
      <c r="BW155" s="76"/>
      <c r="BX155" s="76"/>
      <c r="BY155" s="76">
        <v>20533.84</v>
      </c>
      <c r="BZ155" s="76">
        <v>758731.73</v>
      </c>
      <c r="CA155" s="76"/>
      <c r="CB155" s="76"/>
      <c r="CC155" s="76">
        <v>135216.72</v>
      </c>
      <c r="CD155" s="76">
        <v>88328.71</v>
      </c>
      <c r="CE155" s="76"/>
      <c r="CF155" s="76"/>
      <c r="CG155" s="76"/>
      <c r="CH155" s="76">
        <v>39918.39</v>
      </c>
      <c r="CI155" s="76"/>
      <c r="CJ155" s="76"/>
      <c r="CK155" s="76"/>
      <c r="CL155" s="76"/>
      <c r="CM155" s="76"/>
      <c r="CN155" s="76"/>
      <c r="CO155" s="76"/>
      <c r="CP155" s="76">
        <v>48427.179999999993</v>
      </c>
      <c r="CQ155" s="76"/>
      <c r="CR155" s="76">
        <v>7740.04</v>
      </c>
      <c r="CS155" s="76"/>
      <c r="CT155" s="76"/>
      <c r="CU155" s="76"/>
      <c r="CV155" s="76"/>
      <c r="CW155" s="76"/>
      <c r="CX155" s="76">
        <v>57050.229999999996</v>
      </c>
      <c r="CY155" s="76"/>
      <c r="CZ155" s="76"/>
      <c r="DA155" s="76">
        <v>12220501.970000003</v>
      </c>
    </row>
    <row r="156" spans="2:105" x14ac:dyDescent="0.3">
      <c r="B156" s="72" t="s">
        <v>592</v>
      </c>
      <c r="C156" s="74" t="s">
        <v>22</v>
      </c>
      <c r="D156" s="73">
        <v>102186.25999999998</v>
      </c>
      <c r="F156" s="55" t="s">
        <v>604</v>
      </c>
      <c r="G156" s="76">
        <v>99937.739999999991</v>
      </c>
      <c r="H156" s="76">
        <v>-99937.74</v>
      </c>
      <c r="I156" s="76">
        <v>1741675.9300000002</v>
      </c>
      <c r="J156" s="76">
        <v>48477.17</v>
      </c>
      <c r="K156" s="76">
        <v>58202.720000000001</v>
      </c>
      <c r="L156" s="76"/>
      <c r="M156" s="76">
        <v>39086.32</v>
      </c>
      <c r="N156" s="76">
        <v>8564.5400000000009</v>
      </c>
      <c r="O156" s="76">
        <v>10705</v>
      </c>
      <c r="P156" s="76">
        <v>752532.83</v>
      </c>
      <c r="Q156" s="76">
        <v>26477.200000000001</v>
      </c>
      <c r="R156" s="76">
        <v>45718.649999999994</v>
      </c>
      <c r="S156" s="76"/>
      <c r="T156" s="76">
        <v>79891.320000000007</v>
      </c>
      <c r="U156" s="76">
        <v>665.12</v>
      </c>
      <c r="V156" s="76"/>
      <c r="W156" s="76"/>
      <c r="X156" s="76">
        <v>141225.94</v>
      </c>
      <c r="Y156" s="76">
        <v>66779.210000000006</v>
      </c>
      <c r="Z156" s="76">
        <v>268363.19</v>
      </c>
      <c r="AA156" s="76">
        <v>94387.290000000008</v>
      </c>
      <c r="AB156" s="76"/>
      <c r="AC156" s="76"/>
      <c r="AD156" s="76"/>
      <c r="AE156" s="76"/>
      <c r="AF156" s="76">
        <v>2775.12</v>
      </c>
      <c r="AG156" s="76">
        <v>1755.2799999999997</v>
      </c>
      <c r="AH156" s="76">
        <v>10083.18</v>
      </c>
      <c r="AI156" s="76">
        <v>27516.570000000003</v>
      </c>
      <c r="AJ156" s="76">
        <v>263810.53999999998</v>
      </c>
      <c r="AK156" s="76">
        <v>260878.57</v>
      </c>
      <c r="AL156" s="76">
        <v>7175.3099999999995</v>
      </c>
      <c r="AM156" s="76">
        <v>3182.37</v>
      </c>
      <c r="AN156" s="76">
        <v>183438.15000000002</v>
      </c>
      <c r="AO156" s="76">
        <v>22504.13</v>
      </c>
      <c r="AP156" s="76">
        <v>50798.33</v>
      </c>
      <c r="AQ156" s="76">
        <v>44060.72</v>
      </c>
      <c r="AR156" s="76">
        <v>96821.7</v>
      </c>
      <c r="AS156" s="76">
        <v>27.17</v>
      </c>
      <c r="AT156" s="76">
        <v>3758.5</v>
      </c>
      <c r="AU156" s="76">
        <v>305</v>
      </c>
      <c r="AV156" s="76"/>
      <c r="AW156" s="76"/>
      <c r="AX156" s="76">
        <v>1675</v>
      </c>
      <c r="AY156" s="76">
        <v>20454.46</v>
      </c>
      <c r="AZ156" s="76">
        <v>1610</v>
      </c>
      <c r="BA156" s="76">
        <v>15803.34</v>
      </c>
      <c r="BB156" s="76">
        <v>1845</v>
      </c>
      <c r="BC156" s="76">
        <v>2212.08</v>
      </c>
      <c r="BD156" s="76">
        <v>12637.45</v>
      </c>
      <c r="BE156" s="76">
        <v>1125</v>
      </c>
      <c r="BF156" s="76">
        <v>12171.54</v>
      </c>
      <c r="BG156" s="76">
        <v>15176.29</v>
      </c>
      <c r="BH156" s="76">
        <v>72822.44</v>
      </c>
      <c r="BI156" s="76">
        <v>20735.53</v>
      </c>
      <c r="BJ156" s="76"/>
      <c r="BK156" s="76">
        <v>7942.41</v>
      </c>
      <c r="BL156" s="76"/>
      <c r="BM156" s="76">
        <v>6209.5</v>
      </c>
      <c r="BN156" s="76"/>
      <c r="BO156" s="76"/>
      <c r="BP156" s="76"/>
      <c r="BQ156" s="76">
        <v>2094.37</v>
      </c>
      <c r="BR156" s="76">
        <v>110035.98999999999</v>
      </c>
      <c r="BS156" s="76">
        <v>39934.97</v>
      </c>
      <c r="BT156" s="76">
        <v>434.91</v>
      </c>
      <c r="BU156" s="76"/>
      <c r="BV156" s="76">
        <v>26515.699999999997</v>
      </c>
      <c r="BW156" s="76">
        <v>1819</v>
      </c>
      <c r="BX156" s="76">
        <v>6935.64</v>
      </c>
      <c r="BY156" s="76">
        <v>6159.52</v>
      </c>
      <c r="BZ156" s="76">
        <v>199306.3</v>
      </c>
      <c r="CA156" s="76"/>
      <c r="CB156" s="76"/>
      <c r="CC156" s="76">
        <v>37325.14</v>
      </c>
      <c r="CD156" s="76">
        <v>49284.94</v>
      </c>
      <c r="CE156" s="76"/>
      <c r="CF156" s="76"/>
      <c r="CG156" s="76"/>
      <c r="CH156" s="76">
        <v>23613.599999999999</v>
      </c>
      <c r="CI156" s="76"/>
      <c r="CJ156" s="76">
        <v>13463.42</v>
      </c>
      <c r="CK156" s="76"/>
      <c r="CL156" s="76"/>
      <c r="CM156" s="76"/>
      <c r="CN156" s="76"/>
      <c r="CO156" s="76"/>
      <c r="CP156" s="76">
        <v>19885.16</v>
      </c>
      <c r="CQ156" s="76"/>
      <c r="CR156" s="76"/>
      <c r="CS156" s="76"/>
      <c r="CT156" s="76"/>
      <c r="CU156" s="76">
        <v>41169.96</v>
      </c>
      <c r="CV156" s="76"/>
      <c r="CW156" s="76"/>
      <c r="CX156" s="76"/>
      <c r="CY156" s="76"/>
      <c r="CZ156" s="76"/>
      <c r="DA156" s="76">
        <v>5132041.7299999995</v>
      </c>
    </row>
    <row r="157" spans="2:105" x14ac:dyDescent="0.3">
      <c r="B157" s="72" t="s">
        <v>592</v>
      </c>
      <c r="C157" s="74" t="s">
        <v>6</v>
      </c>
      <c r="D157" s="73">
        <v>106899.95999999999</v>
      </c>
      <c r="F157" s="55" t="s">
        <v>274</v>
      </c>
      <c r="G157" s="76">
        <v>151321.22</v>
      </c>
      <c r="H157" s="76">
        <v>-151321.22</v>
      </c>
      <c r="I157" s="76">
        <v>18626743.07</v>
      </c>
      <c r="J157" s="76">
        <v>643099.83000000007</v>
      </c>
      <c r="K157" s="76">
        <v>368886.11000000004</v>
      </c>
      <c r="L157" s="76"/>
      <c r="M157" s="76">
        <v>1201264.42</v>
      </c>
      <c r="N157" s="76">
        <v>393790.32000000007</v>
      </c>
      <c r="O157" s="76"/>
      <c r="P157" s="76">
        <v>6055082.2099999981</v>
      </c>
      <c r="Q157" s="76">
        <v>1175376.48</v>
      </c>
      <c r="R157" s="76">
        <v>334685.30000000005</v>
      </c>
      <c r="S157" s="76"/>
      <c r="T157" s="76">
        <v>459333.21</v>
      </c>
      <c r="U157" s="76">
        <v>89184.85</v>
      </c>
      <c r="V157" s="76"/>
      <c r="W157" s="76"/>
      <c r="X157" s="76">
        <v>1577349.23</v>
      </c>
      <c r="Y157" s="76">
        <v>597500.00999999989</v>
      </c>
      <c r="Z157" s="76">
        <v>2938703.9000000004</v>
      </c>
      <c r="AA157" s="76">
        <v>874020.50999999978</v>
      </c>
      <c r="AB157" s="76"/>
      <c r="AC157" s="76"/>
      <c r="AD157" s="76"/>
      <c r="AE157" s="76"/>
      <c r="AF157" s="76">
        <v>118642.54</v>
      </c>
      <c r="AG157" s="76">
        <v>40022.759999999987</v>
      </c>
      <c r="AH157" s="76">
        <v>96350.96</v>
      </c>
      <c r="AI157" s="76">
        <v>172080.03000000003</v>
      </c>
      <c r="AJ157" s="76">
        <v>2557287.34</v>
      </c>
      <c r="AK157" s="76">
        <v>2467216.66</v>
      </c>
      <c r="AL157" s="76">
        <v>352556.23</v>
      </c>
      <c r="AM157" s="76">
        <v>73527.260000000009</v>
      </c>
      <c r="AN157" s="76">
        <v>1151019.75</v>
      </c>
      <c r="AO157" s="76">
        <v>148763.47</v>
      </c>
      <c r="AP157" s="76">
        <v>73006.16</v>
      </c>
      <c r="AQ157" s="76">
        <v>84830.109999999986</v>
      </c>
      <c r="AR157" s="76">
        <v>337166.27999999997</v>
      </c>
      <c r="AS157" s="76">
        <v>738.75</v>
      </c>
      <c r="AT157" s="76">
        <v>6446.58</v>
      </c>
      <c r="AU157" s="76">
        <v>278915.57999999996</v>
      </c>
      <c r="AV157" s="76"/>
      <c r="AW157" s="76">
        <v>2150</v>
      </c>
      <c r="AX157" s="76">
        <v>254972.96</v>
      </c>
      <c r="AY157" s="76">
        <v>521722.53</v>
      </c>
      <c r="AZ157" s="76">
        <v>49400</v>
      </c>
      <c r="BA157" s="76">
        <v>20375.55</v>
      </c>
      <c r="BB157" s="76"/>
      <c r="BC157" s="76">
        <v>216707.21000000002</v>
      </c>
      <c r="BD157" s="76">
        <v>4994.2</v>
      </c>
      <c r="BE157" s="76"/>
      <c r="BF157" s="76">
        <v>165707.99</v>
      </c>
      <c r="BG157" s="76">
        <v>91519.62000000001</v>
      </c>
      <c r="BH157" s="76">
        <v>231032.21999999997</v>
      </c>
      <c r="BI157" s="76">
        <v>6890.2999999999956</v>
      </c>
      <c r="BJ157" s="76">
        <v>336.4</v>
      </c>
      <c r="BK157" s="76">
        <v>8424.84</v>
      </c>
      <c r="BL157" s="76"/>
      <c r="BM157" s="76">
        <v>6068.82</v>
      </c>
      <c r="BN157" s="76"/>
      <c r="BO157" s="76">
        <v>525330.68000000005</v>
      </c>
      <c r="BP157" s="76"/>
      <c r="BQ157" s="76">
        <v>627.85</v>
      </c>
      <c r="BR157" s="76">
        <v>529091.07999999996</v>
      </c>
      <c r="BS157" s="76">
        <v>137814.44999999998</v>
      </c>
      <c r="BT157" s="76">
        <v>3336.21</v>
      </c>
      <c r="BU157" s="76">
        <v>3961.23</v>
      </c>
      <c r="BV157" s="76">
        <v>753173.4</v>
      </c>
      <c r="BW157" s="76"/>
      <c r="BX157" s="76">
        <v>680454.64</v>
      </c>
      <c r="BY157" s="76">
        <v>27177.200000000001</v>
      </c>
      <c r="BZ157" s="76">
        <v>116580.56</v>
      </c>
      <c r="CA157" s="76"/>
      <c r="CB157" s="76">
        <v>214031.68</v>
      </c>
      <c r="CC157" s="76">
        <v>318998.28000000003</v>
      </c>
      <c r="CD157" s="76"/>
      <c r="CE157" s="76"/>
      <c r="CF157" s="76"/>
      <c r="CG157" s="76"/>
      <c r="CH157" s="76">
        <v>590382.93000000005</v>
      </c>
      <c r="CI157" s="76"/>
      <c r="CJ157" s="76">
        <v>49783.72</v>
      </c>
      <c r="CK157" s="76"/>
      <c r="CL157" s="76"/>
      <c r="CM157" s="76">
        <v>8683.98</v>
      </c>
      <c r="CN157" s="76"/>
      <c r="CO157" s="76"/>
      <c r="CP157" s="76">
        <v>190532.06999999998</v>
      </c>
      <c r="CQ157" s="76"/>
      <c r="CR157" s="76">
        <v>64588.09</v>
      </c>
      <c r="CS157" s="76"/>
      <c r="CT157" s="76">
        <v>198684.22999999998</v>
      </c>
      <c r="CU157" s="76">
        <v>182717.12</v>
      </c>
      <c r="CV157" s="76">
        <v>1222953.58</v>
      </c>
      <c r="CW157" s="76">
        <v>46821.24</v>
      </c>
      <c r="CX157" s="76">
        <v>219630.16999999998</v>
      </c>
      <c r="CY157" s="76"/>
      <c r="CZ157" s="76"/>
      <c r="DA157" s="76">
        <v>50959246.939999983</v>
      </c>
    </row>
    <row r="158" spans="2:105" x14ac:dyDescent="0.3">
      <c r="B158" s="72" t="s">
        <v>592</v>
      </c>
      <c r="C158" s="74" t="s">
        <v>12</v>
      </c>
      <c r="D158" s="73">
        <v>6038.67</v>
      </c>
      <c r="F158" s="55" t="s">
        <v>816</v>
      </c>
      <c r="G158" s="76">
        <v>141559.91999999998</v>
      </c>
      <c r="H158" s="76">
        <v>-141559.92000000001</v>
      </c>
      <c r="I158" s="76">
        <v>2162466.6100000003</v>
      </c>
      <c r="J158" s="76">
        <v>114740.49</v>
      </c>
      <c r="K158" s="76">
        <v>49183.64</v>
      </c>
      <c r="L158" s="76"/>
      <c r="M158" s="76">
        <v>49364.319999999992</v>
      </c>
      <c r="N158" s="76">
        <v>44128.04</v>
      </c>
      <c r="O158" s="76">
        <v>42820</v>
      </c>
      <c r="P158" s="76">
        <v>1161042.48</v>
      </c>
      <c r="Q158" s="76">
        <v>86706.34</v>
      </c>
      <c r="R158" s="76">
        <v>4503.1000000000004</v>
      </c>
      <c r="S158" s="76"/>
      <c r="T158" s="76">
        <v>10509.42</v>
      </c>
      <c r="U158" s="76">
        <v>279.63</v>
      </c>
      <c r="V158" s="76"/>
      <c r="W158" s="76"/>
      <c r="X158" s="76">
        <v>181480.17</v>
      </c>
      <c r="Y158" s="76">
        <v>93204.45</v>
      </c>
      <c r="Z158" s="76">
        <v>331505.32</v>
      </c>
      <c r="AA158" s="76">
        <v>115370.88</v>
      </c>
      <c r="AB158" s="76"/>
      <c r="AC158" s="76"/>
      <c r="AD158" s="76"/>
      <c r="AE158" s="76"/>
      <c r="AF158" s="76">
        <v>5833.63</v>
      </c>
      <c r="AG158" s="76">
        <v>4336.0600000000004</v>
      </c>
      <c r="AH158" s="76">
        <v>9525.9500000000007</v>
      </c>
      <c r="AI158" s="76">
        <v>25725.820000000003</v>
      </c>
      <c r="AJ158" s="76">
        <v>316013.65000000002</v>
      </c>
      <c r="AK158" s="76">
        <v>429330.34999999986</v>
      </c>
      <c r="AL158" s="76">
        <v>14389.58</v>
      </c>
      <c r="AM158" s="76">
        <v>1966.7600000000002</v>
      </c>
      <c r="AN158" s="76">
        <v>317783.21000000002</v>
      </c>
      <c r="AO158" s="76">
        <v>60874.15</v>
      </c>
      <c r="AP158" s="76">
        <v>30664.92</v>
      </c>
      <c r="AQ158" s="76">
        <v>47479.1</v>
      </c>
      <c r="AR158" s="76">
        <v>92199.01999999999</v>
      </c>
      <c r="AS158" s="76">
        <v>4251.18</v>
      </c>
      <c r="AT158" s="76">
        <v>1916.26</v>
      </c>
      <c r="AU158" s="76">
        <v>1204.1500000000001</v>
      </c>
      <c r="AV158" s="76"/>
      <c r="AW158" s="76"/>
      <c r="AX158" s="76">
        <v>47914.36</v>
      </c>
      <c r="AY158" s="76">
        <v>117706.36</v>
      </c>
      <c r="AZ158" s="76"/>
      <c r="BA158" s="76">
        <v>17592.48</v>
      </c>
      <c r="BB158" s="76"/>
      <c r="BC158" s="76">
        <v>13153.51</v>
      </c>
      <c r="BD158" s="76">
        <v>23620.720000000001</v>
      </c>
      <c r="BE158" s="76">
        <v>4498.25</v>
      </c>
      <c r="BF158" s="76">
        <v>10714.94</v>
      </c>
      <c r="BG158" s="76">
        <v>6987.38</v>
      </c>
      <c r="BH158" s="76">
        <v>7003.69</v>
      </c>
      <c r="BI158" s="76"/>
      <c r="BJ158" s="76"/>
      <c r="BK158" s="76"/>
      <c r="BL158" s="76"/>
      <c r="BM158" s="76"/>
      <c r="BN158" s="76"/>
      <c r="BO158" s="76"/>
      <c r="BP158" s="76"/>
      <c r="BQ158" s="76">
        <v>2920.87</v>
      </c>
      <c r="BR158" s="76">
        <v>163443.15</v>
      </c>
      <c r="BS158" s="76">
        <v>29838.22</v>
      </c>
      <c r="BT158" s="76"/>
      <c r="BU158" s="76">
        <v>20274.34</v>
      </c>
      <c r="BV158" s="76">
        <v>89114.22</v>
      </c>
      <c r="BW158" s="76">
        <v>64400</v>
      </c>
      <c r="BX158" s="76">
        <v>26429.37</v>
      </c>
      <c r="BY158" s="76">
        <v>5266.51</v>
      </c>
      <c r="BZ158" s="76">
        <v>317649.54000000004</v>
      </c>
      <c r="CA158" s="76"/>
      <c r="CB158" s="76">
        <v>1018.08</v>
      </c>
      <c r="CC158" s="76">
        <v>165825.04</v>
      </c>
      <c r="CD158" s="76"/>
      <c r="CE158" s="76"/>
      <c r="CF158" s="76"/>
      <c r="CG158" s="76"/>
      <c r="CH158" s="76">
        <v>2313.7600000000002</v>
      </c>
      <c r="CI158" s="76"/>
      <c r="CJ158" s="76"/>
      <c r="CK158" s="76"/>
      <c r="CL158" s="76"/>
      <c r="CM158" s="76"/>
      <c r="CN158" s="76"/>
      <c r="CO158" s="76"/>
      <c r="CP158" s="76">
        <v>14246.41</v>
      </c>
      <c r="CQ158" s="76"/>
      <c r="CR158" s="76"/>
      <c r="CS158" s="76">
        <v>4894.88</v>
      </c>
      <c r="CT158" s="76"/>
      <c r="CU158" s="76"/>
      <c r="CV158" s="76"/>
      <c r="CW158" s="76"/>
      <c r="CX158" s="76">
        <v>6190</v>
      </c>
      <c r="CY158" s="76"/>
      <c r="CZ158" s="76"/>
      <c r="DA158" s="76">
        <v>6973814.7600000007</v>
      </c>
    </row>
    <row r="159" spans="2:105" x14ac:dyDescent="0.3">
      <c r="B159" s="72" t="s">
        <v>592</v>
      </c>
      <c r="C159" s="74" t="s">
        <v>14</v>
      </c>
      <c r="D159" s="73">
        <v>80332.09</v>
      </c>
      <c r="F159" s="55" t="s">
        <v>272</v>
      </c>
      <c r="G159" s="76">
        <v>423624.17</v>
      </c>
      <c r="H159" s="76">
        <v>-423624.17</v>
      </c>
      <c r="I159" s="76">
        <v>18088381.270000003</v>
      </c>
      <c r="J159" s="76">
        <v>1171925.5799999998</v>
      </c>
      <c r="K159" s="76">
        <v>574091.28</v>
      </c>
      <c r="L159" s="76"/>
      <c r="M159" s="76">
        <v>1455330.6400000004</v>
      </c>
      <c r="N159" s="76">
        <v>309960.74</v>
      </c>
      <c r="O159" s="76">
        <v>155575</v>
      </c>
      <c r="P159" s="76">
        <v>6792039.799999998</v>
      </c>
      <c r="Q159" s="76">
        <v>953045.26000000024</v>
      </c>
      <c r="R159" s="76">
        <v>473558.25</v>
      </c>
      <c r="S159" s="76"/>
      <c r="T159" s="76">
        <v>287070.87</v>
      </c>
      <c r="U159" s="76">
        <v>71629.48000000001</v>
      </c>
      <c r="V159" s="76">
        <v>55.820000000000007</v>
      </c>
      <c r="W159" s="76"/>
      <c r="X159" s="76">
        <v>1661506.0099999998</v>
      </c>
      <c r="Y159" s="76">
        <v>653111.61</v>
      </c>
      <c r="Z159" s="76">
        <v>2970836.7299999995</v>
      </c>
      <c r="AA159" s="76">
        <v>893028.48999999976</v>
      </c>
      <c r="AB159" s="76"/>
      <c r="AC159" s="76"/>
      <c r="AD159" s="76"/>
      <c r="AE159" s="76"/>
      <c r="AF159" s="76">
        <v>65567.760000000009</v>
      </c>
      <c r="AG159" s="76">
        <v>35033.230000000003</v>
      </c>
      <c r="AH159" s="76">
        <v>98815.340000000011</v>
      </c>
      <c r="AI159" s="76">
        <v>227530.75000000003</v>
      </c>
      <c r="AJ159" s="76">
        <v>2646469.31</v>
      </c>
      <c r="AK159" s="76">
        <v>2472203.34</v>
      </c>
      <c r="AL159" s="76"/>
      <c r="AM159" s="76"/>
      <c r="AN159" s="76">
        <v>2050470.0000000002</v>
      </c>
      <c r="AO159" s="76">
        <v>244496.28</v>
      </c>
      <c r="AP159" s="76">
        <v>119532.93</v>
      </c>
      <c r="AQ159" s="76">
        <v>3287.28</v>
      </c>
      <c r="AR159" s="76">
        <v>878673.79</v>
      </c>
      <c r="AS159" s="76"/>
      <c r="AT159" s="76">
        <v>10738.94</v>
      </c>
      <c r="AU159" s="76"/>
      <c r="AV159" s="76">
        <v>144922.5</v>
      </c>
      <c r="AW159" s="76"/>
      <c r="AX159" s="76">
        <v>87818.03</v>
      </c>
      <c r="AY159" s="76">
        <v>4212702.58</v>
      </c>
      <c r="AZ159" s="76">
        <v>68070</v>
      </c>
      <c r="BA159" s="76">
        <v>25509.23</v>
      </c>
      <c r="BB159" s="76"/>
      <c r="BC159" s="76">
        <v>132641.60000000001</v>
      </c>
      <c r="BD159" s="76"/>
      <c r="BE159" s="76"/>
      <c r="BF159" s="76">
        <v>100952.26000000001</v>
      </c>
      <c r="BG159" s="76">
        <v>90022.51</v>
      </c>
      <c r="BH159" s="76">
        <v>154214.19</v>
      </c>
      <c r="BI159" s="76">
        <v>27404.28</v>
      </c>
      <c r="BJ159" s="76">
        <v>40849.19</v>
      </c>
      <c r="BK159" s="76">
        <v>4876.7300000000005</v>
      </c>
      <c r="BL159" s="76">
        <v>76191.67</v>
      </c>
      <c r="BM159" s="76"/>
      <c r="BN159" s="76"/>
      <c r="BO159" s="76">
        <v>142133.43</v>
      </c>
      <c r="BP159" s="76"/>
      <c r="BQ159" s="76"/>
      <c r="BR159" s="76">
        <v>718028.16</v>
      </c>
      <c r="BS159" s="76">
        <v>67889.33</v>
      </c>
      <c r="BT159" s="76"/>
      <c r="BU159" s="76"/>
      <c r="BV159" s="76">
        <v>7843.27</v>
      </c>
      <c r="BW159" s="76"/>
      <c r="BX159" s="76"/>
      <c r="BY159" s="76"/>
      <c r="BZ159" s="76">
        <v>191143.37</v>
      </c>
      <c r="CA159" s="76"/>
      <c r="CB159" s="76">
        <v>121187.49</v>
      </c>
      <c r="CC159" s="76">
        <v>367577.50999999995</v>
      </c>
      <c r="CD159" s="76"/>
      <c r="CE159" s="76"/>
      <c r="CF159" s="76"/>
      <c r="CG159" s="76"/>
      <c r="CH159" s="76">
        <v>912</v>
      </c>
      <c r="CI159" s="76"/>
      <c r="CJ159" s="76"/>
      <c r="CK159" s="76"/>
      <c r="CL159" s="76"/>
      <c r="CM159" s="76"/>
      <c r="CN159" s="76"/>
      <c r="CO159" s="76"/>
      <c r="CP159" s="76">
        <v>64504.92</v>
      </c>
      <c r="CQ159" s="76"/>
      <c r="CR159" s="76"/>
      <c r="CS159" s="76"/>
      <c r="CT159" s="76">
        <v>18133.2</v>
      </c>
      <c r="CU159" s="76"/>
      <c r="CV159" s="76"/>
      <c r="CW159" s="76"/>
      <c r="CX159" s="76"/>
      <c r="CY159" s="76"/>
      <c r="CZ159" s="76"/>
      <c r="DA159" s="76">
        <v>52229493.229999989</v>
      </c>
    </row>
    <row r="160" spans="2:105" x14ac:dyDescent="0.3">
      <c r="B160" s="72" t="s">
        <v>592</v>
      </c>
      <c r="C160" s="74" t="s">
        <v>16</v>
      </c>
      <c r="D160" s="73">
        <v>172809.09999999998</v>
      </c>
      <c r="F160" s="55" t="s">
        <v>714</v>
      </c>
      <c r="G160" s="76">
        <v>21195</v>
      </c>
      <c r="H160" s="76">
        <v>-21195</v>
      </c>
      <c r="I160" s="76">
        <v>889177.32</v>
      </c>
      <c r="J160" s="76">
        <v>25454.82</v>
      </c>
      <c r="K160" s="76">
        <v>3300</v>
      </c>
      <c r="L160" s="76"/>
      <c r="M160" s="76">
        <v>39254.94</v>
      </c>
      <c r="N160" s="76">
        <v>20872.899999999998</v>
      </c>
      <c r="O160" s="76">
        <v>5705</v>
      </c>
      <c r="P160" s="76">
        <v>331475.48</v>
      </c>
      <c r="Q160" s="76">
        <v>9800.36</v>
      </c>
      <c r="R160" s="76">
        <v>36041.199999999997</v>
      </c>
      <c r="S160" s="76"/>
      <c r="T160" s="76">
        <v>2250</v>
      </c>
      <c r="U160" s="76">
        <v>2395.8999999999996</v>
      </c>
      <c r="V160" s="76"/>
      <c r="W160" s="76"/>
      <c r="X160" s="76">
        <v>71187.77</v>
      </c>
      <c r="Y160" s="76">
        <v>28137.109999999997</v>
      </c>
      <c r="Z160" s="76">
        <v>135215.87</v>
      </c>
      <c r="AA160" s="76">
        <v>43256.49</v>
      </c>
      <c r="AB160" s="76"/>
      <c r="AC160" s="76"/>
      <c r="AD160" s="76"/>
      <c r="AE160" s="76"/>
      <c r="AF160" s="76">
        <v>761.58999999999992</v>
      </c>
      <c r="AG160" s="76">
        <v>367.53999999999996</v>
      </c>
      <c r="AH160" s="76">
        <v>5111.0300000000007</v>
      </c>
      <c r="AI160" s="76">
        <v>10276.549999999999</v>
      </c>
      <c r="AJ160" s="76">
        <v>150675.04999999999</v>
      </c>
      <c r="AK160" s="76">
        <v>144594.94999999998</v>
      </c>
      <c r="AL160" s="76"/>
      <c r="AM160" s="76"/>
      <c r="AN160" s="76">
        <v>126760.95</v>
      </c>
      <c r="AO160" s="76">
        <v>23768.17</v>
      </c>
      <c r="AP160" s="76">
        <v>17659.669999999998</v>
      </c>
      <c r="AQ160" s="76">
        <v>2971.59</v>
      </c>
      <c r="AR160" s="76">
        <v>32900.43</v>
      </c>
      <c r="AS160" s="76"/>
      <c r="AT160" s="76">
        <v>864.72</v>
      </c>
      <c r="AU160" s="76">
        <v>23608.41</v>
      </c>
      <c r="AV160" s="76"/>
      <c r="AW160" s="76"/>
      <c r="AX160" s="76">
        <v>6293.5</v>
      </c>
      <c r="AY160" s="76">
        <v>58065.380000000005</v>
      </c>
      <c r="AZ160" s="76"/>
      <c r="BA160" s="76"/>
      <c r="BB160" s="76"/>
      <c r="BC160" s="76">
        <v>13592.79</v>
      </c>
      <c r="BD160" s="76">
        <v>14680</v>
      </c>
      <c r="BE160" s="76"/>
      <c r="BF160" s="76">
        <v>24032.010000000002</v>
      </c>
      <c r="BG160" s="76">
        <v>9989.67</v>
      </c>
      <c r="BH160" s="76">
        <v>3413.88</v>
      </c>
      <c r="BI160" s="76">
        <v>1812.03</v>
      </c>
      <c r="BJ160" s="76"/>
      <c r="BK160" s="76">
        <v>15263.589999999998</v>
      </c>
      <c r="BL160" s="76"/>
      <c r="BM160" s="76">
        <v>17525.84</v>
      </c>
      <c r="BN160" s="76">
        <v>3345.81</v>
      </c>
      <c r="BO160" s="76"/>
      <c r="BP160" s="76"/>
      <c r="BQ160" s="76"/>
      <c r="BR160" s="76"/>
      <c r="BS160" s="76">
        <v>12865.78</v>
      </c>
      <c r="BT160" s="76">
        <v>716.70999999999992</v>
      </c>
      <c r="BU160" s="76"/>
      <c r="BV160" s="76">
        <v>550</v>
      </c>
      <c r="BW160" s="76">
        <v>6090</v>
      </c>
      <c r="BX160" s="76"/>
      <c r="BY160" s="76">
        <v>396</v>
      </c>
      <c r="BZ160" s="76">
        <v>14781.279999999999</v>
      </c>
      <c r="CA160" s="76"/>
      <c r="CB160" s="76">
        <v>19520.79</v>
      </c>
      <c r="CC160" s="76">
        <v>35333.85</v>
      </c>
      <c r="CD160" s="76"/>
      <c r="CE160" s="76"/>
      <c r="CF160" s="76"/>
      <c r="CG160" s="76"/>
      <c r="CH160" s="76">
        <v>3100.05</v>
      </c>
      <c r="CI160" s="76"/>
      <c r="CJ160" s="76"/>
      <c r="CK160" s="76"/>
      <c r="CL160" s="76"/>
      <c r="CM160" s="76"/>
      <c r="CN160" s="76">
        <v>72.84</v>
      </c>
      <c r="CO160" s="76"/>
      <c r="CP160" s="76">
        <v>3602.19</v>
      </c>
      <c r="CQ160" s="76">
        <v>30027.67</v>
      </c>
      <c r="CR160" s="76">
        <v>8501.76</v>
      </c>
      <c r="CS160" s="76"/>
      <c r="CT160" s="76"/>
      <c r="CU160" s="76"/>
      <c r="CV160" s="76"/>
      <c r="CW160" s="76"/>
      <c r="CX160" s="76"/>
      <c r="CY160" s="76"/>
      <c r="CZ160" s="76"/>
      <c r="DA160" s="76">
        <v>2487419.2299999986</v>
      </c>
    </row>
    <row r="161" spans="2:105" x14ac:dyDescent="0.3">
      <c r="B161" s="72" t="s">
        <v>464</v>
      </c>
      <c r="C161" s="74" t="s">
        <v>194</v>
      </c>
      <c r="D161" s="73">
        <v>19171.36</v>
      </c>
      <c r="F161" s="55" t="s">
        <v>648</v>
      </c>
      <c r="G161" s="76">
        <v>37009.040000000001</v>
      </c>
      <c r="H161" s="76">
        <v>-37009.040000000001</v>
      </c>
      <c r="I161" s="76">
        <v>3646942.34</v>
      </c>
      <c r="J161" s="76">
        <v>31682.080000000002</v>
      </c>
      <c r="K161" s="76"/>
      <c r="L161" s="76"/>
      <c r="M161" s="76">
        <v>31335.42</v>
      </c>
      <c r="N161" s="76">
        <v>6283.9400000000005</v>
      </c>
      <c r="O161" s="76">
        <v>17115</v>
      </c>
      <c r="P161" s="76">
        <v>1743238.0899999999</v>
      </c>
      <c r="Q161" s="76">
        <v>134507.06</v>
      </c>
      <c r="R161" s="76">
        <v>5851.38</v>
      </c>
      <c r="S161" s="76"/>
      <c r="T161" s="76">
        <v>163558.49</v>
      </c>
      <c r="U161" s="76">
        <v>23948.510000000002</v>
      </c>
      <c r="V161" s="76"/>
      <c r="W161" s="76"/>
      <c r="X161" s="76">
        <v>276630.81000000006</v>
      </c>
      <c r="Y161" s="76">
        <v>154529.5</v>
      </c>
      <c r="Z161" s="76">
        <v>523480.35999999993</v>
      </c>
      <c r="AA161" s="76">
        <v>222663.9</v>
      </c>
      <c r="AB161" s="76"/>
      <c r="AC161" s="76"/>
      <c r="AD161" s="76"/>
      <c r="AE161" s="76">
        <v>2.8</v>
      </c>
      <c r="AF161" s="76">
        <v>17666.16</v>
      </c>
      <c r="AG161" s="76">
        <v>11531.700000000003</v>
      </c>
      <c r="AH161" s="76">
        <v>17613.349999999999</v>
      </c>
      <c r="AI161" s="76">
        <v>43983.799999999996</v>
      </c>
      <c r="AJ161" s="76">
        <v>528320</v>
      </c>
      <c r="AK161" s="76">
        <v>547888</v>
      </c>
      <c r="AL161" s="76">
        <v>12400</v>
      </c>
      <c r="AM161" s="76"/>
      <c r="AN161" s="76">
        <v>458203.97</v>
      </c>
      <c r="AO161" s="76">
        <v>127163.69</v>
      </c>
      <c r="AP161" s="76">
        <v>202566.33</v>
      </c>
      <c r="AQ161" s="76">
        <v>68266.820000000007</v>
      </c>
      <c r="AR161" s="76">
        <v>125161.13</v>
      </c>
      <c r="AS161" s="76">
        <v>1355.58</v>
      </c>
      <c r="AT161" s="76">
        <v>2723.7</v>
      </c>
      <c r="AU161" s="76">
        <v>177740.07</v>
      </c>
      <c r="AV161" s="76">
        <v>4355.87</v>
      </c>
      <c r="AW161" s="76"/>
      <c r="AX161" s="76">
        <v>12965.029999999999</v>
      </c>
      <c r="AY161" s="76">
        <v>268982.88</v>
      </c>
      <c r="AZ161" s="76">
        <v>13365.4</v>
      </c>
      <c r="BA161" s="76">
        <v>13504.99</v>
      </c>
      <c r="BB161" s="76"/>
      <c r="BC161" s="76">
        <v>144.25</v>
      </c>
      <c r="BD161" s="76">
        <v>162909.29999999999</v>
      </c>
      <c r="BE161" s="76">
        <v>375</v>
      </c>
      <c r="BF161" s="76">
        <v>50241.95</v>
      </c>
      <c r="BG161" s="76">
        <v>17560.23</v>
      </c>
      <c r="BH161" s="76">
        <v>24125.64</v>
      </c>
      <c r="BI161" s="76"/>
      <c r="BJ161" s="76">
        <v>2999.98</v>
      </c>
      <c r="BK161" s="76">
        <v>21516.420000000002</v>
      </c>
      <c r="BL161" s="76"/>
      <c r="BM161" s="76">
        <v>44491.399999999994</v>
      </c>
      <c r="BN161" s="76"/>
      <c r="BO161" s="76"/>
      <c r="BP161" s="76"/>
      <c r="BQ161" s="76"/>
      <c r="BR161" s="76">
        <v>149881.15</v>
      </c>
      <c r="BS161" s="76">
        <v>14288.380000000001</v>
      </c>
      <c r="BT161" s="76">
        <v>12038.65</v>
      </c>
      <c r="BU161" s="76"/>
      <c r="BV161" s="76">
        <v>12956.5</v>
      </c>
      <c r="BW161" s="76"/>
      <c r="BX161" s="76"/>
      <c r="BY161" s="76">
        <v>79263.53</v>
      </c>
      <c r="BZ161" s="76">
        <v>129466.40999999999</v>
      </c>
      <c r="CA161" s="76"/>
      <c r="CB161" s="76">
        <v>35588.11</v>
      </c>
      <c r="CC161" s="76">
        <v>135194.54</v>
      </c>
      <c r="CD161" s="76"/>
      <c r="CE161" s="76"/>
      <c r="CF161" s="76"/>
      <c r="CG161" s="76"/>
      <c r="CH161" s="76">
        <v>10200.200000000001</v>
      </c>
      <c r="CI161" s="76"/>
      <c r="CJ161" s="76"/>
      <c r="CK161" s="76"/>
      <c r="CL161" s="76"/>
      <c r="CM161" s="76"/>
      <c r="CN161" s="76"/>
      <c r="CO161" s="76"/>
      <c r="CP161" s="76">
        <v>22204.06</v>
      </c>
      <c r="CQ161" s="76">
        <v>1740.41</v>
      </c>
      <c r="CR161" s="76">
        <v>90862</v>
      </c>
      <c r="CS161" s="76"/>
      <c r="CT161" s="76">
        <v>5564.92</v>
      </c>
      <c r="CU161" s="76">
        <v>44280.25</v>
      </c>
      <c r="CV161" s="76">
        <v>6066.42</v>
      </c>
      <c r="CW161" s="76"/>
      <c r="CX161" s="76">
        <v>45852.480000000003</v>
      </c>
      <c r="CY161" s="76"/>
      <c r="CZ161" s="76"/>
      <c r="DA161" s="76">
        <v>10757340.330000002</v>
      </c>
    </row>
    <row r="162" spans="2:105" x14ac:dyDescent="0.3">
      <c r="B162" s="72" t="s">
        <v>464</v>
      </c>
      <c r="C162" s="74" t="s">
        <v>193</v>
      </c>
      <c r="D162" s="73">
        <v>-19171.36</v>
      </c>
      <c r="F162" s="55" t="s">
        <v>214</v>
      </c>
      <c r="G162" s="76">
        <v>55394.86</v>
      </c>
      <c r="H162" s="76">
        <v>-55394.86</v>
      </c>
      <c r="I162" s="76">
        <v>747387.97999999986</v>
      </c>
      <c r="J162" s="76"/>
      <c r="K162" s="76"/>
      <c r="L162" s="76"/>
      <c r="M162" s="76">
        <v>1250</v>
      </c>
      <c r="N162" s="76">
        <v>61307.66</v>
      </c>
      <c r="O162" s="76">
        <v>3250</v>
      </c>
      <c r="P162" s="76">
        <v>327228.44</v>
      </c>
      <c r="Q162" s="76">
        <v>60976.43</v>
      </c>
      <c r="R162" s="76"/>
      <c r="S162" s="76"/>
      <c r="T162" s="76"/>
      <c r="U162" s="76">
        <v>107205.67000000001</v>
      </c>
      <c r="V162" s="76">
        <v>8172.22</v>
      </c>
      <c r="W162" s="76">
        <v>35905.919999999998</v>
      </c>
      <c r="X162" s="76">
        <v>58055.46</v>
      </c>
      <c r="Y162" s="76">
        <v>29363.22</v>
      </c>
      <c r="Z162" s="76">
        <v>110871.84</v>
      </c>
      <c r="AA162" s="76">
        <v>49820.009999999995</v>
      </c>
      <c r="AB162" s="76"/>
      <c r="AC162" s="76"/>
      <c r="AD162" s="76"/>
      <c r="AE162" s="76"/>
      <c r="AF162" s="76">
        <v>4095.0600000000004</v>
      </c>
      <c r="AG162" s="76">
        <v>2798.18</v>
      </c>
      <c r="AH162" s="76">
        <v>4307.96</v>
      </c>
      <c r="AI162" s="76">
        <v>11584.320000000002</v>
      </c>
      <c r="AJ162" s="76">
        <v>142495.69</v>
      </c>
      <c r="AK162" s="76">
        <v>148703.57</v>
      </c>
      <c r="AL162" s="76"/>
      <c r="AM162" s="76"/>
      <c r="AN162" s="76">
        <v>272333.63999999996</v>
      </c>
      <c r="AO162" s="76">
        <v>28242.53</v>
      </c>
      <c r="AP162" s="76">
        <v>62609.73</v>
      </c>
      <c r="AQ162" s="76">
        <v>22406.400000000001</v>
      </c>
      <c r="AR162" s="76">
        <v>167019.16999999998</v>
      </c>
      <c r="AS162" s="76">
        <v>37786.36</v>
      </c>
      <c r="AT162" s="76"/>
      <c r="AU162" s="76">
        <v>2607.6600000000003</v>
      </c>
      <c r="AV162" s="76"/>
      <c r="AW162" s="76"/>
      <c r="AX162" s="76"/>
      <c r="AY162" s="76">
        <v>145611.21</v>
      </c>
      <c r="AZ162" s="76"/>
      <c r="BA162" s="76"/>
      <c r="BB162" s="76"/>
      <c r="BC162" s="76">
        <v>28444.720000000001</v>
      </c>
      <c r="BD162" s="76"/>
      <c r="BE162" s="76">
        <v>8446.75</v>
      </c>
      <c r="BF162" s="76">
        <v>54502.879999999997</v>
      </c>
      <c r="BG162" s="76">
        <v>5500</v>
      </c>
      <c r="BH162" s="76"/>
      <c r="BI162" s="76"/>
      <c r="BJ162" s="76">
        <v>50.87</v>
      </c>
      <c r="BK162" s="76"/>
      <c r="BL162" s="76"/>
      <c r="BM162" s="76"/>
      <c r="BN162" s="76"/>
      <c r="BO162" s="76"/>
      <c r="BP162" s="76"/>
      <c r="BQ162" s="76"/>
      <c r="BR162" s="76">
        <v>17760.649999999998</v>
      </c>
      <c r="BS162" s="76"/>
      <c r="BT162" s="76"/>
      <c r="BU162" s="76"/>
      <c r="BV162" s="76"/>
      <c r="BW162" s="76"/>
      <c r="BX162" s="76">
        <v>329.08</v>
      </c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>
        <v>3488.8900000000003</v>
      </c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>
        <v>2771920.1699999995</v>
      </c>
    </row>
    <row r="163" spans="2:105" x14ac:dyDescent="0.3">
      <c r="B163" s="72" t="s">
        <v>464</v>
      </c>
      <c r="C163" s="74" t="s">
        <v>185</v>
      </c>
      <c r="D163" s="73">
        <v>27833</v>
      </c>
      <c r="F163" s="55" t="s">
        <v>314</v>
      </c>
      <c r="G163" s="76">
        <v>23219</v>
      </c>
      <c r="H163" s="76">
        <v>-23219</v>
      </c>
      <c r="I163" s="76">
        <v>784971.2</v>
      </c>
      <c r="J163" s="76">
        <v>14105</v>
      </c>
      <c r="K163" s="76">
        <v>25244.739999999998</v>
      </c>
      <c r="L163" s="76"/>
      <c r="M163" s="76">
        <v>12529</v>
      </c>
      <c r="N163" s="76"/>
      <c r="O163" s="76"/>
      <c r="P163" s="76">
        <v>385425.08</v>
      </c>
      <c r="Q163" s="76">
        <v>13814.470000000001</v>
      </c>
      <c r="R163" s="76">
        <v>24436.129999999997</v>
      </c>
      <c r="S163" s="76"/>
      <c r="T163" s="76">
        <v>1977</v>
      </c>
      <c r="U163" s="76"/>
      <c r="V163" s="76"/>
      <c r="W163" s="76"/>
      <c r="X163" s="76">
        <v>61814.619999999995</v>
      </c>
      <c r="Y163" s="76">
        <v>31210.799999999999</v>
      </c>
      <c r="Z163" s="76">
        <v>117960.95999999999</v>
      </c>
      <c r="AA163" s="76">
        <v>47894.68</v>
      </c>
      <c r="AB163" s="76"/>
      <c r="AC163" s="76"/>
      <c r="AD163" s="76"/>
      <c r="AE163" s="76"/>
      <c r="AF163" s="76">
        <v>319.14</v>
      </c>
      <c r="AG163" s="76">
        <v>199.6</v>
      </c>
      <c r="AH163" s="76">
        <v>3932.16</v>
      </c>
      <c r="AI163" s="76">
        <v>10886.95</v>
      </c>
      <c r="AJ163" s="76">
        <v>125080</v>
      </c>
      <c r="AK163" s="76">
        <v>121000</v>
      </c>
      <c r="AL163" s="76"/>
      <c r="AM163" s="76"/>
      <c r="AN163" s="76">
        <v>126363.96000000002</v>
      </c>
      <c r="AO163" s="76">
        <v>74973.53</v>
      </c>
      <c r="AP163" s="76">
        <v>52172.76</v>
      </c>
      <c r="AQ163" s="76">
        <v>4035.9700000000003</v>
      </c>
      <c r="AR163" s="76"/>
      <c r="AS163" s="76">
        <v>39</v>
      </c>
      <c r="AT163" s="76">
        <v>3883.23</v>
      </c>
      <c r="AU163" s="76"/>
      <c r="AV163" s="76"/>
      <c r="AW163" s="76">
        <v>16500</v>
      </c>
      <c r="AX163" s="76">
        <v>7532</v>
      </c>
      <c r="AY163" s="76">
        <v>64850.97</v>
      </c>
      <c r="AZ163" s="76">
        <v>1465</v>
      </c>
      <c r="BA163" s="76">
        <v>522.45000000000005</v>
      </c>
      <c r="BB163" s="76"/>
      <c r="BC163" s="76"/>
      <c r="BD163" s="76"/>
      <c r="BE163" s="76"/>
      <c r="BF163" s="76">
        <v>15130.54</v>
      </c>
      <c r="BG163" s="76">
        <v>45</v>
      </c>
      <c r="BH163" s="76">
        <v>4673.12</v>
      </c>
      <c r="BI163" s="76">
        <v>2266.5100000000002</v>
      </c>
      <c r="BJ163" s="76"/>
      <c r="BK163" s="76">
        <v>10192.299999999999</v>
      </c>
      <c r="BL163" s="76"/>
      <c r="BM163" s="76">
        <v>2295.7600000000002</v>
      </c>
      <c r="BN163" s="76"/>
      <c r="BO163" s="76">
        <v>249705.88</v>
      </c>
      <c r="BP163" s="76"/>
      <c r="BQ163" s="76"/>
      <c r="BR163" s="76">
        <v>82737.67</v>
      </c>
      <c r="BS163" s="76">
        <v>45272.729999999996</v>
      </c>
      <c r="BT163" s="76">
        <v>314.36</v>
      </c>
      <c r="BU163" s="76"/>
      <c r="BV163" s="76">
        <v>3332</v>
      </c>
      <c r="BW163" s="76"/>
      <c r="BX163" s="76"/>
      <c r="BY163" s="76">
        <v>1945.2</v>
      </c>
      <c r="BZ163" s="76">
        <v>238356.93</v>
      </c>
      <c r="CA163" s="76"/>
      <c r="CB163" s="76"/>
      <c r="CC163" s="76">
        <v>115070.45</v>
      </c>
      <c r="CD163" s="76"/>
      <c r="CE163" s="76"/>
      <c r="CF163" s="76"/>
      <c r="CG163" s="76"/>
      <c r="CH163" s="76">
        <v>14196.8</v>
      </c>
      <c r="CI163" s="76"/>
      <c r="CJ163" s="76"/>
      <c r="CK163" s="76"/>
      <c r="CL163" s="76"/>
      <c r="CM163" s="76"/>
      <c r="CN163" s="76"/>
      <c r="CO163" s="76"/>
      <c r="CP163" s="76">
        <v>5808.72</v>
      </c>
      <c r="CQ163" s="76"/>
      <c r="CR163" s="76"/>
      <c r="CS163" s="76">
        <v>8325.35</v>
      </c>
      <c r="CT163" s="76"/>
      <c r="CU163" s="76"/>
      <c r="CV163" s="76"/>
      <c r="CW163" s="76"/>
      <c r="CX163" s="76"/>
      <c r="CY163" s="76"/>
      <c r="CZ163" s="76"/>
      <c r="DA163" s="76">
        <v>2934809.7199999997</v>
      </c>
    </row>
    <row r="164" spans="2:105" x14ac:dyDescent="0.3">
      <c r="B164" s="72" t="s">
        <v>464</v>
      </c>
      <c r="C164" s="74" t="s">
        <v>186</v>
      </c>
      <c r="D164" s="73">
        <v>44914.63</v>
      </c>
      <c r="F164" s="55" t="s">
        <v>568</v>
      </c>
      <c r="G164" s="76">
        <v>38283.39</v>
      </c>
      <c r="H164" s="76">
        <v>-38283.39</v>
      </c>
      <c r="I164" s="76">
        <v>1703521.42</v>
      </c>
      <c r="J164" s="76">
        <v>34456.959999999999</v>
      </c>
      <c r="K164" s="76">
        <v>6510.53</v>
      </c>
      <c r="L164" s="76"/>
      <c r="M164" s="76">
        <v>43429.19</v>
      </c>
      <c r="N164" s="76"/>
      <c r="O164" s="76">
        <v>5705</v>
      </c>
      <c r="P164" s="76">
        <v>707630.00000000012</v>
      </c>
      <c r="Q164" s="76">
        <v>15646.86</v>
      </c>
      <c r="R164" s="76">
        <v>15141.82</v>
      </c>
      <c r="S164" s="76"/>
      <c r="T164" s="76">
        <v>96308</v>
      </c>
      <c r="U164" s="76">
        <v>2918.6000000000004</v>
      </c>
      <c r="V164" s="76"/>
      <c r="W164" s="76"/>
      <c r="X164" s="76">
        <v>134297.56</v>
      </c>
      <c r="Y164" s="76">
        <v>60549.439999999995</v>
      </c>
      <c r="Z164" s="76">
        <v>252884.59</v>
      </c>
      <c r="AA164" s="76">
        <v>86638.89</v>
      </c>
      <c r="AB164" s="76"/>
      <c r="AC164" s="76"/>
      <c r="AD164" s="76"/>
      <c r="AE164" s="76"/>
      <c r="AF164" s="76">
        <v>3458.63</v>
      </c>
      <c r="AG164" s="76">
        <v>1691.6399999999999</v>
      </c>
      <c r="AH164" s="76">
        <v>8124.82</v>
      </c>
      <c r="AI164" s="76">
        <v>19764.71</v>
      </c>
      <c r="AJ164" s="76">
        <v>253434.52000000002</v>
      </c>
      <c r="AK164" s="76">
        <v>336077.48</v>
      </c>
      <c r="AL164" s="76"/>
      <c r="AM164" s="76"/>
      <c r="AN164" s="76">
        <v>257996.7</v>
      </c>
      <c r="AO164" s="76">
        <v>65899.83</v>
      </c>
      <c r="AP164" s="76">
        <v>53211.56</v>
      </c>
      <c r="AQ164" s="76">
        <v>10346.880000000001</v>
      </c>
      <c r="AR164" s="76">
        <v>62428.65</v>
      </c>
      <c r="AS164" s="76">
        <v>1230.81</v>
      </c>
      <c r="AT164" s="76">
        <v>4779.3599999999997</v>
      </c>
      <c r="AU164" s="76"/>
      <c r="AV164" s="76"/>
      <c r="AW164" s="76"/>
      <c r="AX164" s="76">
        <v>6534.5</v>
      </c>
      <c r="AY164" s="76">
        <v>40580.74</v>
      </c>
      <c r="AZ164" s="76">
        <v>1958.83</v>
      </c>
      <c r="BA164" s="76"/>
      <c r="BB164" s="76"/>
      <c r="BC164" s="76">
        <v>31418.79</v>
      </c>
      <c r="BD164" s="76"/>
      <c r="BE164" s="76">
        <v>6122</v>
      </c>
      <c r="BF164" s="76">
        <v>31354.6</v>
      </c>
      <c r="BG164" s="76">
        <v>13697.32</v>
      </c>
      <c r="BH164" s="76">
        <v>56539.289999999994</v>
      </c>
      <c r="BI164" s="76"/>
      <c r="BJ164" s="76"/>
      <c r="BK164" s="76">
        <v>14630.82</v>
      </c>
      <c r="BL164" s="76"/>
      <c r="BM164" s="76"/>
      <c r="BN164" s="76"/>
      <c r="BO164" s="76"/>
      <c r="BP164" s="76"/>
      <c r="BQ164" s="76"/>
      <c r="BR164" s="76">
        <v>83121.179999999993</v>
      </c>
      <c r="BS164" s="76">
        <v>19339.09</v>
      </c>
      <c r="BT164" s="76">
        <v>1079.3900000000001</v>
      </c>
      <c r="BU164" s="76"/>
      <c r="BV164" s="76">
        <v>33182.379999999997</v>
      </c>
      <c r="BW164" s="76"/>
      <c r="BX164" s="76"/>
      <c r="BY164" s="76">
        <v>20164.75</v>
      </c>
      <c r="BZ164" s="76">
        <v>110306.23</v>
      </c>
      <c r="CA164" s="76"/>
      <c r="CB164" s="76">
        <v>28128.239999999998</v>
      </c>
      <c r="CC164" s="76">
        <v>53506.68</v>
      </c>
      <c r="CD164" s="76"/>
      <c r="CE164" s="76"/>
      <c r="CF164" s="76"/>
      <c r="CG164" s="76"/>
      <c r="CH164" s="76">
        <v>6961.8099999999995</v>
      </c>
      <c r="CI164" s="76"/>
      <c r="CJ164" s="76"/>
      <c r="CK164" s="76"/>
      <c r="CL164" s="76"/>
      <c r="CM164" s="76"/>
      <c r="CN164" s="76"/>
      <c r="CO164" s="76"/>
      <c r="CP164" s="76">
        <v>11092.779999999999</v>
      </c>
      <c r="CQ164" s="76"/>
      <c r="CR164" s="76"/>
      <c r="CS164" s="76"/>
      <c r="CT164" s="76">
        <v>52758.74</v>
      </c>
      <c r="CU164" s="76"/>
      <c r="CV164" s="76"/>
      <c r="CW164" s="76"/>
      <c r="CX164" s="76"/>
      <c r="CY164" s="76"/>
      <c r="CZ164" s="76"/>
      <c r="DA164" s="76">
        <v>4866562.6100000003</v>
      </c>
    </row>
    <row r="165" spans="2:105" x14ac:dyDescent="0.3">
      <c r="B165" s="72" t="s">
        <v>464</v>
      </c>
      <c r="C165" s="74" t="s">
        <v>187</v>
      </c>
      <c r="D165" s="73">
        <v>40301.14</v>
      </c>
      <c r="F165" s="55" t="s">
        <v>824</v>
      </c>
      <c r="G165" s="76"/>
      <c r="H165" s="76"/>
      <c r="I165" s="76">
        <v>1446594.06</v>
      </c>
      <c r="J165" s="76">
        <v>82376.290000000008</v>
      </c>
      <c r="K165" s="76">
        <v>73045.790000000008</v>
      </c>
      <c r="L165" s="76"/>
      <c r="M165" s="76">
        <v>54541.55</v>
      </c>
      <c r="N165" s="76">
        <v>10000</v>
      </c>
      <c r="O165" s="76">
        <v>34230</v>
      </c>
      <c r="P165" s="76">
        <v>526373.35</v>
      </c>
      <c r="Q165" s="76">
        <v>63189.43</v>
      </c>
      <c r="R165" s="76">
        <v>20084.79</v>
      </c>
      <c r="S165" s="76"/>
      <c r="T165" s="76">
        <v>3900</v>
      </c>
      <c r="U165" s="76"/>
      <c r="V165" s="76"/>
      <c r="W165" s="76"/>
      <c r="X165" s="76">
        <v>127107.83</v>
      </c>
      <c r="Y165" s="76">
        <v>44036.77</v>
      </c>
      <c r="Z165" s="76">
        <v>235463.94999999998</v>
      </c>
      <c r="AA165" s="76">
        <v>58068.81</v>
      </c>
      <c r="AB165" s="76"/>
      <c r="AC165" s="76"/>
      <c r="AD165" s="76"/>
      <c r="AE165" s="76"/>
      <c r="AF165" s="76">
        <v>7127.16</v>
      </c>
      <c r="AG165" s="76">
        <v>1464.72</v>
      </c>
      <c r="AH165" s="76">
        <v>8996.2999999999993</v>
      </c>
      <c r="AI165" s="76">
        <v>14774.34</v>
      </c>
      <c r="AJ165" s="76">
        <v>255166.53999999998</v>
      </c>
      <c r="AK165" s="76">
        <v>188029.84999999998</v>
      </c>
      <c r="AL165" s="76"/>
      <c r="AM165" s="76"/>
      <c r="AN165" s="76">
        <v>136756.20000000001</v>
      </c>
      <c r="AO165" s="76">
        <v>3528.5</v>
      </c>
      <c r="AP165" s="76">
        <v>48285.760000000002</v>
      </c>
      <c r="AQ165" s="76">
        <v>4438.9500000000007</v>
      </c>
      <c r="AR165" s="76">
        <v>40629.960000000006</v>
      </c>
      <c r="AS165" s="76">
        <v>2305.0500000000002</v>
      </c>
      <c r="AT165" s="76">
        <v>3509.53</v>
      </c>
      <c r="AU165" s="76"/>
      <c r="AV165" s="76"/>
      <c r="AW165" s="76">
        <v>64500</v>
      </c>
      <c r="AX165" s="76">
        <v>53288.119999999995</v>
      </c>
      <c r="AY165" s="76">
        <v>12179.3</v>
      </c>
      <c r="AZ165" s="76">
        <v>10525.27</v>
      </c>
      <c r="BA165" s="76"/>
      <c r="BB165" s="76"/>
      <c r="BC165" s="76">
        <v>8359.61</v>
      </c>
      <c r="BD165" s="76">
        <v>73014.67</v>
      </c>
      <c r="BE165" s="76"/>
      <c r="BF165" s="76">
        <v>10080.18</v>
      </c>
      <c r="BG165" s="76"/>
      <c r="BH165" s="76">
        <v>16857.990000000002</v>
      </c>
      <c r="BI165" s="76">
        <v>1579.56</v>
      </c>
      <c r="BJ165" s="76"/>
      <c r="BK165" s="76">
        <v>16255.25</v>
      </c>
      <c r="BL165" s="76"/>
      <c r="BM165" s="76">
        <v>2135.1</v>
      </c>
      <c r="BN165" s="76"/>
      <c r="BO165" s="76"/>
      <c r="BP165" s="76"/>
      <c r="BQ165" s="76"/>
      <c r="BR165" s="76"/>
      <c r="BS165" s="76">
        <v>36131.979999999996</v>
      </c>
      <c r="BT165" s="76">
        <v>5304.58</v>
      </c>
      <c r="BU165" s="76"/>
      <c r="BV165" s="76">
        <v>43998.64</v>
      </c>
      <c r="BW165" s="76"/>
      <c r="BX165" s="76"/>
      <c r="BY165" s="76">
        <v>1429.74</v>
      </c>
      <c r="BZ165" s="76">
        <v>226222.07</v>
      </c>
      <c r="CA165" s="76"/>
      <c r="CB165" s="76"/>
      <c r="CC165" s="76">
        <v>49271.4</v>
      </c>
      <c r="CD165" s="76">
        <v>8135.57</v>
      </c>
      <c r="CE165" s="76">
        <v>62345.42</v>
      </c>
      <c r="CF165" s="76"/>
      <c r="CG165" s="76"/>
      <c r="CH165" s="76">
        <v>6654.6200000000008</v>
      </c>
      <c r="CI165" s="76"/>
      <c r="CJ165" s="76"/>
      <c r="CK165" s="76"/>
      <c r="CL165" s="76"/>
      <c r="CM165" s="76"/>
      <c r="CN165" s="76"/>
      <c r="CO165" s="76"/>
      <c r="CP165" s="76">
        <v>9201.14</v>
      </c>
      <c r="CQ165" s="76"/>
      <c r="CR165" s="76"/>
      <c r="CS165" s="76"/>
      <c r="CT165" s="76"/>
      <c r="CU165" s="76"/>
      <c r="CV165" s="76">
        <v>680.76</v>
      </c>
      <c r="CW165" s="76"/>
      <c r="CX165" s="76"/>
      <c r="CY165" s="76"/>
      <c r="CZ165" s="76"/>
      <c r="DA165" s="76">
        <v>4212176.45</v>
      </c>
    </row>
    <row r="166" spans="2:105" x14ac:dyDescent="0.3">
      <c r="B166" s="72" t="s">
        <v>464</v>
      </c>
      <c r="C166" s="74" t="s">
        <v>190</v>
      </c>
      <c r="D166" s="73">
        <v>28155.37</v>
      </c>
      <c r="F166" s="55" t="s">
        <v>402</v>
      </c>
      <c r="G166" s="76">
        <v>36736.07</v>
      </c>
      <c r="H166" s="76">
        <v>-36736.07</v>
      </c>
      <c r="I166" s="76">
        <v>1223615.3699999999</v>
      </c>
      <c r="J166" s="76">
        <v>47023.41</v>
      </c>
      <c r="K166" s="76">
        <v>19252</v>
      </c>
      <c r="L166" s="76"/>
      <c r="M166" s="76">
        <v>109146.39</v>
      </c>
      <c r="N166" s="76"/>
      <c r="O166" s="76"/>
      <c r="P166" s="76">
        <v>630852.91999999993</v>
      </c>
      <c r="Q166" s="76">
        <v>49058.97</v>
      </c>
      <c r="R166" s="76">
        <v>21092.17</v>
      </c>
      <c r="S166" s="76"/>
      <c r="T166" s="76">
        <v>4748.42</v>
      </c>
      <c r="U166" s="76"/>
      <c r="V166" s="76"/>
      <c r="W166" s="76"/>
      <c r="X166" s="76">
        <v>104371.61</v>
      </c>
      <c r="Y166" s="76">
        <v>51326.31</v>
      </c>
      <c r="Z166" s="76">
        <v>184529.45</v>
      </c>
      <c r="AA166" s="76">
        <v>65307.31</v>
      </c>
      <c r="AB166" s="76"/>
      <c r="AC166" s="76"/>
      <c r="AD166" s="76"/>
      <c r="AE166" s="76"/>
      <c r="AF166" s="76">
        <v>904.73</v>
      </c>
      <c r="AG166" s="76">
        <v>601.16999999999996</v>
      </c>
      <c r="AH166" s="76">
        <v>5204.09</v>
      </c>
      <c r="AI166" s="76">
        <v>14230.820000000002</v>
      </c>
      <c r="AJ166" s="76">
        <v>195536</v>
      </c>
      <c r="AK166" s="76">
        <v>226811.99999999997</v>
      </c>
      <c r="AL166" s="76">
        <v>60</v>
      </c>
      <c r="AM166" s="76"/>
      <c r="AN166" s="76">
        <v>106061.87</v>
      </c>
      <c r="AO166" s="76">
        <v>27384.52</v>
      </c>
      <c r="AP166" s="76">
        <v>55901.119999999995</v>
      </c>
      <c r="AQ166" s="76">
        <v>14180.869999999999</v>
      </c>
      <c r="AR166" s="76">
        <v>55320.72</v>
      </c>
      <c r="AS166" s="76">
        <v>16</v>
      </c>
      <c r="AT166" s="76">
        <v>3124.95</v>
      </c>
      <c r="AU166" s="76"/>
      <c r="AV166" s="76"/>
      <c r="AW166" s="76">
        <v>55762.39</v>
      </c>
      <c r="AX166" s="76">
        <v>16596.93</v>
      </c>
      <c r="AY166" s="76">
        <v>53784.58</v>
      </c>
      <c r="AZ166" s="76">
        <v>79.2</v>
      </c>
      <c r="BA166" s="76">
        <v>1480.8</v>
      </c>
      <c r="BB166" s="76"/>
      <c r="BC166" s="76">
        <v>1331.42</v>
      </c>
      <c r="BD166" s="76"/>
      <c r="BE166" s="76">
        <v>298.08</v>
      </c>
      <c r="BF166" s="76">
        <v>25248.65</v>
      </c>
      <c r="BG166" s="76">
        <v>1834.44</v>
      </c>
      <c r="BH166" s="76">
        <v>16889.46</v>
      </c>
      <c r="BI166" s="76"/>
      <c r="BJ166" s="76"/>
      <c r="BK166" s="76">
        <v>26462.17</v>
      </c>
      <c r="BL166" s="76"/>
      <c r="BM166" s="76">
        <v>383.4</v>
      </c>
      <c r="BN166" s="76"/>
      <c r="BO166" s="76"/>
      <c r="BP166" s="76"/>
      <c r="BQ166" s="76"/>
      <c r="BR166" s="76">
        <v>60721.060000000005</v>
      </c>
      <c r="BS166" s="76">
        <v>19205.379999999997</v>
      </c>
      <c r="BT166" s="76">
        <v>2258.41</v>
      </c>
      <c r="BU166" s="76"/>
      <c r="BV166" s="76">
        <v>10065.36</v>
      </c>
      <c r="BW166" s="76"/>
      <c r="BX166" s="76"/>
      <c r="BY166" s="76">
        <v>16719.780000000002</v>
      </c>
      <c r="BZ166" s="76">
        <v>95884.58</v>
      </c>
      <c r="CA166" s="76"/>
      <c r="CB166" s="76">
        <v>18876.32</v>
      </c>
      <c r="CC166" s="76">
        <v>31932.28</v>
      </c>
      <c r="CD166" s="76"/>
      <c r="CE166" s="76"/>
      <c r="CF166" s="76"/>
      <c r="CG166" s="76"/>
      <c r="CH166" s="76">
        <v>2045</v>
      </c>
      <c r="CI166" s="76"/>
      <c r="CJ166" s="76"/>
      <c r="CK166" s="76"/>
      <c r="CL166" s="76"/>
      <c r="CM166" s="76"/>
      <c r="CN166" s="76"/>
      <c r="CO166" s="76"/>
      <c r="CP166" s="76">
        <v>18055.129999999997</v>
      </c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>
        <v>3691578.0099999993</v>
      </c>
    </row>
    <row r="167" spans="2:105" x14ac:dyDescent="0.3">
      <c r="B167" s="72" t="s">
        <v>464</v>
      </c>
      <c r="C167" s="74" t="s">
        <v>191</v>
      </c>
      <c r="D167" s="73">
        <v>50875.199999999997</v>
      </c>
      <c r="F167" s="55" t="s">
        <v>324</v>
      </c>
      <c r="G167" s="76">
        <v>123640.86</v>
      </c>
      <c r="H167" s="76">
        <v>-123640.86</v>
      </c>
      <c r="I167" s="76">
        <v>3544667.6099999994</v>
      </c>
      <c r="J167" s="76">
        <v>139005.45000000001</v>
      </c>
      <c r="K167" s="76">
        <v>80086.460000000006</v>
      </c>
      <c r="L167" s="76"/>
      <c r="M167" s="76">
        <v>124389.06</v>
      </c>
      <c r="N167" s="76">
        <v>24863.37</v>
      </c>
      <c r="O167" s="76">
        <v>5705</v>
      </c>
      <c r="P167" s="76">
        <v>1339901.0799999998</v>
      </c>
      <c r="Q167" s="76">
        <v>138497.51999999999</v>
      </c>
      <c r="R167" s="76">
        <v>39472.920000000006</v>
      </c>
      <c r="S167" s="76"/>
      <c r="T167" s="76">
        <v>104708.32</v>
      </c>
      <c r="U167" s="76">
        <v>15495.47</v>
      </c>
      <c r="V167" s="76"/>
      <c r="W167" s="76"/>
      <c r="X167" s="76">
        <v>287122.42000000004</v>
      </c>
      <c r="Y167" s="76">
        <v>120564.84</v>
      </c>
      <c r="Z167" s="76">
        <v>534972.82999999996</v>
      </c>
      <c r="AA167" s="76">
        <v>151739.41999999998</v>
      </c>
      <c r="AB167" s="76"/>
      <c r="AC167" s="76"/>
      <c r="AD167" s="76"/>
      <c r="AE167" s="76"/>
      <c r="AF167" s="76">
        <v>4421.09</v>
      </c>
      <c r="AG167" s="76">
        <v>2409.56</v>
      </c>
      <c r="AH167" s="76">
        <v>16476.46</v>
      </c>
      <c r="AI167" s="76">
        <v>32747.269999999997</v>
      </c>
      <c r="AJ167" s="76">
        <v>539482.98</v>
      </c>
      <c r="AK167" s="76">
        <v>475519.11999999994</v>
      </c>
      <c r="AL167" s="76">
        <v>5744.92</v>
      </c>
      <c r="AM167" s="76">
        <v>2651.9799999999996</v>
      </c>
      <c r="AN167" s="76">
        <v>699536.29999999993</v>
      </c>
      <c r="AO167" s="76">
        <v>88706.73</v>
      </c>
      <c r="AP167" s="76">
        <v>158168.93</v>
      </c>
      <c r="AQ167" s="76">
        <v>52621.62</v>
      </c>
      <c r="AR167" s="76">
        <v>65365.170000000006</v>
      </c>
      <c r="AS167" s="76">
        <v>448.13</v>
      </c>
      <c r="AT167" s="76">
        <v>1613.94</v>
      </c>
      <c r="AU167" s="76">
        <v>106071.67999999999</v>
      </c>
      <c r="AV167" s="76">
        <v>19125</v>
      </c>
      <c r="AW167" s="76"/>
      <c r="AX167" s="76">
        <v>19301.559999999998</v>
      </c>
      <c r="AY167" s="76">
        <v>215896.81000000003</v>
      </c>
      <c r="AZ167" s="76">
        <v>5610.32</v>
      </c>
      <c r="BA167" s="76">
        <v>34561.800000000003</v>
      </c>
      <c r="BB167" s="76"/>
      <c r="BC167" s="76"/>
      <c r="BD167" s="76">
        <v>21434.37</v>
      </c>
      <c r="BE167" s="76">
        <v>61794.34</v>
      </c>
      <c r="BF167" s="76">
        <v>22045.32</v>
      </c>
      <c r="BG167" s="76">
        <v>25507.469999999998</v>
      </c>
      <c r="BH167" s="76">
        <v>77747.600000000006</v>
      </c>
      <c r="BI167" s="76">
        <v>860</v>
      </c>
      <c r="BJ167" s="76">
        <v>5883.16</v>
      </c>
      <c r="BK167" s="76">
        <v>736.92</v>
      </c>
      <c r="BL167" s="76"/>
      <c r="BM167" s="76"/>
      <c r="BN167" s="76"/>
      <c r="BO167" s="76"/>
      <c r="BP167" s="76"/>
      <c r="BQ167" s="76"/>
      <c r="BR167" s="76">
        <v>132790.89000000001</v>
      </c>
      <c r="BS167" s="76">
        <v>42661.19</v>
      </c>
      <c r="BT167" s="76">
        <v>1887.1999999999998</v>
      </c>
      <c r="BU167" s="76">
        <v>25328.99</v>
      </c>
      <c r="BV167" s="76">
        <v>12429.09</v>
      </c>
      <c r="BW167" s="76"/>
      <c r="BX167" s="76"/>
      <c r="BY167" s="76">
        <v>9975.48</v>
      </c>
      <c r="BZ167" s="76"/>
      <c r="CA167" s="76"/>
      <c r="CB167" s="76">
        <v>42883.1</v>
      </c>
      <c r="CC167" s="76">
        <v>139694.5</v>
      </c>
      <c r="CD167" s="76"/>
      <c r="CE167" s="76">
        <v>4070.2</v>
      </c>
      <c r="CF167" s="76"/>
      <c r="CG167" s="76"/>
      <c r="CH167" s="76">
        <v>17873.64</v>
      </c>
      <c r="CI167" s="76"/>
      <c r="CJ167" s="76"/>
      <c r="CK167" s="76"/>
      <c r="CL167" s="76"/>
      <c r="CM167" s="76"/>
      <c r="CN167" s="76"/>
      <c r="CO167" s="76"/>
      <c r="CP167" s="76">
        <v>15720.16</v>
      </c>
      <c r="CQ167" s="76"/>
      <c r="CR167" s="76"/>
      <c r="CS167" s="76">
        <v>19649.52</v>
      </c>
      <c r="CT167" s="76"/>
      <c r="CU167" s="76">
        <v>27782.87</v>
      </c>
      <c r="CV167" s="76"/>
      <c r="CW167" s="76"/>
      <c r="CX167" s="76">
        <v>23429.56</v>
      </c>
      <c r="CY167" s="76"/>
      <c r="CZ167" s="76"/>
      <c r="DA167" s="76">
        <v>9929858.7099999972</v>
      </c>
    </row>
    <row r="168" spans="2:105" x14ac:dyDescent="0.3">
      <c r="B168" s="72" t="s">
        <v>464</v>
      </c>
      <c r="C168" s="74" t="s">
        <v>192</v>
      </c>
      <c r="D168" s="73">
        <v>1644783.54</v>
      </c>
      <c r="F168" s="55" t="s">
        <v>708</v>
      </c>
      <c r="G168" s="76"/>
      <c r="H168" s="76"/>
      <c r="I168" s="76">
        <v>1320268.9300000002</v>
      </c>
      <c r="J168" s="76">
        <v>23158.400000000001</v>
      </c>
      <c r="K168" s="76">
        <v>10429.709999999999</v>
      </c>
      <c r="L168" s="76"/>
      <c r="M168" s="76">
        <v>25694.07</v>
      </c>
      <c r="N168" s="76">
        <v>19653.05</v>
      </c>
      <c r="O168" s="76"/>
      <c r="P168" s="76">
        <v>528782.68999999994</v>
      </c>
      <c r="Q168" s="76">
        <v>20201.34</v>
      </c>
      <c r="R168" s="76">
        <v>11592.7</v>
      </c>
      <c r="S168" s="76"/>
      <c r="T168" s="76">
        <v>2450</v>
      </c>
      <c r="U168" s="76">
        <v>1252.42</v>
      </c>
      <c r="V168" s="76"/>
      <c r="W168" s="76"/>
      <c r="X168" s="76">
        <v>106636.32</v>
      </c>
      <c r="Y168" s="76">
        <v>42576.200000000004</v>
      </c>
      <c r="Z168" s="76">
        <v>189226.05</v>
      </c>
      <c r="AA168" s="76">
        <v>64098.48</v>
      </c>
      <c r="AB168" s="76"/>
      <c r="AC168" s="76"/>
      <c r="AD168" s="76"/>
      <c r="AE168" s="76"/>
      <c r="AF168" s="76">
        <v>1494.74</v>
      </c>
      <c r="AG168" s="76">
        <v>776.3</v>
      </c>
      <c r="AH168" s="76">
        <v>9222.880000000001</v>
      </c>
      <c r="AI168" s="76">
        <v>22794.69</v>
      </c>
      <c r="AJ168" s="76">
        <v>209636.21999999997</v>
      </c>
      <c r="AK168" s="76">
        <v>173316</v>
      </c>
      <c r="AL168" s="76"/>
      <c r="AM168" s="76"/>
      <c r="AN168" s="76">
        <v>66434.31</v>
      </c>
      <c r="AO168" s="76"/>
      <c r="AP168" s="76">
        <v>6555.41</v>
      </c>
      <c r="AQ168" s="76">
        <v>10685.75</v>
      </c>
      <c r="AR168" s="76">
        <v>44821.73</v>
      </c>
      <c r="AS168" s="76">
        <v>2911.3</v>
      </c>
      <c r="AT168" s="76">
        <v>9539.81</v>
      </c>
      <c r="AU168" s="76">
        <v>4388.92</v>
      </c>
      <c r="AV168" s="76"/>
      <c r="AW168" s="76">
        <v>22328.42</v>
      </c>
      <c r="AX168" s="76">
        <v>43467.21</v>
      </c>
      <c r="AY168" s="76">
        <v>184025.77</v>
      </c>
      <c r="AZ168" s="76">
        <v>3509.25</v>
      </c>
      <c r="BA168" s="76">
        <v>4015.05</v>
      </c>
      <c r="BB168" s="76"/>
      <c r="BC168" s="76"/>
      <c r="BD168" s="76">
        <v>13369.7</v>
      </c>
      <c r="BE168" s="76"/>
      <c r="BF168" s="76"/>
      <c r="BG168" s="76"/>
      <c r="BH168" s="76">
        <v>40817.94</v>
      </c>
      <c r="BI168" s="76"/>
      <c r="BJ168" s="76"/>
      <c r="BK168" s="76">
        <v>11441.56</v>
      </c>
      <c r="BL168" s="76"/>
      <c r="BM168" s="76">
        <v>862.5</v>
      </c>
      <c r="BN168" s="76"/>
      <c r="BO168" s="76">
        <v>122690.66</v>
      </c>
      <c r="BP168" s="76"/>
      <c r="BQ168" s="76"/>
      <c r="BR168" s="76">
        <v>46851.77</v>
      </c>
      <c r="BS168" s="76">
        <v>12539.04</v>
      </c>
      <c r="BT168" s="76"/>
      <c r="BU168" s="76">
        <v>723.61</v>
      </c>
      <c r="BV168" s="76"/>
      <c r="BW168" s="76"/>
      <c r="BX168" s="76">
        <v>56731.85</v>
      </c>
      <c r="BY168" s="76"/>
      <c r="BZ168" s="76">
        <v>124133.77</v>
      </c>
      <c r="CA168" s="76"/>
      <c r="CB168" s="76"/>
      <c r="CC168" s="76">
        <v>55631.839999999997</v>
      </c>
      <c r="CD168" s="76"/>
      <c r="CE168" s="76"/>
      <c r="CF168" s="76"/>
      <c r="CG168" s="76"/>
      <c r="CH168" s="76">
        <v>8245.880000000001</v>
      </c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>
        <v>3679984.2399999993</v>
      </c>
    </row>
    <row r="169" spans="2:105" x14ac:dyDescent="0.3">
      <c r="B169" s="72" t="s">
        <v>464</v>
      </c>
      <c r="C169" s="74" t="s">
        <v>172</v>
      </c>
      <c r="D169" s="73">
        <v>6444.93</v>
      </c>
      <c r="F169" s="55" t="s">
        <v>392</v>
      </c>
      <c r="G169" s="76">
        <v>4362.96</v>
      </c>
      <c r="H169" s="76">
        <v>-4362.96</v>
      </c>
      <c r="I169" s="76">
        <v>1527057.15</v>
      </c>
      <c r="J169" s="76">
        <v>24929.88</v>
      </c>
      <c r="K169" s="76"/>
      <c r="L169" s="76">
        <v>16850</v>
      </c>
      <c r="M169" s="76">
        <v>27235.870000000003</v>
      </c>
      <c r="N169" s="76"/>
      <c r="O169" s="76"/>
      <c r="P169" s="76">
        <v>617760.25</v>
      </c>
      <c r="Q169" s="76">
        <v>28644.760000000002</v>
      </c>
      <c r="R169" s="76">
        <v>867.58</v>
      </c>
      <c r="S169" s="76"/>
      <c r="T169" s="76">
        <v>33082.92</v>
      </c>
      <c r="U169" s="76">
        <v>6344.81</v>
      </c>
      <c r="V169" s="76"/>
      <c r="W169" s="76"/>
      <c r="X169" s="76">
        <v>120080.72</v>
      </c>
      <c r="Y169" s="76">
        <v>50005.279999999999</v>
      </c>
      <c r="Z169" s="76">
        <v>224284.65</v>
      </c>
      <c r="AA169" s="76">
        <v>73872.100000000006</v>
      </c>
      <c r="AB169" s="76"/>
      <c r="AC169" s="76"/>
      <c r="AD169" s="76"/>
      <c r="AE169" s="76"/>
      <c r="AF169" s="76">
        <v>567.57999999999993</v>
      </c>
      <c r="AG169" s="76">
        <v>343.32</v>
      </c>
      <c r="AH169" s="76">
        <v>7643.2000000000007</v>
      </c>
      <c r="AI169" s="76">
        <v>17277.739999999998</v>
      </c>
      <c r="AJ169" s="76"/>
      <c r="AK169" s="76">
        <v>3404.4</v>
      </c>
      <c r="AL169" s="76">
        <v>213836.66999999998</v>
      </c>
      <c r="AM169" s="76">
        <v>158255.74</v>
      </c>
      <c r="AN169" s="76">
        <v>106660.85</v>
      </c>
      <c r="AO169" s="76">
        <v>14079.85</v>
      </c>
      <c r="AP169" s="76">
        <v>60655.31</v>
      </c>
      <c r="AQ169" s="76">
        <v>5863.0399999999991</v>
      </c>
      <c r="AR169" s="76">
        <v>5774.65</v>
      </c>
      <c r="AS169" s="76"/>
      <c r="AT169" s="76">
        <v>2327.81</v>
      </c>
      <c r="AU169" s="76">
        <v>244.25</v>
      </c>
      <c r="AV169" s="76"/>
      <c r="AW169" s="76"/>
      <c r="AX169" s="76">
        <v>3731.9700000000003</v>
      </c>
      <c r="AY169" s="76">
        <v>257926.64</v>
      </c>
      <c r="AZ169" s="76">
        <v>1050</v>
      </c>
      <c r="BA169" s="76">
        <v>6465.8</v>
      </c>
      <c r="BB169" s="76"/>
      <c r="BC169" s="76">
        <v>579.92999999999995</v>
      </c>
      <c r="BD169" s="76"/>
      <c r="BE169" s="76">
        <v>17030.07</v>
      </c>
      <c r="BF169" s="76">
        <v>11887.5</v>
      </c>
      <c r="BG169" s="76"/>
      <c r="BH169" s="76">
        <v>11622.96</v>
      </c>
      <c r="BI169" s="76">
        <v>22761.56</v>
      </c>
      <c r="BJ169" s="76"/>
      <c r="BK169" s="76">
        <v>10989.130000000001</v>
      </c>
      <c r="BL169" s="76"/>
      <c r="BM169" s="76"/>
      <c r="BN169" s="76"/>
      <c r="BO169" s="76"/>
      <c r="BP169" s="76"/>
      <c r="BQ169" s="76"/>
      <c r="BR169" s="76">
        <v>54203.090000000004</v>
      </c>
      <c r="BS169" s="76">
        <v>9384.49</v>
      </c>
      <c r="BT169" s="76">
        <v>758.18999999999994</v>
      </c>
      <c r="BU169" s="76"/>
      <c r="BV169" s="76"/>
      <c r="BW169" s="76"/>
      <c r="BX169" s="76"/>
      <c r="BY169" s="76">
        <v>50</v>
      </c>
      <c r="BZ169" s="76"/>
      <c r="CA169" s="76"/>
      <c r="CB169" s="76"/>
      <c r="CC169" s="76">
        <v>59223.77</v>
      </c>
      <c r="CD169" s="76"/>
      <c r="CE169" s="76"/>
      <c r="CF169" s="76"/>
      <c r="CG169" s="76"/>
      <c r="CH169" s="76">
        <v>9662.869999999999</v>
      </c>
      <c r="CI169" s="76"/>
      <c r="CJ169" s="76"/>
      <c r="CK169" s="76"/>
      <c r="CL169" s="76"/>
      <c r="CM169" s="76"/>
      <c r="CN169" s="76"/>
      <c r="CO169" s="76"/>
      <c r="CP169" s="76">
        <v>4616.7</v>
      </c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>
        <v>3829895.0500000007</v>
      </c>
    </row>
    <row r="170" spans="2:105" x14ac:dyDescent="0.3">
      <c r="B170" s="72" t="s">
        <v>464</v>
      </c>
      <c r="C170" s="74" t="s">
        <v>174</v>
      </c>
      <c r="D170" s="73">
        <v>24268.91</v>
      </c>
      <c r="F170" s="55" t="s">
        <v>688</v>
      </c>
      <c r="G170" s="76">
        <v>138819.46</v>
      </c>
      <c r="H170" s="76">
        <v>-138819.46000000002</v>
      </c>
      <c r="I170" s="76">
        <v>26675465.920000002</v>
      </c>
      <c r="J170" s="76">
        <v>715001.8899999999</v>
      </c>
      <c r="K170" s="76">
        <v>1796609.7499999998</v>
      </c>
      <c r="L170" s="76"/>
      <c r="M170" s="76">
        <v>1232712.58</v>
      </c>
      <c r="N170" s="76">
        <v>134644.91</v>
      </c>
      <c r="O170" s="76">
        <v>271412.5</v>
      </c>
      <c r="P170" s="76">
        <v>11174870.049999999</v>
      </c>
      <c r="Q170" s="76">
        <v>285338.54000000004</v>
      </c>
      <c r="R170" s="76">
        <v>619867.99</v>
      </c>
      <c r="S170" s="76"/>
      <c r="T170" s="76">
        <v>840919.48</v>
      </c>
      <c r="U170" s="76">
        <v>69697.959999999992</v>
      </c>
      <c r="V170" s="76"/>
      <c r="W170" s="76"/>
      <c r="X170" s="76">
        <v>2298238.4799999995</v>
      </c>
      <c r="Y170" s="76">
        <v>964072.74</v>
      </c>
      <c r="Z170" s="76">
        <v>4286264.21</v>
      </c>
      <c r="AA170" s="76">
        <v>1518609.0899999996</v>
      </c>
      <c r="AB170" s="76"/>
      <c r="AC170" s="76"/>
      <c r="AD170" s="76"/>
      <c r="AE170" s="76"/>
      <c r="AF170" s="76">
        <v>12684.59</v>
      </c>
      <c r="AG170" s="76">
        <v>7192.31</v>
      </c>
      <c r="AH170" s="76">
        <v>224533.43999999997</v>
      </c>
      <c r="AI170" s="76">
        <v>366874.87</v>
      </c>
      <c r="AJ170" s="76">
        <v>4030405.8099999996</v>
      </c>
      <c r="AK170" s="76">
        <v>3391695.93</v>
      </c>
      <c r="AL170" s="76"/>
      <c r="AM170" s="76">
        <v>506.9</v>
      </c>
      <c r="AN170" s="76">
        <v>1362204.7599999998</v>
      </c>
      <c r="AO170" s="76">
        <v>336571.66</v>
      </c>
      <c r="AP170" s="76">
        <v>928808.71</v>
      </c>
      <c r="AQ170" s="76">
        <v>490317.77</v>
      </c>
      <c r="AR170" s="76">
        <v>1890263.93</v>
      </c>
      <c r="AS170" s="76">
        <v>10670.27</v>
      </c>
      <c r="AT170" s="76">
        <v>13405.7</v>
      </c>
      <c r="AU170" s="76">
        <v>47319.54</v>
      </c>
      <c r="AV170" s="76">
        <v>27710</v>
      </c>
      <c r="AW170" s="76"/>
      <c r="AX170" s="76">
        <v>138831.08000000002</v>
      </c>
      <c r="AY170" s="76">
        <v>578158.09000000008</v>
      </c>
      <c r="AZ170" s="76">
        <v>63630</v>
      </c>
      <c r="BA170" s="76">
        <v>23390.25</v>
      </c>
      <c r="BB170" s="76"/>
      <c r="BC170" s="76">
        <v>238038.25999999998</v>
      </c>
      <c r="BD170" s="76">
        <v>221731.67</v>
      </c>
      <c r="BE170" s="76">
        <v>1040527.36</v>
      </c>
      <c r="BF170" s="76">
        <v>326823.46999999997</v>
      </c>
      <c r="BG170" s="76">
        <v>234204.03</v>
      </c>
      <c r="BH170" s="76">
        <v>197717.53</v>
      </c>
      <c r="BI170" s="76"/>
      <c r="BJ170" s="76">
        <v>29099.73</v>
      </c>
      <c r="BK170" s="76">
        <v>204521.78999999998</v>
      </c>
      <c r="BL170" s="76"/>
      <c r="BM170" s="76">
        <v>-172069.56</v>
      </c>
      <c r="BN170" s="76"/>
      <c r="BO170" s="76">
        <v>950.61999999999989</v>
      </c>
      <c r="BP170" s="76"/>
      <c r="BQ170" s="76">
        <v>2407.4899999999998</v>
      </c>
      <c r="BR170" s="76">
        <v>705023.64</v>
      </c>
      <c r="BS170" s="76">
        <v>431906.38</v>
      </c>
      <c r="BT170" s="76">
        <v>6411.77</v>
      </c>
      <c r="BU170" s="76">
        <v>34955.449999999997</v>
      </c>
      <c r="BV170" s="76">
        <v>196198.83000000002</v>
      </c>
      <c r="BW170" s="76">
        <v>657542.29</v>
      </c>
      <c r="BX170" s="76"/>
      <c r="BY170" s="76">
        <v>35411.18</v>
      </c>
      <c r="BZ170" s="76">
        <v>232.9</v>
      </c>
      <c r="CA170" s="76"/>
      <c r="CB170" s="76">
        <v>186378.46</v>
      </c>
      <c r="CC170" s="76">
        <v>667550.96000000008</v>
      </c>
      <c r="CD170" s="76"/>
      <c r="CE170" s="76"/>
      <c r="CF170" s="76"/>
      <c r="CG170" s="76"/>
      <c r="CH170" s="76">
        <v>201197.45</v>
      </c>
      <c r="CI170" s="76"/>
      <c r="CJ170" s="76"/>
      <c r="CK170" s="76"/>
      <c r="CL170" s="76"/>
      <c r="CM170" s="76"/>
      <c r="CN170" s="76"/>
      <c r="CO170" s="76"/>
      <c r="CP170" s="76">
        <v>70066.41</v>
      </c>
      <c r="CQ170" s="76"/>
      <c r="CR170" s="76"/>
      <c r="CS170" s="76">
        <v>26171.81</v>
      </c>
      <c r="CT170" s="76">
        <v>16320</v>
      </c>
      <c r="CU170" s="76"/>
      <c r="CV170" s="76"/>
      <c r="CW170" s="76"/>
      <c r="CX170" s="76">
        <v>491951.82999999996</v>
      </c>
      <c r="CY170" s="76"/>
      <c r="CZ170" s="76"/>
      <c r="DA170" s="76">
        <v>72880173.450000003</v>
      </c>
    </row>
    <row r="171" spans="2:105" x14ac:dyDescent="0.3">
      <c r="B171" s="72" t="s">
        <v>464</v>
      </c>
      <c r="C171" s="74" t="s">
        <v>178</v>
      </c>
      <c r="D171" s="73">
        <v>64366.2</v>
      </c>
      <c r="F171" s="55" t="s">
        <v>486</v>
      </c>
      <c r="G171" s="76">
        <v>17286.129999999997</v>
      </c>
      <c r="H171" s="76">
        <v>-17286.13</v>
      </c>
      <c r="I171" s="76">
        <v>1389798.51</v>
      </c>
      <c r="J171" s="76">
        <v>49952.47</v>
      </c>
      <c r="K171" s="76">
        <v>25582.82</v>
      </c>
      <c r="L171" s="76"/>
      <c r="M171" s="76">
        <v>60324.369999999995</v>
      </c>
      <c r="N171" s="76">
        <v>23705.200000000001</v>
      </c>
      <c r="O171" s="76"/>
      <c r="P171" s="76">
        <v>667884.47000000009</v>
      </c>
      <c r="Q171" s="76">
        <v>74955.790000000008</v>
      </c>
      <c r="R171" s="76">
        <v>39940.15</v>
      </c>
      <c r="S171" s="76"/>
      <c r="T171" s="76">
        <v>52318.82</v>
      </c>
      <c r="U171" s="76">
        <v>19892.39</v>
      </c>
      <c r="V171" s="76"/>
      <c r="W171" s="76"/>
      <c r="X171" s="76">
        <v>116815.70999999999</v>
      </c>
      <c r="Y171" s="76">
        <v>63916.729999999996</v>
      </c>
      <c r="Z171" s="76">
        <v>216682.44</v>
      </c>
      <c r="AA171" s="76">
        <v>86175.63</v>
      </c>
      <c r="AB171" s="76"/>
      <c r="AC171" s="76"/>
      <c r="AD171" s="76"/>
      <c r="AE171" s="76"/>
      <c r="AF171" s="76">
        <v>7100.74</v>
      </c>
      <c r="AG171" s="76">
        <v>4769.3899999999994</v>
      </c>
      <c r="AH171" s="76">
        <v>10062.33</v>
      </c>
      <c r="AI171" s="76">
        <v>39376.619999999995</v>
      </c>
      <c r="AJ171" s="76">
        <v>208372.37</v>
      </c>
      <c r="AK171" s="76">
        <v>227315.63</v>
      </c>
      <c r="AL171" s="76"/>
      <c r="AM171" s="76"/>
      <c r="AN171" s="76">
        <v>194614.29000000004</v>
      </c>
      <c r="AO171" s="76">
        <v>29406.89</v>
      </c>
      <c r="AP171" s="76">
        <v>76152.710000000006</v>
      </c>
      <c r="AQ171" s="76">
        <v>20733.129999999997</v>
      </c>
      <c r="AR171" s="76">
        <v>106629.33</v>
      </c>
      <c r="AS171" s="76">
        <v>661.58999999999992</v>
      </c>
      <c r="AT171" s="76">
        <v>4094.58</v>
      </c>
      <c r="AU171" s="76">
        <v>30885.61</v>
      </c>
      <c r="AV171" s="76">
        <v>12520278.470000001</v>
      </c>
      <c r="AW171" s="76"/>
      <c r="AX171" s="76">
        <v>19391.349999999999</v>
      </c>
      <c r="AY171" s="76">
        <v>43468.15</v>
      </c>
      <c r="AZ171" s="76"/>
      <c r="BA171" s="76">
        <v>5480.5</v>
      </c>
      <c r="BB171" s="76"/>
      <c r="BC171" s="76">
        <v>43546.64</v>
      </c>
      <c r="BD171" s="76">
        <v>6825.36</v>
      </c>
      <c r="BE171" s="76">
        <v>150</v>
      </c>
      <c r="BF171" s="76">
        <v>8933.8700000000008</v>
      </c>
      <c r="BG171" s="76">
        <v>11890.429999999998</v>
      </c>
      <c r="BH171" s="76">
        <v>67628.91</v>
      </c>
      <c r="BI171" s="76">
        <v>11789.27</v>
      </c>
      <c r="BJ171" s="76"/>
      <c r="BK171" s="76">
        <v>1093.55</v>
      </c>
      <c r="BL171" s="76"/>
      <c r="BM171" s="76">
        <v>5577.23</v>
      </c>
      <c r="BN171" s="76">
        <v>255</v>
      </c>
      <c r="BO171" s="76"/>
      <c r="BP171" s="76"/>
      <c r="BQ171" s="76">
        <v>208.65</v>
      </c>
      <c r="BR171" s="76">
        <v>67013.59</v>
      </c>
      <c r="BS171" s="76">
        <v>19830.099999999999</v>
      </c>
      <c r="BT171" s="76">
        <v>826.68999999999994</v>
      </c>
      <c r="BU171" s="76">
        <v>7406.58</v>
      </c>
      <c r="BV171" s="76">
        <v>8216.880000000001</v>
      </c>
      <c r="BW171" s="76">
        <v>266695.18</v>
      </c>
      <c r="BX171" s="76"/>
      <c r="BY171" s="76"/>
      <c r="BZ171" s="76">
        <v>369752.43999999994</v>
      </c>
      <c r="CA171" s="76"/>
      <c r="CB171" s="76">
        <v>3638.08</v>
      </c>
      <c r="CC171" s="76">
        <v>56400.37</v>
      </c>
      <c r="CD171" s="76"/>
      <c r="CE171" s="76"/>
      <c r="CF171" s="76"/>
      <c r="CG171" s="76">
        <v>1502.61</v>
      </c>
      <c r="CH171" s="76">
        <v>644.82999999999993</v>
      </c>
      <c r="CI171" s="76"/>
      <c r="CJ171" s="76">
        <v>9747.34</v>
      </c>
      <c r="CK171" s="76"/>
      <c r="CL171" s="76"/>
      <c r="CM171" s="76">
        <v>2563.4299999999998</v>
      </c>
      <c r="CN171" s="76"/>
      <c r="CO171" s="76"/>
      <c r="CP171" s="76">
        <v>3188.65</v>
      </c>
      <c r="CQ171" s="76"/>
      <c r="CR171" s="76"/>
      <c r="CS171" s="76">
        <v>71582.240000000005</v>
      </c>
      <c r="CT171" s="76"/>
      <c r="CU171" s="76">
        <v>67487.77</v>
      </c>
      <c r="CV171" s="76">
        <v>36900</v>
      </c>
      <c r="CW171" s="76"/>
      <c r="CX171" s="76">
        <v>8832</v>
      </c>
      <c r="CY171" s="76"/>
      <c r="CZ171" s="76"/>
      <c r="DA171" s="76">
        <v>17596866.869999994</v>
      </c>
    </row>
    <row r="172" spans="2:105" x14ac:dyDescent="0.3">
      <c r="B172" s="72" t="s">
        <v>464</v>
      </c>
      <c r="C172" s="74" t="s">
        <v>180</v>
      </c>
      <c r="D172" s="73">
        <v>46957.49</v>
      </c>
      <c r="F172" s="55" t="s">
        <v>610</v>
      </c>
      <c r="G172" s="76">
        <v>1287.96</v>
      </c>
      <c r="H172" s="76">
        <v>-1287.96</v>
      </c>
      <c r="I172" s="76">
        <v>4527242.8</v>
      </c>
      <c r="J172" s="76">
        <v>197118.21</v>
      </c>
      <c r="K172" s="76">
        <v>77129.48</v>
      </c>
      <c r="L172" s="76"/>
      <c r="M172" s="76">
        <v>265489.34000000003</v>
      </c>
      <c r="N172" s="76">
        <v>14392.48</v>
      </c>
      <c r="O172" s="76">
        <v>22115</v>
      </c>
      <c r="P172" s="76">
        <v>1427314.9499999997</v>
      </c>
      <c r="Q172" s="76">
        <v>28965.769999999997</v>
      </c>
      <c r="R172" s="76">
        <v>35735.949999999997</v>
      </c>
      <c r="S172" s="76"/>
      <c r="T172" s="76">
        <v>18784.62</v>
      </c>
      <c r="U172" s="76">
        <v>97996.060000000012</v>
      </c>
      <c r="V172" s="76"/>
      <c r="W172" s="76"/>
      <c r="X172" s="76">
        <v>263710.11</v>
      </c>
      <c r="Y172" s="76">
        <v>84946.57</v>
      </c>
      <c r="Z172" s="76">
        <v>468503.5</v>
      </c>
      <c r="AA172" s="76">
        <v>129436.00999999998</v>
      </c>
      <c r="AB172" s="76"/>
      <c r="AC172" s="76"/>
      <c r="AD172" s="76"/>
      <c r="AE172" s="76"/>
      <c r="AF172" s="76">
        <v>18337.39</v>
      </c>
      <c r="AG172" s="76">
        <v>6115.7199999999993</v>
      </c>
      <c r="AH172" s="76">
        <v>17779.989999999998</v>
      </c>
      <c r="AI172" s="76">
        <v>27367.67</v>
      </c>
      <c r="AJ172" s="76">
        <v>683408</v>
      </c>
      <c r="AK172" s="76">
        <v>461055.99999999994</v>
      </c>
      <c r="AL172" s="76">
        <v>382017.25000000006</v>
      </c>
      <c r="AM172" s="76">
        <v>107635.31</v>
      </c>
      <c r="AN172" s="76">
        <v>402167.01999999996</v>
      </c>
      <c r="AO172" s="76">
        <v>51172.29</v>
      </c>
      <c r="AP172" s="76">
        <v>174125.35</v>
      </c>
      <c r="AQ172" s="76">
        <v>148872.32000000001</v>
      </c>
      <c r="AR172" s="76">
        <v>321589.09999999998</v>
      </c>
      <c r="AS172" s="76">
        <v>6146.11</v>
      </c>
      <c r="AT172" s="76">
        <v>33361.619999999995</v>
      </c>
      <c r="AU172" s="76">
        <v>5842.87</v>
      </c>
      <c r="AV172" s="76">
        <v>35325.33</v>
      </c>
      <c r="AW172" s="76">
        <v>235977.34</v>
      </c>
      <c r="AX172" s="76">
        <v>121747</v>
      </c>
      <c r="AY172" s="76">
        <v>171519.28999999998</v>
      </c>
      <c r="AZ172" s="76">
        <v>1855</v>
      </c>
      <c r="BA172" s="76">
        <v>22838.43</v>
      </c>
      <c r="BB172" s="76">
        <v>1438.8</v>
      </c>
      <c r="BC172" s="76">
        <v>3735.96</v>
      </c>
      <c r="BD172" s="76">
        <v>12761.57</v>
      </c>
      <c r="BE172" s="76">
        <v>22429.9</v>
      </c>
      <c r="BF172" s="76">
        <v>843</v>
      </c>
      <c r="BG172" s="76">
        <v>20176.43</v>
      </c>
      <c r="BH172" s="76">
        <v>84208.62999999999</v>
      </c>
      <c r="BI172" s="76">
        <v>2248</v>
      </c>
      <c r="BJ172" s="76">
        <v>155</v>
      </c>
      <c r="BK172" s="76">
        <v>24113.72</v>
      </c>
      <c r="BL172" s="76"/>
      <c r="BM172" s="76">
        <v>30900.799999999999</v>
      </c>
      <c r="BN172" s="76"/>
      <c r="BO172" s="76">
        <v>125192.67</v>
      </c>
      <c r="BP172" s="76"/>
      <c r="BQ172" s="76"/>
      <c r="BR172" s="76">
        <v>161025.54999999999</v>
      </c>
      <c r="BS172" s="76">
        <v>74278.2</v>
      </c>
      <c r="BT172" s="76">
        <v>2121</v>
      </c>
      <c r="BU172" s="76">
        <v>9875.4</v>
      </c>
      <c r="BV172" s="76"/>
      <c r="BW172" s="76">
        <v>440491.95</v>
      </c>
      <c r="BX172" s="76"/>
      <c r="BY172" s="76">
        <v>7993</v>
      </c>
      <c r="BZ172" s="76">
        <v>28755.360000000001</v>
      </c>
      <c r="CA172" s="76"/>
      <c r="CB172" s="76"/>
      <c r="CC172" s="76">
        <v>161209.26</v>
      </c>
      <c r="CD172" s="76"/>
      <c r="CE172" s="76"/>
      <c r="CF172" s="76"/>
      <c r="CG172" s="76"/>
      <c r="CH172" s="76">
        <v>49942.71</v>
      </c>
      <c r="CI172" s="76"/>
      <c r="CJ172" s="76"/>
      <c r="CK172" s="76"/>
      <c r="CL172" s="76"/>
      <c r="CM172" s="76">
        <v>42.34</v>
      </c>
      <c r="CN172" s="76"/>
      <c r="CO172" s="76"/>
      <c r="CP172" s="76">
        <v>12948.099999999999</v>
      </c>
      <c r="CQ172" s="76"/>
      <c r="CR172" s="76">
        <v>24061.879999999997</v>
      </c>
      <c r="CS172" s="76"/>
      <c r="CT172" s="76"/>
      <c r="CU172" s="76">
        <v>12953.31</v>
      </c>
      <c r="CV172" s="76"/>
      <c r="CW172" s="76"/>
      <c r="CX172" s="76"/>
      <c r="CY172" s="76"/>
      <c r="CZ172" s="76"/>
      <c r="DA172" s="76">
        <v>12409039.789999999</v>
      </c>
    </row>
    <row r="173" spans="2:105" x14ac:dyDescent="0.3">
      <c r="B173" s="72" t="s">
        <v>464</v>
      </c>
      <c r="C173" s="74" t="s">
        <v>182</v>
      </c>
      <c r="D173" s="73">
        <v>988194.26</v>
      </c>
      <c r="F173" s="55" t="s">
        <v>548</v>
      </c>
      <c r="G173" s="76">
        <v>205543.61</v>
      </c>
      <c r="H173" s="76">
        <v>-205543.61</v>
      </c>
      <c r="I173" s="76">
        <v>13986873.18</v>
      </c>
      <c r="J173" s="76">
        <v>542261.77</v>
      </c>
      <c r="K173" s="76">
        <v>146576.62</v>
      </c>
      <c r="L173" s="76"/>
      <c r="M173" s="76">
        <v>190863.67999999996</v>
      </c>
      <c r="N173" s="76">
        <v>182846.21</v>
      </c>
      <c r="O173" s="76">
        <v>69716.479999999996</v>
      </c>
      <c r="P173" s="76">
        <v>5700987.2700000005</v>
      </c>
      <c r="Q173" s="76">
        <v>169907.02000000002</v>
      </c>
      <c r="R173" s="76">
        <v>164847.49</v>
      </c>
      <c r="S173" s="76"/>
      <c r="T173" s="76">
        <v>196453.56</v>
      </c>
      <c r="U173" s="76">
        <v>47905.97</v>
      </c>
      <c r="V173" s="76"/>
      <c r="W173" s="76">
        <v>3006.12</v>
      </c>
      <c r="X173" s="76">
        <v>1124167.53</v>
      </c>
      <c r="Y173" s="76">
        <v>465487.73000000004</v>
      </c>
      <c r="Z173" s="76">
        <v>2077648.5399999998</v>
      </c>
      <c r="AA173" s="76">
        <v>689669.47000000009</v>
      </c>
      <c r="AB173" s="76"/>
      <c r="AC173" s="76"/>
      <c r="AD173" s="76"/>
      <c r="AE173" s="76"/>
      <c r="AF173" s="76">
        <v>12199.39</v>
      </c>
      <c r="AG173" s="76">
        <v>6889.1699999999973</v>
      </c>
      <c r="AH173" s="76">
        <v>74665.02</v>
      </c>
      <c r="AI173" s="76">
        <v>160694.91</v>
      </c>
      <c r="AJ173" s="76">
        <v>1886294.17</v>
      </c>
      <c r="AK173" s="76">
        <v>1776966.42</v>
      </c>
      <c r="AL173" s="76">
        <v>26477.049999999996</v>
      </c>
      <c r="AM173" s="76">
        <v>9811.5499999999993</v>
      </c>
      <c r="AN173" s="76">
        <v>915492.51000000013</v>
      </c>
      <c r="AO173" s="76">
        <v>227557</v>
      </c>
      <c r="AP173" s="76">
        <v>613859.27</v>
      </c>
      <c r="AQ173" s="76">
        <v>313129.02</v>
      </c>
      <c r="AR173" s="76">
        <v>499425.78</v>
      </c>
      <c r="AS173" s="76">
        <v>140086.44</v>
      </c>
      <c r="AT173" s="76">
        <v>11181.56</v>
      </c>
      <c r="AU173" s="76">
        <v>257302</v>
      </c>
      <c r="AV173" s="76"/>
      <c r="AW173" s="76"/>
      <c r="AX173" s="76">
        <v>23684.559999999998</v>
      </c>
      <c r="AY173" s="76">
        <v>710803.02</v>
      </c>
      <c r="AZ173" s="76">
        <v>64395.91</v>
      </c>
      <c r="BA173" s="76">
        <v>21809.39</v>
      </c>
      <c r="BB173" s="76"/>
      <c r="BC173" s="76">
        <v>251104.69</v>
      </c>
      <c r="BD173" s="76"/>
      <c r="BE173" s="76">
        <v>336458.67000000004</v>
      </c>
      <c r="BF173" s="76">
        <v>15708.730000000001</v>
      </c>
      <c r="BG173" s="76">
        <v>52254.59</v>
      </c>
      <c r="BH173" s="76">
        <v>234701.55</v>
      </c>
      <c r="BI173" s="76"/>
      <c r="BJ173" s="76"/>
      <c r="BK173" s="76">
        <v>27089.25</v>
      </c>
      <c r="BL173" s="76"/>
      <c r="BM173" s="76"/>
      <c r="BN173" s="76"/>
      <c r="BO173" s="76">
        <v>46915.040000000001</v>
      </c>
      <c r="BP173" s="76"/>
      <c r="BQ173" s="76"/>
      <c r="BR173" s="76">
        <v>351508.24</v>
      </c>
      <c r="BS173" s="76">
        <v>142380.48000000001</v>
      </c>
      <c r="BT173" s="76">
        <v>835.66</v>
      </c>
      <c r="BU173" s="76">
        <v>50.83</v>
      </c>
      <c r="BV173" s="76">
        <v>499261.63</v>
      </c>
      <c r="BW173" s="76">
        <v>38160.01</v>
      </c>
      <c r="BX173" s="76"/>
      <c r="BY173" s="76">
        <v>196737.05</v>
      </c>
      <c r="BZ173" s="76">
        <v>165239.54999999999</v>
      </c>
      <c r="CA173" s="76"/>
      <c r="CB173" s="76">
        <v>81030.83</v>
      </c>
      <c r="CC173" s="76">
        <v>326078.91000000003</v>
      </c>
      <c r="CD173" s="76"/>
      <c r="CE173" s="76"/>
      <c r="CF173" s="76"/>
      <c r="CG173" s="76"/>
      <c r="CH173" s="76">
        <v>39823.100000000006</v>
      </c>
      <c r="CI173" s="76"/>
      <c r="CJ173" s="76">
        <v>48277.03</v>
      </c>
      <c r="CK173" s="76">
        <v>358.37</v>
      </c>
      <c r="CL173" s="76"/>
      <c r="CM173" s="76"/>
      <c r="CN173" s="76"/>
      <c r="CO173" s="76"/>
      <c r="CP173" s="76">
        <v>34135.310000000005</v>
      </c>
      <c r="CQ173" s="76"/>
      <c r="CR173" s="76"/>
      <c r="CS173" s="76"/>
      <c r="CT173" s="76">
        <v>34401.82</v>
      </c>
      <c r="CU173" s="76"/>
      <c r="CV173" s="76"/>
      <c r="CW173" s="76"/>
      <c r="CX173" s="76">
        <v>3315.03</v>
      </c>
      <c r="CY173" s="76"/>
      <c r="CZ173" s="76"/>
      <c r="DA173" s="76">
        <v>36437769.149999984</v>
      </c>
    </row>
    <row r="174" spans="2:105" x14ac:dyDescent="0.3">
      <c r="B174" s="72" t="s">
        <v>464</v>
      </c>
      <c r="C174" s="74" t="s">
        <v>135</v>
      </c>
      <c r="D174" s="73">
        <v>1797.02</v>
      </c>
      <c r="F174" s="55" t="s">
        <v>410</v>
      </c>
      <c r="G174" s="76">
        <v>6001.41</v>
      </c>
      <c r="H174" s="76">
        <v>-6001.41</v>
      </c>
      <c r="I174" s="76">
        <v>2475182.83</v>
      </c>
      <c r="J174" s="76">
        <v>24331.25</v>
      </c>
      <c r="K174" s="76">
        <v>59008.21</v>
      </c>
      <c r="L174" s="76"/>
      <c r="M174" s="76">
        <v>120620.18</v>
      </c>
      <c r="N174" s="76">
        <v>40131.050000000003</v>
      </c>
      <c r="O174" s="76"/>
      <c r="P174" s="76">
        <v>1190422.75</v>
      </c>
      <c r="Q174" s="76">
        <v>52484.18</v>
      </c>
      <c r="R174" s="76">
        <v>60888.66</v>
      </c>
      <c r="S174" s="76"/>
      <c r="T174" s="76">
        <v>5799</v>
      </c>
      <c r="U174" s="76">
        <v>14646.560000000001</v>
      </c>
      <c r="V174" s="76">
        <v>420653.76</v>
      </c>
      <c r="W174" s="76">
        <v>370427.24</v>
      </c>
      <c r="X174" s="76">
        <v>128383.60999999999</v>
      </c>
      <c r="Y174" s="76">
        <v>93512.15</v>
      </c>
      <c r="Z174" s="76">
        <v>385537.27</v>
      </c>
      <c r="AA174" s="76">
        <v>149085.28000000003</v>
      </c>
      <c r="AB174" s="76"/>
      <c r="AC174" s="76"/>
      <c r="AD174" s="76"/>
      <c r="AE174" s="76"/>
      <c r="AF174" s="76">
        <v>5948.41</v>
      </c>
      <c r="AG174" s="76">
        <v>3437.94</v>
      </c>
      <c r="AH174" s="76">
        <v>17015.52</v>
      </c>
      <c r="AI174" s="76">
        <v>50792.72</v>
      </c>
      <c r="AJ174" s="76"/>
      <c r="AK174" s="76"/>
      <c r="AL174" s="76">
        <v>4216.18</v>
      </c>
      <c r="AM174" s="76">
        <v>1856.6100000000001</v>
      </c>
      <c r="AN174" s="76">
        <v>203409.7</v>
      </c>
      <c r="AO174" s="76">
        <v>51723.45</v>
      </c>
      <c r="AP174" s="76">
        <v>111655</v>
      </c>
      <c r="AQ174" s="76">
        <v>13103.49</v>
      </c>
      <c r="AR174" s="76">
        <v>170157.47999999998</v>
      </c>
      <c r="AS174" s="76">
        <v>5581.43</v>
      </c>
      <c r="AT174" s="76">
        <v>25915.56</v>
      </c>
      <c r="AU174" s="76">
        <v>203274.66</v>
      </c>
      <c r="AV174" s="76"/>
      <c r="AW174" s="76"/>
      <c r="AX174" s="76">
        <v>25589.93</v>
      </c>
      <c r="AY174" s="76">
        <v>216667.41</v>
      </c>
      <c r="AZ174" s="76">
        <v>20378.63</v>
      </c>
      <c r="BA174" s="76">
        <v>16922.91</v>
      </c>
      <c r="BB174" s="76"/>
      <c r="BC174" s="76">
        <v>460</v>
      </c>
      <c r="BD174" s="76">
        <v>366.48</v>
      </c>
      <c r="BE174" s="76">
        <v>8802.19</v>
      </c>
      <c r="BF174" s="76">
        <v>976.91</v>
      </c>
      <c r="BG174" s="76">
        <v>15894.28</v>
      </c>
      <c r="BH174" s="76">
        <v>124871.78</v>
      </c>
      <c r="BI174" s="76">
        <v>69982.5</v>
      </c>
      <c r="BJ174" s="76">
        <v>13200</v>
      </c>
      <c r="BK174" s="76"/>
      <c r="BL174" s="76">
        <v>28730.379999999997</v>
      </c>
      <c r="BM174" s="76">
        <v>3037.81</v>
      </c>
      <c r="BN174" s="76"/>
      <c r="BO174" s="76"/>
      <c r="BP174" s="76"/>
      <c r="BQ174" s="76"/>
      <c r="BR174" s="76">
        <v>94049.89</v>
      </c>
      <c r="BS174" s="76">
        <v>46290.119999999995</v>
      </c>
      <c r="BT174" s="76">
        <v>1006.5</v>
      </c>
      <c r="BU174" s="76"/>
      <c r="BV174" s="76"/>
      <c r="BW174" s="76"/>
      <c r="BX174" s="76"/>
      <c r="BY174" s="76"/>
      <c r="BZ174" s="76">
        <v>158807.84</v>
      </c>
      <c r="CA174" s="76">
        <v>250</v>
      </c>
      <c r="CB174" s="76"/>
      <c r="CC174" s="76">
        <v>81174.039999999994</v>
      </c>
      <c r="CD174" s="76"/>
      <c r="CE174" s="76"/>
      <c r="CF174" s="76"/>
      <c r="CG174" s="76"/>
      <c r="CH174" s="76">
        <v>8662.4</v>
      </c>
      <c r="CI174" s="76"/>
      <c r="CJ174" s="76"/>
      <c r="CK174" s="76"/>
      <c r="CL174" s="76"/>
      <c r="CM174" s="76"/>
      <c r="CN174" s="76"/>
      <c r="CO174" s="76"/>
      <c r="CP174" s="76">
        <v>17308.259999999998</v>
      </c>
      <c r="CQ174" s="76"/>
      <c r="CR174" s="76"/>
      <c r="CS174" s="76">
        <v>48899.93</v>
      </c>
      <c r="CT174" s="76">
        <v>15774.07</v>
      </c>
      <c r="CU174" s="76"/>
      <c r="CV174" s="76">
        <v>3338.46</v>
      </c>
      <c r="CW174" s="76"/>
      <c r="CX174" s="76"/>
      <c r="CY174" s="76"/>
      <c r="CZ174" s="76"/>
      <c r="DA174" s="76">
        <v>7480644.8500000024</v>
      </c>
    </row>
    <row r="175" spans="2:105" x14ac:dyDescent="0.3">
      <c r="B175" s="72" t="s">
        <v>464</v>
      </c>
      <c r="C175" s="74" t="s">
        <v>137</v>
      </c>
      <c r="D175" s="73">
        <v>8955.9700000000012</v>
      </c>
      <c r="F175" s="55" t="s">
        <v>534</v>
      </c>
      <c r="G175" s="76">
        <v>22282.07</v>
      </c>
      <c r="H175" s="76">
        <v>-22282.07</v>
      </c>
      <c r="I175" s="76">
        <v>828804.89</v>
      </c>
      <c r="J175" s="76">
        <v>2248.1099999999997</v>
      </c>
      <c r="K175" s="76">
        <v>5082.08</v>
      </c>
      <c r="L175" s="76"/>
      <c r="M175" s="76">
        <v>17412.580000000002</v>
      </c>
      <c r="N175" s="76">
        <v>200</v>
      </c>
      <c r="O175" s="76"/>
      <c r="P175" s="76">
        <v>616744.22000000009</v>
      </c>
      <c r="Q175" s="76">
        <v>54502.09</v>
      </c>
      <c r="R175" s="76">
        <v>1418.08</v>
      </c>
      <c r="S175" s="76"/>
      <c r="T175" s="76">
        <v>16081.82</v>
      </c>
      <c r="U175" s="76"/>
      <c r="V175" s="76"/>
      <c r="W175" s="76"/>
      <c r="X175" s="76">
        <v>64697.070000000007</v>
      </c>
      <c r="Y175" s="76">
        <v>52381.149999999994</v>
      </c>
      <c r="Z175" s="76">
        <v>119340.45999999999</v>
      </c>
      <c r="AA175" s="76">
        <v>70507.22</v>
      </c>
      <c r="AB175" s="76"/>
      <c r="AC175" s="76"/>
      <c r="AD175" s="76"/>
      <c r="AE175" s="76"/>
      <c r="AF175" s="76">
        <v>4383.0599999999995</v>
      </c>
      <c r="AG175" s="76">
        <v>4635.8599999999997</v>
      </c>
      <c r="AH175" s="76">
        <v>4678.8900000000003</v>
      </c>
      <c r="AI175" s="76">
        <v>18059.080000000002</v>
      </c>
      <c r="AJ175" s="76">
        <v>133714.54999999999</v>
      </c>
      <c r="AK175" s="76">
        <v>180885.45</v>
      </c>
      <c r="AL175" s="76"/>
      <c r="AM175" s="76"/>
      <c r="AN175" s="76">
        <v>138443.44</v>
      </c>
      <c r="AO175" s="76">
        <v>15826.49</v>
      </c>
      <c r="AP175" s="76">
        <v>6630.36</v>
      </c>
      <c r="AQ175" s="76">
        <v>19034.84</v>
      </c>
      <c r="AR175" s="76">
        <v>59062.75</v>
      </c>
      <c r="AS175" s="76">
        <v>1728.23</v>
      </c>
      <c r="AT175" s="76">
        <v>379.24</v>
      </c>
      <c r="AU175" s="76">
        <v>186508.45</v>
      </c>
      <c r="AV175" s="76"/>
      <c r="AW175" s="76"/>
      <c r="AX175" s="76">
        <v>22891.759999999998</v>
      </c>
      <c r="AY175" s="76">
        <v>874739.37</v>
      </c>
      <c r="AZ175" s="76">
        <v>14774.54</v>
      </c>
      <c r="BA175" s="76">
        <v>12919.05</v>
      </c>
      <c r="BB175" s="76"/>
      <c r="BC175" s="76">
        <v>70658.070000000007</v>
      </c>
      <c r="BD175" s="76">
        <v>2802</v>
      </c>
      <c r="BE175" s="76"/>
      <c r="BF175" s="76">
        <v>11560.93</v>
      </c>
      <c r="BG175" s="76">
        <v>5575.51</v>
      </c>
      <c r="BH175" s="76">
        <v>69228.570000000007</v>
      </c>
      <c r="BI175" s="76"/>
      <c r="BJ175" s="76"/>
      <c r="BK175" s="76"/>
      <c r="BL175" s="76">
        <v>19536.39</v>
      </c>
      <c r="BM175" s="76"/>
      <c r="BN175" s="76"/>
      <c r="BO175" s="76"/>
      <c r="BP175" s="76"/>
      <c r="BQ175" s="76"/>
      <c r="BR175" s="76"/>
      <c r="BS175" s="76">
        <v>34688.47</v>
      </c>
      <c r="BT175" s="76">
        <v>5900.79</v>
      </c>
      <c r="BU175" s="76"/>
      <c r="BV175" s="76"/>
      <c r="BW175" s="76"/>
      <c r="BX175" s="76">
        <v>46477.26</v>
      </c>
      <c r="BY175" s="76">
        <v>11499.83</v>
      </c>
      <c r="BZ175" s="76">
        <v>148692.24</v>
      </c>
      <c r="CA175" s="76"/>
      <c r="CB175" s="76"/>
      <c r="CC175" s="76">
        <v>74871.489999999991</v>
      </c>
      <c r="CD175" s="76"/>
      <c r="CE175" s="76"/>
      <c r="CF175" s="76"/>
      <c r="CG175" s="76"/>
      <c r="CH175" s="76">
        <v>2480.3599999999997</v>
      </c>
      <c r="CI175" s="76"/>
      <c r="CJ175" s="76">
        <v>2508.62</v>
      </c>
      <c r="CK175" s="76">
        <v>200.02</v>
      </c>
      <c r="CL175" s="76"/>
      <c r="CM175" s="76"/>
      <c r="CN175" s="76"/>
      <c r="CO175" s="76"/>
      <c r="CP175" s="76">
        <v>13829.41</v>
      </c>
      <c r="CQ175" s="76">
        <v>35697.119999999995</v>
      </c>
      <c r="CR175" s="76">
        <v>145265.54999999999</v>
      </c>
      <c r="CS175" s="76"/>
      <c r="CT175" s="76">
        <v>31007.37</v>
      </c>
      <c r="CU175" s="76">
        <v>5604</v>
      </c>
      <c r="CV175" s="76"/>
      <c r="CW175" s="76"/>
      <c r="CX175" s="76">
        <v>23410</v>
      </c>
      <c r="CY175" s="76"/>
      <c r="CZ175" s="76"/>
      <c r="DA175" s="76">
        <v>4310209.1800000006</v>
      </c>
    </row>
    <row r="176" spans="2:105" x14ac:dyDescent="0.3">
      <c r="B176" s="72" t="s">
        <v>464</v>
      </c>
      <c r="C176" s="74" t="s">
        <v>139</v>
      </c>
      <c r="D176" s="73">
        <v>398139.74</v>
      </c>
      <c r="F176" s="55" t="s">
        <v>574</v>
      </c>
      <c r="G176" s="76">
        <v>64498.58</v>
      </c>
      <c r="H176" s="76">
        <v>-64498.579999999994</v>
      </c>
      <c r="I176" s="76">
        <v>23281454.310000002</v>
      </c>
      <c r="J176" s="76">
        <v>294055.46999999997</v>
      </c>
      <c r="K176" s="76">
        <v>1270216.4100000001</v>
      </c>
      <c r="L176" s="76"/>
      <c r="M176" s="76">
        <v>729206.92</v>
      </c>
      <c r="N176" s="76">
        <v>224731.81</v>
      </c>
      <c r="O176" s="76"/>
      <c r="P176" s="76">
        <v>5482417.0300000012</v>
      </c>
      <c r="Q176" s="76">
        <v>190252.52</v>
      </c>
      <c r="R176" s="76">
        <v>130182.22</v>
      </c>
      <c r="S176" s="76"/>
      <c r="T176" s="76">
        <v>321961.56</v>
      </c>
      <c r="U176" s="76">
        <v>142573.71000000002</v>
      </c>
      <c r="V176" s="76"/>
      <c r="W176" s="76"/>
      <c r="X176" s="76">
        <v>1958413.8</v>
      </c>
      <c r="Y176" s="76">
        <v>476891.90000000014</v>
      </c>
      <c r="Z176" s="76">
        <v>3626550.97</v>
      </c>
      <c r="AA176" s="76">
        <v>689960.76000000013</v>
      </c>
      <c r="AB176" s="76"/>
      <c r="AC176" s="76"/>
      <c r="AD176" s="76"/>
      <c r="AE176" s="76"/>
      <c r="AF176" s="76">
        <v>121540.06000000001</v>
      </c>
      <c r="AG176" s="76">
        <v>35104.279999999992</v>
      </c>
      <c r="AH176" s="76">
        <v>142244.9</v>
      </c>
      <c r="AI176" s="76">
        <v>137089.07</v>
      </c>
      <c r="AJ176" s="76">
        <v>3623543.54</v>
      </c>
      <c r="AK176" s="76">
        <v>1786156.0099999998</v>
      </c>
      <c r="AL176" s="76"/>
      <c r="AM176" s="76"/>
      <c r="AN176" s="76">
        <v>1316220.4300000006</v>
      </c>
      <c r="AO176" s="76">
        <v>120109.05</v>
      </c>
      <c r="AP176" s="76">
        <v>45840.28</v>
      </c>
      <c r="AQ176" s="76">
        <v>148501.35999999999</v>
      </c>
      <c r="AR176" s="76">
        <v>618827.09</v>
      </c>
      <c r="AS176" s="76">
        <v>966506.51</v>
      </c>
      <c r="AT176" s="76"/>
      <c r="AU176" s="76">
        <v>2544903.6100000003</v>
      </c>
      <c r="AV176" s="76"/>
      <c r="AW176" s="76">
        <v>28982757.419999998</v>
      </c>
      <c r="AX176" s="76">
        <v>123096.36</v>
      </c>
      <c r="AY176" s="76">
        <v>1087407.9500000002</v>
      </c>
      <c r="AZ176" s="76">
        <v>27215.25</v>
      </c>
      <c r="BA176" s="76">
        <v>25625.61</v>
      </c>
      <c r="BB176" s="76">
        <v>7500</v>
      </c>
      <c r="BC176" s="76">
        <v>5916.91</v>
      </c>
      <c r="BD176" s="76"/>
      <c r="BE176" s="76">
        <v>7066.04</v>
      </c>
      <c r="BF176" s="76">
        <v>474255.22</v>
      </c>
      <c r="BG176" s="76">
        <v>2844.77</v>
      </c>
      <c r="BH176" s="76">
        <v>6254.67</v>
      </c>
      <c r="BI176" s="76">
        <v>-4.9699999999975262</v>
      </c>
      <c r="BJ176" s="76">
        <v>16328</v>
      </c>
      <c r="BK176" s="76"/>
      <c r="BL176" s="76"/>
      <c r="BM176" s="76"/>
      <c r="BN176" s="76"/>
      <c r="BO176" s="76"/>
      <c r="BP176" s="76"/>
      <c r="BQ176" s="76">
        <v>1852.64</v>
      </c>
      <c r="BR176" s="76">
        <v>335494.45</v>
      </c>
      <c r="BS176" s="76">
        <v>189467.68</v>
      </c>
      <c r="BT176" s="76">
        <v>5149.9699999999993</v>
      </c>
      <c r="BU176" s="76">
        <v>14315.05</v>
      </c>
      <c r="BV176" s="76">
        <v>1099400.48</v>
      </c>
      <c r="BW176" s="76"/>
      <c r="BX176" s="76"/>
      <c r="BY176" s="76">
        <v>42664.72</v>
      </c>
      <c r="BZ176" s="76">
        <v>771985.51</v>
      </c>
      <c r="CA176" s="76"/>
      <c r="CB176" s="76"/>
      <c r="CC176" s="76">
        <v>223812.71999999997</v>
      </c>
      <c r="CD176" s="76"/>
      <c r="CE176" s="76"/>
      <c r="CF176" s="76"/>
      <c r="CG176" s="76"/>
      <c r="CH176" s="76">
        <v>44522.65</v>
      </c>
      <c r="CI176" s="76"/>
      <c r="CJ176" s="76">
        <v>28253.99</v>
      </c>
      <c r="CK176" s="76">
        <v>658.67</v>
      </c>
      <c r="CL176" s="76"/>
      <c r="CM176" s="76"/>
      <c r="CN176" s="76"/>
      <c r="CO176" s="76"/>
      <c r="CP176" s="76">
        <v>71890.12</v>
      </c>
      <c r="CQ176" s="76"/>
      <c r="CR176" s="76"/>
      <c r="CS176" s="76">
        <v>5518042.8399999999</v>
      </c>
      <c r="CT176" s="76">
        <v>140156.15999999997</v>
      </c>
      <c r="CU176" s="76">
        <v>40147.01</v>
      </c>
      <c r="CV176" s="76">
        <v>3739.8</v>
      </c>
      <c r="CW176" s="76"/>
      <c r="CX176" s="76">
        <v>78888.429999999993</v>
      </c>
      <c r="CY176" s="76"/>
      <c r="CZ176" s="76"/>
      <c r="DA176" s="76">
        <v>89802161.700000018</v>
      </c>
    </row>
    <row r="177" spans="2:105" x14ac:dyDescent="0.3">
      <c r="B177" s="72" t="s">
        <v>464</v>
      </c>
      <c r="C177" s="74" t="s">
        <v>141</v>
      </c>
      <c r="D177" s="73">
        <v>254292.26</v>
      </c>
      <c r="F177" s="55" t="s">
        <v>570</v>
      </c>
      <c r="G177" s="76">
        <v>169430.86</v>
      </c>
      <c r="H177" s="76">
        <v>-169430.86000000002</v>
      </c>
      <c r="I177" s="76">
        <v>5865644.3900000006</v>
      </c>
      <c r="J177" s="76">
        <v>188861.97000000003</v>
      </c>
      <c r="K177" s="76">
        <v>117471.46</v>
      </c>
      <c r="L177" s="76"/>
      <c r="M177" s="76">
        <v>491392.1100000001</v>
      </c>
      <c r="N177" s="76">
        <v>70217.319999999992</v>
      </c>
      <c r="O177" s="76">
        <v>49230</v>
      </c>
      <c r="P177" s="76">
        <v>2888373.7399999998</v>
      </c>
      <c r="Q177" s="76">
        <v>51974.15</v>
      </c>
      <c r="R177" s="76">
        <v>151490.62</v>
      </c>
      <c r="S177" s="76"/>
      <c r="T177" s="76">
        <v>371701.39</v>
      </c>
      <c r="U177" s="76">
        <v>22107.54</v>
      </c>
      <c r="V177" s="76"/>
      <c r="W177" s="76"/>
      <c r="X177" s="76">
        <v>508280.45999999996</v>
      </c>
      <c r="Y177" s="76">
        <v>261488.41</v>
      </c>
      <c r="Z177" s="76">
        <v>936605.84999999986</v>
      </c>
      <c r="AA177" s="76">
        <v>377997.74000000005</v>
      </c>
      <c r="AB177" s="76"/>
      <c r="AC177" s="76"/>
      <c r="AD177" s="76"/>
      <c r="AE177" s="76"/>
      <c r="AF177" s="76">
        <v>18659.849999999999</v>
      </c>
      <c r="AG177" s="76">
        <v>10691.28</v>
      </c>
      <c r="AH177" s="76">
        <v>36478.479999999996</v>
      </c>
      <c r="AI177" s="76">
        <v>73581.62999999999</v>
      </c>
      <c r="AJ177" s="76">
        <v>883754.65</v>
      </c>
      <c r="AK177" s="76">
        <v>939241.35</v>
      </c>
      <c r="AL177" s="76"/>
      <c r="AM177" s="76"/>
      <c r="AN177" s="76">
        <v>630332.5</v>
      </c>
      <c r="AO177" s="76">
        <v>93833.13</v>
      </c>
      <c r="AP177" s="76">
        <v>74478.070000000007</v>
      </c>
      <c r="AQ177" s="76">
        <v>82628.34</v>
      </c>
      <c r="AR177" s="76">
        <v>436713.79000000004</v>
      </c>
      <c r="AS177" s="76"/>
      <c r="AT177" s="76">
        <v>1735.34</v>
      </c>
      <c r="AU177" s="76">
        <v>7757.38</v>
      </c>
      <c r="AV177" s="76"/>
      <c r="AW177" s="76"/>
      <c r="AX177" s="76">
        <v>47296.090000000004</v>
      </c>
      <c r="AY177" s="76">
        <v>429519.79000000004</v>
      </c>
      <c r="AZ177" s="76">
        <v>19420.5</v>
      </c>
      <c r="BA177" s="76">
        <v>20967.66</v>
      </c>
      <c r="BB177" s="76"/>
      <c r="BC177" s="76">
        <v>62010.81</v>
      </c>
      <c r="BD177" s="76"/>
      <c r="BE177" s="76">
        <v>42824.56</v>
      </c>
      <c r="BF177" s="76">
        <v>104746.93</v>
      </c>
      <c r="BG177" s="76">
        <v>9927.7999999999993</v>
      </c>
      <c r="BH177" s="76">
        <v>166835.19</v>
      </c>
      <c r="BI177" s="76"/>
      <c r="BJ177" s="76">
        <v>9100</v>
      </c>
      <c r="BK177" s="76"/>
      <c r="BL177" s="76">
        <v>11825.810000000001</v>
      </c>
      <c r="BM177" s="76">
        <v>28713.81</v>
      </c>
      <c r="BN177" s="76"/>
      <c r="BO177" s="76"/>
      <c r="BP177" s="76"/>
      <c r="BQ177" s="76"/>
      <c r="BR177" s="76">
        <v>169674.62</v>
      </c>
      <c r="BS177" s="76">
        <v>121193.26000000001</v>
      </c>
      <c r="BT177" s="76">
        <v>11398.56</v>
      </c>
      <c r="BU177" s="76">
        <v>988.49</v>
      </c>
      <c r="BV177" s="76">
        <v>161350.34</v>
      </c>
      <c r="BW177" s="76"/>
      <c r="BX177" s="76">
        <v>126069.12</v>
      </c>
      <c r="BY177" s="76">
        <v>37338.869999999995</v>
      </c>
      <c r="BZ177" s="76">
        <v>127274.98000000001</v>
      </c>
      <c r="CA177" s="76"/>
      <c r="CB177" s="76"/>
      <c r="CC177" s="76">
        <v>311901.87</v>
      </c>
      <c r="CD177" s="76"/>
      <c r="CE177" s="76">
        <v>1908.85</v>
      </c>
      <c r="CF177" s="76"/>
      <c r="CG177" s="76"/>
      <c r="CH177" s="76">
        <v>64280.61</v>
      </c>
      <c r="CI177" s="76"/>
      <c r="CJ177" s="76">
        <v>21713.48</v>
      </c>
      <c r="CK177" s="76">
        <v>1172.72</v>
      </c>
      <c r="CL177" s="76"/>
      <c r="CM177" s="76"/>
      <c r="CN177" s="76"/>
      <c r="CO177" s="76"/>
      <c r="CP177" s="76">
        <v>105517.89</v>
      </c>
      <c r="CQ177" s="76"/>
      <c r="CR177" s="76"/>
      <c r="CS177" s="76">
        <v>16990.84</v>
      </c>
      <c r="CT177" s="76">
        <v>71126.720000000001</v>
      </c>
      <c r="CU177" s="76"/>
      <c r="CV177" s="76"/>
      <c r="CW177" s="76"/>
      <c r="CX177" s="76"/>
      <c r="CY177" s="76"/>
      <c r="CZ177" s="76"/>
      <c r="DA177" s="76">
        <v>17945813.110000003</v>
      </c>
    </row>
    <row r="178" spans="2:105" x14ac:dyDescent="0.3">
      <c r="B178" s="72" t="s">
        <v>464</v>
      </c>
      <c r="C178" s="74" t="s">
        <v>143</v>
      </c>
      <c r="D178" s="73">
        <v>49253.319999999992</v>
      </c>
      <c r="F178" s="55" t="s">
        <v>244</v>
      </c>
      <c r="G178" s="76">
        <v>173217.89</v>
      </c>
      <c r="H178" s="76">
        <v>-173217.88999999998</v>
      </c>
      <c r="I178" s="76">
        <v>5189278.8100000005</v>
      </c>
      <c r="J178" s="76">
        <v>122605.89</v>
      </c>
      <c r="K178" s="76">
        <v>229485.59999999998</v>
      </c>
      <c r="L178" s="76"/>
      <c r="M178" s="76">
        <v>280057.48</v>
      </c>
      <c r="N178" s="76">
        <v>132011.85999999999</v>
      </c>
      <c r="O178" s="76">
        <v>10705</v>
      </c>
      <c r="P178" s="76">
        <v>2219377.4200000004</v>
      </c>
      <c r="Q178" s="76">
        <v>102146.54</v>
      </c>
      <c r="R178" s="76">
        <v>135237.15</v>
      </c>
      <c r="S178" s="76"/>
      <c r="T178" s="76">
        <v>172522.85</v>
      </c>
      <c r="U178" s="76">
        <v>30078.92</v>
      </c>
      <c r="V178" s="76"/>
      <c r="W178" s="76"/>
      <c r="X178" s="76">
        <v>442525.07</v>
      </c>
      <c r="Y178" s="76">
        <v>197134.54</v>
      </c>
      <c r="Z178" s="76">
        <v>816449.06</v>
      </c>
      <c r="AA178" s="76">
        <v>295041.7</v>
      </c>
      <c r="AB178" s="76"/>
      <c r="AC178" s="76"/>
      <c r="AD178" s="76"/>
      <c r="AE178" s="76"/>
      <c r="AF178" s="76">
        <v>35102.630000000005</v>
      </c>
      <c r="AG178" s="76">
        <v>29017.030000000002</v>
      </c>
      <c r="AH178" s="76">
        <v>30936.959999999999</v>
      </c>
      <c r="AI178" s="76">
        <v>61304.03</v>
      </c>
      <c r="AJ178" s="76">
        <v>836352</v>
      </c>
      <c r="AK178" s="76">
        <v>799710.16999999993</v>
      </c>
      <c r="AL178" s="76"/>
      <c r="AM178" s="76"/>
      <c r="AN178" s="76">
        <v>612761.67000000004</v>
      </c>
      <c r="AO178" s="76">
        <v>57511.29</v>
      </c>
      <c r="AP178" s="76">
        <v>48808.63</v>
      </c>
      <c r="AQ178" s="76">
        <v>204617.91999999998</v>
      </c>
      <c r="AR178" s="76">
        <v>237700.51</v>
      </c>
      <c r="AS178" s="76">
        <v>581.09</v>
      </c>
      <c r="AT178" s="76">
        <v>285.57</v>
      </c>
      <c r="AU178" s="76">
        <v>30237.32</v>
      </c>
      <c r="AV178" s="76"/>
      <c r="AW178" s="76"/>
      <c r="AX178" s="76">
        <v>82328.460000000006</v>
      </c>
      <c r="AY178" s="76">
        <v>44763.56</v>
      </c>
      <c r="AZ178" s="76">
        <v>4966</v>
      </c>
      <c r="BA178" s="76">
        <v>10936.62</v>
      </c>
      <c r="BB178" s="76"/>
      <c r="BC178" s="76">
        <v>15790.84</v>
      </c>
      <c r="BD178" s="76">
        <v>1248.77</v>
      </c>
      <c r="BE178" s="76">
        <v>47590.66</v>
      </c>
      <c r="BF178" s="76">
        <v>57022.63</v>
      </c>
      <c r="BG178" s="76">
        <v>56920.619999999995</v>
      </c>
      <c r="BH178" s="76">
        <v>57828.14</v>
      </c>
      <c r="BI178" s="76">
        <v>1569.04</v>
      </c>
      <c r="BJ178" s="76">
        <v>70971</v>
      </c>
      <c r="BK178" s="76">
        <v>8429.48</v>
      </c>
      <c r="BL178" s="76">
        <v>12645.050000000001</v>
      </c>
      <c r="BM178" s="76">
        <v>15162.39</v>
      </c>
      <c r="BN178" s="76"/>
      <c r="BO178" s="76"/>
      <c r="BP178" s="76"/>
      <c r="BQ178" s="76"/>
      <c r="BR178" s="76">
        <v>155185.28</v>
      </c>
      <c r="BS178" s="76">
        <v>99772.160000000003</v>
      </c>
      <c r="BT178" s="76">
        <v>4025.0800000000004</v>
      </c>
      <c r="BU178" s="76">
        <v>2520</v>
      </c>
      <c r="BV178" s="76">
        <v>166967.75</v>
      </c>
      <c r="BW178" s="76">
        <v>7317</v>
      </c>
      <c r="BX178" s="76">
        <v>214395.73</v>
      </c>
      <c r="BY178" s="76">
        <v>940</v>
      </c>
      <c r="BZ178" s="76">
        <v>131404.78</v>
      </c>
      <c r="CA178" s="76"/>
      <c r="CB178" s="76"/>
      <c r="CC178" s="76">
        <v>184405.67</v>
      </c>
      <c r="CD178" s="76"/>
      <c r="CE178" s="76"/>
      <c r="CF178" s="76"/>
      <c r="CG178" s="76"/>
      <c r="CH178" s="76">
        <v>38096.17</v>
      </c>
      <c r="CI178" s="76"/>
      <c r="CJ178" s="76">
        <v>22693.809999999998</v>
      </c>
      <c r="CK178" s="76">
        <v>1516.63</v>
      </c>
      <c r="CL178" s="76"/>
      <c r="CM178" s="76"/>
      <c r="CN178" s="76"/>
      <c r="CO178" s="76"/>
      <c r="CP178" s="76">
        <v>82755.97</v>
      </c>
      <c r="CQ178" s="76"/>
      <c r="CR178" s="76">
        <v>1592961.02</v>
      </c>
      <c r="CS178" s="76">
        <v>24561.79</v>
      </c>
      <c r="CT178" s="76"/>
      <c r="CU178" s="76">
        <v>52599.329999999994</v>
      </c>
      <c r="CV178" s="76">
        <v>33555</v>
      </c>
      <c r="CW178" s="76"/>
      <c r="CX178" s="76">
        <v>167055.52000000002</v>
      </c>
      <c r="CY178" s="76"/>
      <c r="CZ178" s="76"/>
      <c r="DA178" s="76">
        <v>16830486.66</v>
      </c>
    </row>
    <row r="179" spans="2:105" x14ac:dyDescent="0.3">
      <c r="B179" s="72" t="s">
        <v>464</v>
      </c>
      <c r="C179" s="74" t="s">
        <v>145</v>
      </c>
      <c r="D179" s="73">
        <v>9220.32</v>
      </c>
      <c r="F179" s="55" t="s">
        <v>600</v>
      </c>
      <c r="G179" s="76">
        <v>45511.76</v>
      </c>
      <c r="H179" s="76">
        <v>-45511.76</v>
      </c>
      <c r="I179" s="76">
        <v>1829770.19</v>
      </c>
      <c r="J179" s="76">
        <v>30889.52</v>
      </c>
      <c r="K179" s="76">
        <v>48166.570000000007</v>
      </c>
      <c r="L179" s="76"/>
      <c r="M179" s="76">
        <v>95865.939999999988</v>
      </c>
      <c r="N179" s="76">
        <v>35565.31</v>
      </c>
      <c r="O179" s="76">
        <v>21410</v>
      </c>
      <c r="P179" s="76">
        <v>906071.74000000022</v>
      </c>
      <c r="Q179" s="76">
        <v>29479.9</v>
      </c>
      <c r="R179" s="76">
        <v>74798.649999999994</v>
      </c>
      <c r="S179" s="76"/>
      <c r="T179" s="76">
        <v>141182.38</v>
      </c>
      <c r="U179" s="76">
        <v>18225.87</v>
      </c>
      <c r="V179" s="76"/>
      <c r="W179" s="76"/>
      <c r="X179" s="76">
        <v>156415.52000000002</v>
      </c>
      <c r="Y179" s="76">
        <v>88349.669999999984</v>
      </c>
      <c r="Z179" s="76">
        <v>288897.41000000003</v>
      </c>
      <c r="AA179" s="76">
        <v>123245.74999999999</v>
      </c>
      <c r="AB179" s="76"/>
      <c r="AC179" s="76"/>
      <c r="AD179" s="76"/>
      <c r="AE179" s="76"/>
      <c r="AF179" s="76">
        <v>7260.2199999999993</v>
      </c>
      <c r="AG179" s="76">
        <v>5100.6899999999996</v>
      </c>
      <c r="AH179" s="76">
        <v>10170.24</v>
      </c>
      <c r="AI179" s="76">
        <v>29177.949999999997</v>
      </c>
      <c r="AJ179" s="76">
        <v>303448.34999999998</v>
      </c>
      <c r="AK179" s="76">
        <v>304349.65000000002</v>
      </c>
      <c r="AL179" s="76"/>
      <c r="AM179" s="76"/>
      <c r="AN179" s="76">
        <v>213316.49</v>
      </c>
      <c r="AO179" s="76">
        <v>34480.07</v>
      </c>
      <c r="AP179" s="76">
        <v>120580.38</v>
      </c>
      <c r="AQ179" s="76">
        <v>16524.61</v>
      </c>
      <c r="AR179" s="76">
        <v>40445.32</v>
      </c>
      <c r="AS179" s="76">
        <v>682.15</v>
      </c>
      <c r="AT179" s="76">
        <v>646.66</v>
      </c>
      <c r="AU179" s="76"/>
      <c r="AV179" s="76">
        <v>6446.3</v>
      </c>
      <c r="AW179" s="76"/>
      <c r="AX179" s="76">
        <v>18655.32</v>
      </c>
      <c r="AY179" s="76">
        <v>78839.09</v>
      </c>
      <c r="AZ179" s="76">
        <v>40467.58</v>
      </c>
      <c r="BA179" s="76">
        <v>22714.97</v>
      </c>
      <c r="BB179" s="76"/>
      <c r="BC179" s="76">
        <v>1980.0900000000001</v>
      </c>
      <c r="BD179" s="76"/>
      <c r="BE179" s="76"/>
      <c r="BF179" s="76">
        <v>31145.87</v>
      </c>
      <c r="BG179" s="76">
        <v>1870</v>
      </c>
      <c r="BH179" s="76">
        <v>70503.349999999991</v>
      </c>
      <c r="BI179" s="76">
        <v>106.92</v>
      </c>
      <c r="BJ179" s="76">
        <v>1788.6</v>
      </c>
      <c r="BK179" s="76">
        <v>1785.8899999999999</v>
      </c>
      <c r="BL179" s="76">
        <v>15044.32</v>
      </c>
      <c r="BM179" s="76">
        <v>8253.6</v>
      </c>
      <c r="BN179" s="76"/>
      <c r="BO179" s="76"/>
      <c r="BP179" s="76"/>
      <c r="BQ179" s="76"/>
      <c r="BR179" s="76">
        <v>5875</v>
      </c>
      <c r="BS179" s="76">
        <v>86181.82</v>
      </c>
      <c r="BT179" s="76">
        <v>5172.9799999999996</v>
      </c>
      <c r="BU179" s="76"/>
      <c r="BV179" s="76">
        <v>83567.789999999994</v>
      </c>
      <c r="BW179" s="76"/>
      <c r="BX179" s="76">
        <v>3682.52</v>
      </c>
      <c r="BY179" s="76">
        <v>21674.98</v>
      </c>
      <c r="BZ179" s="76">
        <v>241965.2</v>
      </c>
      <c r="CA179" s="76"/>
      <c r="CB179" s="76"/>
      <c r="CC179" s="76">
        <v>102816.52</v>
      </c>
      <c r="CD179" s="76">
        <v>890.3</v>
      </c>
      <c r="CE179" s="76"/>
      <c r="CF179" s="76"/>
      <c r="CG179" s="76"/>
      <c r="CH179" s="76">
        <v>18767.79</v>
      </c>
      <c r="CI179" s="76"/>
      <c r="CJ179" s="76">
        <v>8307.3700000000008</v>
      </c>
      <c r="CK179" s="76">
        <v>318.87</v>
      </c>
      <c r="CL179" s="76"/>
      <c r="CM179" s="76"/>
      <c r="CN179" s="76"/>
      <c r="CO179" s="76"/>
      <c r="CP179" s="76">
        <v>17881.09</v>
      </c>
      <c r="CQ179" s="76"/>
      <c r="CR179" s="76"/>
      <c r="CS179" s="76"/>
      <c r="CT179" s="76"/>
      <c r="CU179" s="76"/>
      <c r="CV179" s="76">
        <v>9163.11</v>
      </c>
      <c r="CW179" s="76"/>
      <c r="CX179" s="76"/>
      <c r="CY179" s="76"/>
      <c r="CZ179" s="76"/>
      <c r="DA179" s="76">
        <v>5880384.4400000023</v>
      </c>
    </row>
    <row r="180" spans="2:105" x14ac:dyDescent="0.3">
      <c r="B180" s="72" t="s">
        <v>464</v>
      </c>
      <c r="C180" s="74" t="s">
        <v>147</v>
      </c>
      <c r="D180" s="73">
        <v>533.20000000000005</v>
      </c>
      <c r="F180" s="55" t="s">
        <v>502</v>
      </c>
      <c r="G180" s="76">
        <v>164942.63</v>
      </c>
      <c r="H180" s="76">
        <v>-164942.63</v>
      </c>
      <c r="I180" s="76">
        <v>4099803.4799999995</v>
      </c>
      <c r="J180" s="76">
        <v>174482.11</v>
      </c>
      <c r="K180" s="76">
        <v>73494.429999999993</v>
      </c>
      <c r="L180" s="76"/>
      <c r="M180" s="76">
        <v>117382.93</v>
      </c>
      <c r="N180" s="76">
        <v>16030.71</v>
      </c>
      <c r="O180" s="76">
        <v>39935</v>
      </c>
      <c r="P180" s="76">
        <v>1643401.96</v>
      </c>
      <c r="Q180" s="76">
        <v>81534.17</v>
      </c>
      <c r="R180" s="76">
        <v>129035.72</v>
      </c>
      <c r="S180" s="76"/>
      <c r="T180" s="76">
        <v>225925.61</v>
      </c>
      <c r="U180" s="76"/>
      <c r="V180" s="76"/>
      <c r="W180" s="76"/>
      <c r="X180" s="76">
        <v>335454.2</v>
      </c>
      <c r="Y180" s="76">
        <v>153252.41999999998</v>
      </c>
      <c r="Z180" s="76">
        <v>614592.5</v>
      </c>
      <c r="AA180" s="76">
        <v>215183.26</v>
      </c>
      <c r="AB180" s="76"/>
      <c r="AC180" s="76"/>
      <c r="AD180" s="76"/>
      <c r="AE180" s="76"/>
      <c r="AF180" s="76">
        <v>11070.16</v>
      </c>
      <c r="AG180" s="76">
        <v>5596.83</v>
      </c>
      <c r="AH180" s="76">
        <v>21618.600000000002</v>
      </c>
      <c r="AI180" s="76">
        <v>55807.24</v>
      </c>
      <c r="AJ180" s="76">
        <v>696904.41999999993</v>
      </c>
      <c r="AK180" s="76">
        <v>512714.44000000006</v>
      </c>
      <c r="AL180" s="76"/>
      <c r="AM180" s="76"/>
      <c r="AN180" s="76">
        <v>554571.32999999996</v>
      </c>
      <c r="AO180" s="76">
        <v>96604.88</v>
      </c>
      <c r="AP180" s="76">
        <v>155888.43</v>
      </c>
      <c r="AQ180" s="76">
        <v>69244.48000000001</v>
      </c>
      <c r="AR180" s="76">
        <v>32350.71</v>
      </c>
      <c r="AS180" s="76">
        <v>4831.8999999999996</v>
      </c>
      <c r="AT180" s="76"/>
      <c r="AU180" s="76">
        <v>186687.72999999998</v>
      </c>
      <c r="AV180" s="76"/>
      <c r="AW180" s="76"/>
      <c r="AX180" s="76">
        <v>3237.33</v>
      </c>
      <c r="AY180" s="76">
        <v>50473.729999999996</v>
      </c>
      <c r="AZ180" s="76">
        <v>14136.900000000001</v>
      </c>
      <c r="BA180" s="76">
        <v>13267.23</v>
      </c>
      <c r="BB180" s="76"/>
      <c r="BC180" s="76">
        <v>21645.079999999998</v>
      </c>
      <c r="BD180" s="76"/>
      <c r="BE180" s="76"/>
      <c r="BF180" s="76">
        <v>10832.77</v>
      </c>
      <c r="BG180" s="76">
        <v>73247.61</v>
      </c>
      <c r="BH180" s="76">
        <v>95232.06</v>
      </c>
      <c r="BI180" s="76">
        <v>144</v>
      </c>
      <c r="BJ180" s="76">
        <v>12553.79</v>
      </c>
      <c r="BK180" s="76">
        <v>15388.96</v>
      </c>
      <c r="BL180" s="76">
        <v>9417.7199999999993</v>
      </c>
      <c r="BM180" s="76">
        <v>7140.1</v>
      </c>
      <c r="BN180" s="76"/>
      <c r="BO180" s="76"/>
      <c r="BP180" s="76"/>
      <c r="BQ180" s="76"/>
      <c r="BR180" s="76">
        <v>241298.29</v>
      </c>
      <c r="BS180" s="76">
        <v>45756.710000000006</v>
      </c>
      <c r="BT180" s="76">
        <v>2842.02</v>
      </c>
      <c r="BU180" s="76"/>
      <c r="BV180" s="76">
        <v>89165.88</v>
      </c>
      <c r="BW180" s="76"/>
      <c r="BX180" s="76"/>
      <c r="BY180" s="76">
        <v>79170.899999999994</v>
      </c>
      <c r="BZ180" s="76">
        <v>985833.94</v>
      </c>
      <c r="CA180" s="76"/>
      <c r="CB180" s="76"/>
      <c r="CC180" s="76">
        <v>164523.58000000002</v>
      </c>
      <c r="CD180" s="76">
        <v>25916.69</v>
      </c>
      <c r="CE180" s="76"/>
      <c r="CF180" s="76"/>
      <c r="CG180" s="76"/>
      <c r="CH180" s="76">
        <v>13961.990000000002</v>
      </c>
      <c r="CI180" s="76"/>
      <c r="CJ180" s="76">
        <v>53875.090000000004</v>
      </c>
      <c r="CK180" s="76">
        <v>1606.77</v>
      </c>
      <c r="CL180" s="76"/>
      <c r="CM180" s="76"/>
      <c r="CN180" s="76"/>
      <c r="CO180" s="76"/>
      <c r="CP180" s="76">
        <v>99478.239999999991</v>
      </c>
      <c r="CQ180" s="76"/>
      <c r="CR180" s="76">
        <v>66315.16</v>
      </c>
      <c r="CS180" s="76">
        <v>2163.2800000000002</v>
      </c>
      <c r="CT180" s="76">
        <v>37993.39</v>
      </c>
      <c r="CU180" s="76"/>
      <c r="CV180" s="76">
        <v>70979.67</v>
      </c>
      <c r="CW180" s="76"/>
      <c r="CX180" s="76"/>
      <c r="CY180" s="76"/>
      <c r="CZ180" s="76"/>
      <c r="DA180" s="76">
        <v>12630998.530000003</v>
      </c>
    </row>
    <row r="181" spans="2:105" x14ac:dyDescent="0.3">
      <c r="B181" s="72" t="s">
        <v>464</v>
      </c>
      <c r="C181" s="74" t="s">
        <v>149</v>
      </c>
      <c r="D181" s="73">
        <v>687.04</v>
      </c>
      <c r="F181" s="55" t="s">
        <v>762</v>
      </c>
      <c r="G181" s="76">
        <v>163077.65</v>
      </c>
      <c r="H181" s="76">
        <v>-163077.65</v>
      </c>
      <c r="I181" s="76">
        <v>6140924.7699999996</v>
      </c>
      <c r="J181" s="76">
        <v>333843.65000000002</v>
      </c>
      <c r="K181" s="76">
        <v>276898.51999999996</v>
      </c>
      <c r="L181" s="76"/>
      <c r="M181" s="76">
        <v>406779.97</v>
      </c>
      <c r="N181" s="76">
        <v>14683.34</v>
      </c>
      <c r="O181" s="76">
        <v>53525</v>
      </c>
      <c r="P181" s="76">
        <v>2742997.94</v>
      </c>
      <c r="Q181" s="76">
        <v>97713.29</v>
      </c>
      <c r="R181" s="76">
        <v>99413.969999999987</v>
      </c>
      <c r="S181" s="76"/>
      <c r="T181" s="76">
        <v>299902.96999999997</v>
      </c>
      <c r="U181" s="76">
        <v>142176.49</v>
      </c>
      <c r="V181" s="76"/>
      <c r="W181" s="76"/>
      <c r="X181" s="76">
        <v>540203.84</v>
      </c>
      <c r="Y181" s="76">
        <v>252319.65999999997</v>
      </c>
      <c r="Z181" s="76">
        <v>967869.77999999991</v>
      </c>
      <c r="AA181" s="76">
        <v>325041.55999999994</v>
      </c>
      <c r="AB181" s="76"/>
      <c r="AC181" s="76"/>
      <c r="AD181" s="76"/>
      <c r="AE181" s="76"/>
      <c r="AF181" s="76">
        <v>49119.46</v>
      </c>
      <c r="AG181" s="76">
        <v>27268.360000000004</v>
      </c>
      <c r="AH181" s="76">
        <v>38528.47</v>
      </c>
      <c r="AI181" s="76">
        <v>71580.789999999994</v>
      </c>
      <c r="AJ181" s="76">
        <v>1043063.01</v>
      </c>
      <c r="AK181" s="76">
        <v>1000072.19</v>
      </c>
      <c r="AL181" s="76"/>
      <c r="AM181" s="76"/>
      <c r="AN181" s="76">
        <v>738645.79999999981</v>
      </c>
      <c r="AO181" s="76">
        <v>124104.23000000001</v>
      </c>
      <c r="AP181" s="76">
        <v>35269.56</v>
      </c>
      <c r="AQ181" s="76">
        <v>116842.01</v>
      </c>
      <c r="AR181" s="76">
        <v>209614.26</v>
      </c>
      <c r="AS181" s="76"/>
      <c r="AT181" s="76">
        <v>3007.64</v>
      </c>
      <c r="AU181" s="76"/>
      <c r="AV181" s="76"/>
      <c r="AW181" s="76">
        <v>-2723.9</v>
      </c>
      <c r="AX181" s="76">
        <v>53188.509999999995</v>
      </c>
      <c r="AY181" s="76">
        <v>201955.34000000003</v>
      </c>
      <c r="AZ181" s="76">
        <v>89072.1</v>
      </c>
      <c r="BA181" s="76">
        <v>14527.08</v>
      </c>
      <c r="BB181" s="76"/>
      <c r="BC181" s="76"/>
      <c r="BD181" s="76"/>
      <c r="BE181" s="76"/>
      <c r="BF181" s="76">
        <v>81391.19</v>
      </c>
      <c r="BG181" s="76">
        <v>14104.98</v>
      </c>
      <c r="BH181" s="76">
        <v>102501.15</v>
      </c>
      <c r="BI181" s="76"/>
      <c r="BJ181" s="76"/>
      <c r="BK181" s="76">
        <v>11762.349999999999</v>
      </c>
      <c r="BL181" s="76">
        <v>21022.98</v>
      </c>
      <c r="BM181" s="76">
        <v>85228.85</v>
      </c>
      <c r="BN181" s="76"/>
      <c r="BO181" s="76"/>
      <c r="BP181" s="76"/>
      <c r="BQ181" s="76"/>
      <c r="BR181" s="76">
        <v>184694.19999999998</v>
      </c>
      <c r="BS181" s="76">
        <v>451024.14999999997</v>
      </c>
      <c r="BT181" s="76">
        <v>3133.34</v>
      </c>
      <c r="BU181" s="76">
        <v>2848.7</v>
      </c>
      <c r="BV181" s="76">
        <v>410606.03</v>
      </c>
      <c r="BW181" s="76"/>
      <c r="BX181" s="76">
        <v>275208.95</v>
      </c>
      <c r="BY181" s="76">
        <v>31896.55</v>
      </c>
      <c r="BZ181" s="76">
        <v>330897.70999999996</v>
      </c>
      <c r="CA181" s="76"/>
      <c r="CB181" s="76"/>
      <c r="CC181" s="76">
        <v>129308.62999999999</v>
      </c>
      <c r="CD181" s="76">
        <v>129262.79</v>
      </c>
      <c r="CE181" s="76"/>
      <c r="CF181" s="76"/>
      <c r="CG181" s="76"/>
      <c r="CH181" s="76">
        <v>35785.49</v>
      </c>
      <c r="CI181" s="76"/>
      <c r="CJ181" s="76">
        <v>15663.36</v>
      </c>
      <c r="CK181" s="76">
        <v>1086.48</v>
      </c>
      <c r="CL181" s="76"/>
      <c r="CM181" s="76"/>
      <c r="CN181" s="76"/>
      <c r="CO181" s="76"/>
      <c r="CP181" s="76">
        <v>92543.14</v>
      </c>
      <c r="CQ181" s="76"/>
      <c r="CR181" s="76"/>
      <c r="CS181" s="76"/>
      <c r="CT181" s="76">
        <v>59575.82</v>
      </c>
      <c r="CU181" s="76"/>
      <c r="CV181" s="76">
        <v>3384.18</v>
      </c>
      <c r="CW181" s="76"/>
      <c r="CX181" s="76">
        <v>142697.63</v>
      </c>
      <c r="CY181" s="76"/>
      <c r="CZ181" s="76"/>
      <c r="DA181" s="76">
        <v>19123058.309999995</v>
      </c>
    </row>
    <row r="182" spans="2:105" x14ac:dyDescent="0.3">
      <c r="B182" s="72" t="s">
        <v>464</v>
      </c>
      <c r="C182" s="74" t="s">
        <v>159</v>
      </c>
      <c r="D182" s="73">
        <v>127875.30000000002</v>
      </c>
      <c r="F182" s="55" t="s">
        <v>588</v>
      </c>
      <c r="G182" s="76">
        <v>47944.67</v>
      </c>
      <c r="H182" s="76">
        <v>-47944.67</v>
      </c>
      <c r="I182" s="76">
        <v>3184388.14</v>
      </c>
      <c r="J182" s="76">
        <v>252502.77</v>
      </c>
      <c r="K182" s="76">
        <v>64587.020000000004</v>
      </c>
      <c r="L182" s="76"/>
      <c r="M182" s="76">
        <v>155784.5</v>
      </c>
      <c r="N182" s="76">
        <v>68818.53</v>
      </c>
      <c r="O182" s="76">
        <v>19160</v>
      </c>
      <c r="P182" s="76">
        <v>1290925.54</v>
      </c>
      <c r="Q182" s="76">
        <v>151696.83000000002</v>
      </c>
      <c r="R182" s="76">
        <v>46865.930000000008</v>
      </c>
      <c r="S182" s="76"/>
      <c r="T182" s="76">
        <v>176001.74</v>
      </c>
      <c r="U182" s="76">
        <v>9063.17</v>
      </c>
      <c r="V182" s="76"/>
      <c r="W182" s="76"/>
      <c r="X182" s="76">
        <v>279054.99000000005</v>
      </c>
      <c r="Y182" s="76">
        <v>123140.10999999999</v>
      </c>
      <c r="Z182" s="76">
        <v>498156.14999999997</v>
      </c>
      <c r="AA182" s="76">
        <v>166824.26</v>
      </c>
      <c r="AB182" s="76"/>
      <c r="AC182" s="76"/>
      <c r="AD182" s="76"/>
      <c r="AE182" s="76"/>
      <c r="AF182" s="76">
        <v>13240.6</v>
      </c>
      <c r="AG182" s="76">
        <v>6805.42</v>
      </c>
      <c r="AH182" s="76">
        <v>23902.940000000002</v>
      </c>
      <c r="AI182" s="76">
        <v>41900.089999999997</v>
      </c>
      <c r="AJ182" s="76">
        <v>536965.30000000005</v>
      </c>
      <c r="AK182" s="76">
        <v>465133.7</v>
      </c>
      <c r="AL182" s="76">
        <v>5857.49</v>
      </c>
      <c r="AM182" s="76">
        <v>2610.62</v>
      </c>
      <c r="AN182" s="76">
        <v>486911.43999999994</v>
      </c>
      <c r="AO182" s="76">
        <v>33133.75</v>
      </c>
      <c r="AP182" s="76">
        <v>25460.16</v>
      </c>
      <c r="AQ182" s="76">
        <v>122338.77</v>
      </c>
      <c r="AR182" s="76">
        <v>114792.83000000002</v>
      </c>
      <c r="AS182" s="76"/>
      <c r="AT182" s="76"/>
      <c r="AU182" s="76">
        <v>5327.5</v>
      </c>
      <c r="AV182" s="76"/>
      <c r="AW182" s="76"/>
      <c r="AX182" s="76">
        <v>123985.95999999999</v>
      </c>
      <c r="AY182" s="76">
        <v>333744.83</v>
      </c>
      <c r="AZ182" s="76"/>
      <c r="BA182" s="76">
        <v>24028.65</v>
      </c>
      <c r="BB182" s="76"/>
      <c r="BC182" s="76"/>
      <c r="BD182" s="76"/>
      <c r="BE182" s="76">
        <v>8771</v>
      </c>
      <c r="BF182" s="76">
        <v>4171.7700000000004</v>
      </c>
      <c r="BG182" s="76">
        <v>39965.310000000005</v>
      </c>
      <c r="BH182" s="76">
        <v>290</v>
      </c>
      <c r="BI182" s="76"/>
      <c r="BJ182" s="76"/>
      <c r="BK182" s="76">
        <v>28414.46</v>
      </c>
      <c r="BL182" s="76">
        <v>3246.39</v>
      </c>
      <c r="BM182" s="76">
        <v>253201.38</v>
      </c>
      <c r="BN182" s="76"/>
      <c r="BO182" s="76"/>
      <c r="BP182" s="76"/>
      <c r="BQ182" s="76"/>
      <c r="BR182" s="76">
        <v>115875.41</v>
      </c>
      <c r="BS182" s="76">
        <v>44160.65</v>
      </c>
      <c r="BT182" s="76">
        <v>14631.16</v>
      </c>
      <c r="BU182" s="76"/>
      <c r="BV182" s="76">
        <v>163427.58000000002</v>
      </c>
      <c r="BW182" s="76"/>
      <c r="BX182" s="76">
        <v>143740.78</v>
      </c>
      <c r="BY182" s="76">
        <v>18342.240000000002</v>
      </c>
      <c r="BZ182" s="76">
        <v>29740.030000000002</v>
      </c>
      <c r="CA182" s="76"/>
      <c r="CB182" s="76"/>
      <c r="CC182" s="76">
        <v>158057.47</v>
      </c>
      <c r="CD182" s="76"/>
      <c r="CE182" s="76"/>
      <c r="CF182" s="76"/>
      <c r="CG182" s="76"/>
      <c r="CH182" s="76">
        <v>7786.03</v>
      </c>
      <c r="CI182" s="76"/>
      <c r="CJ182" s="76"/>
      <c r="CK182" s="76"/>
      <c r="CL182" s="76"/>
      <c r="CM182" s="76"/>
      <c r="CN182" s="76"/>
      <c r="CO182" s="76"/>
      <c r="CP182" s="76">
        <v>57289.67</v>
      </c>
      <c r="CQ182" s="76"/>
      <c r="CR182" s="76">
        <v>484025</v>
      </c>
      <c r="CS182" s="76"/>
      <c r="CT182" s="76"/>
      <c r="CU182" s="76">
        <v>78676.72</v>
      </c>
      <c r="CV182" s="76"/>
      <c r="CW182" s="76"/>
      <c r="CX182" s="76">
        <v>9775.56</v>
      </c>
      <c r="CY182" s="76"/>
      <c r="CZ182" s="76"/>
      <c r="DA182" s="76">
        <v>10516698.340000005</v>
      </c>
    </row>
    <row r="183" spans="2:105" x14ac:dyDescent="0.3">
      <c r="B183" s="72" t="s">
        <v>464</v>
      </c>
      <c r="C183" s="74" t="s">
        <v>161</v>
      </c>
      <c r="D183" s="73">
        <v>250910.15999999997</v>
      </c>
      <c r="F183" s="55" t="s">
        <v>564</v>
      </c>
      <c r="G183" s="76">
        <v>188301.14</v>
      </c>
      <c r="H183" s="76">
        <v>-188301.13999999998</v>
      </c>
      <c r="I183" s="76">
        <v>5417895.2400000002</v>
      </c>
      <c r="J183" s="76">
        <v>18448.38</v>
      </c>
      <c r="K183" s="76">
        <v>192361.84999999998</v>
      </c>
      <c r="L183" s="76"/>
      <c r="M183" s="76">
        <v>62350.83</v>
      </c>
      <c r="N183" s="76">
        <v>69622.649999999994</v>
      </c>
      <c r="O183" s="76">
        <v>51948</v>
      </c>
      <c r="P183" s="76">
        <v>2592001.919999999</v>
      </c>
      <c r="Q183" s="76">
        <v>45255.869999999995</v>
      </c>
      <c r="R183" s="76">
        <v>210418</v>
      </c>
      <c r="S183" s="76"/>
      <c r="T183" s="76">
        <v>137195.06</v>
      </c>
      <c r="U183" s="76">
        <v>28943.559999999998</v>
      </c>
      <c r="V183" s="76"/>
      <c r="W183" s="76"/>
      <c r="X183" s="76">
        <v>439341.27</v>
      </c>
      <c r="Y183" s="76">
        <v>225980.78999999998</v>
      </c>
      <c r="Z183" s="76">
        <v>807779.91000000015</v>
      </c>
      <c r="AA183" s="76">
        <v>327738.03999999998</v>
      </c>
      <c r="AB183" s="76"/>
      <c r="AC183" s="76"/>
      <c r="AD183" s="76"/>
      <c r="AE183" s="76"/>
      <c r="AF183" s="76">
        <v>42372.170000000006</v>
      </c>
      <c r="AG183" s="76">
        <v>21843.710000000003</v>
      </c>
      <c r="AH183" s="76">
        <v>34531.619999999995</v>
      </c>
      <c r="AI183" s="76">
        <v>107588.89999999998</v>
      </c>
      <c r="AJ183" s="76">
        <v>854810.69000000006</v>
      </c>
      <c r="AK183" s="76">
        <v>939999.96999999986</v>
      </c>
      <c r="AL183" s="76">
        <v>10519.12</v>
      </c>
      <c r="AM183" s="76"/>
      <c r="AN183" s="76">
        <v>614885.79999999993</v>
      </c>
      <c r="AO183" s="76">
        <v>141612.17000000001</v>
      </c>
      <c r="AP183" s="76">
        <v>328617.38</v>
      </c>
      <c r="AQ183" s="76">
        <v>5868.02</v>
      </c>
      <c r="AR183" s="76">
        <v>294288.82999999996</v>
      </c>
      <c r="AS183" s="76">
        <v>15285.69</v>
      </c>
      <c r="AT183" s="76">
        <v>4206.99</v>
      </c>
      <c r="AU183" s="76">
        <v>2763264.48</v>
      </c>
      <c r="AV183" s="76"/>
      <c r="AW183" s="76">
        <v>181960</v>
      </c>
      <c r="AX183" s="76">
        <v>101756.88</v>
      </c>
      <c r="AY183" s="76">
        <v>144548.28999999998</v>
      </c>
      <c r="AZ183" s="76">
        <v>29072.5</v>
      </c>
      <c r="BA183" s="76">
        <v>25280.18</v>
      </c>
      <c r="BB183" s="76"/>
      <c r="BC183" s="76">
        <v>10724.720000000001</v>
      </c>
      <c r="BD183" s="76">
        <v>1248.8899999999999</v>
      </c>
      <c r="BE183" s="76">
        <v>130608.66</v>
      </c>
      <c r="BF183" s="76">
        <v>73678.41</v>
      </c>
      <c r="BG183" s="76">
        <v>71438.58</v>
      </c>
      <c r="BH183" s="76">
        <v>171941.31</v>
      </c>
      <c r="BI183" s="76">
        <v>8802.86</v>
      </c>
      <c r="BJ183" s="76">
        <v>113.51</v>
      </c>
      <c r="BK183" s="76">
        <v>5531.9800000000005</v>
      </c>
      <c r="BL183" s="76"/>
      <c r="BM183" s="76">
        <v>38985</v>
      </c>
      <c r="BN183" s="76"/>
      <c r="BO183" s="76">
        <v>3000</v>
      </c>
      <c r="BP183" s="76"/>
      <c r="BQ183" s="76"/>
      <c r="BR183" s="76">
        <v>170705</v>
      </c>
      <c r="BS183" s="76">
        <v>76204.55</v>
      </c>
      <c r="BT183" s="76">
        <v>83.25</v>
      </c>
      <c r="BU183" s="76">
        <v>2673.68</v>
      </c>
      <c r="BV183" s="76">
        <v>124656.57999999999</v>
      </c>
      <c r="BW183" s="76">
        <v>77315</v>
      </c>
      <c r="BX183" s="76"/>
      <c r="BY183" s="76">
        <v>17497</v>
      </c>
      <c r="BZ183" s="76">
        <v>153308.33000000002</v>
      </c>
      <c r="CA183" s="76"/>
      <c r="CB183" s="76"/>
      <c r="CC183" s="76">
        <v>187180.36000000002</v>
      </c>
      <c r="CD183" s="76"/>
      <c r="CE183" s="76">
        <v>89838.17</v>
      </c>
      <c r="CF183" s="76"/>
      <c r="CG183" s="76"/>
      <c r="CH183" s="76">
        <v>5325.64</v>
      </c>
      <c r="CI183" s="76"/>
      <c r="CJ183" s="76">
        <v>25043.84</v>
      </c>
      <c r="CK183" s="76">
        <v>1801.84</v>
      </c>
      <c r="CL183" s="76"/>
      <c r="CM183" s="76"/>
      <c r="CN183" s="76"/>
      <c r="CO183" s="76"/>
      <c r="CP183" s="76">
        <v>71301.72</v>
      </c>
      <c r="CQ183" s="76"/>
      <c r="CR183" s="76"/>
      <c r="CS183" s="76">
        <v>32890.28</v>
      </c>
      <c r="CT183" s="76">
        <v>52519.7</v>
      </c>
      <c r="CU183" s="76">
        <v>332.84</v>
      </c>
      <c r="CV183" s="76">
        <v>107373.17</v>
      </c>
      <c r="CW183" s="76">
        <v>5986.82</v>
      </c>
      <c r="CX183" s="76">
        <v>13907.06</v>
      </c>
      <c r="CY183" s="76"/>
      <c r="CZ183" s="76"/>
      <c r="DA183" s="76">
        <v>19021613.50999999</v>
      </c>
    </row>
    <row r="184" spans="2:105" x14ac:dyDescent="0.3">
      <c r="B184" s="72" t="s">
        <v>464</v>
      </c>
      <c r="C184" s="74" t="s">
        <v>163</v>
      </c>
      <c r="D184" s="73">
        <v>84764.22</v>
      </c>
      <c r="F184" s="55" t="s">
        <v>646</v>
      </c>
      <c r="G184" s="76">
        <v>49180.920000000006</v>
      </c>
      <c r="H184" s="76">
        <v>-49180.92</v>
      </c>
      <c r="I184" s="76">
        <v>3423044.36</v>
      </c>
      <c r="J184" s="76">
        <v>139566.81</v>
      </c>
      <c r="K184" s="76"/>
      <c r="L184" s="76"/>
      <c r="M184" s="76">
        <v>142600.24</v>
      </c>
      <c r="N184" s="76">
        <v>7920</v>
      </c>
      <c r="O184" s="76"/>
      <c r="P184" s="76">
        <v>1701936.5100000002</v>
      </c>
      <c r="Q184" s="76">
        <v>73273.03</v>
      </c>
      <c r="R184" s="76">
        <v>739.5</v>
      </c>
      <c r="S184" s="76"/>
      <c r="T184" s="76">
        <v>165220.71</v>
      </c>
      <c r="U184" s="76">
        <v>3384.8</v>
      </c>
      <c r="V184" s="76"/>
      <c r="W184" s="76">
        <v>-1225.68</v>
      </c>
      <c r="X184" s="76">
        <v>279989.58999999997</v>
      </c>
      <c r="Y184" s="76">
        <v>144871.52000000002</v>
      </c>
      <c r="Z184" s="76">
        <v>516445.6</v>
      </c>
      <c r="AA184" s="76">
        <v>208987.12</v>
      </c>
      <c r="AB184" s="76"/>
      <c r="AC184" s="76"/>
      <c r="AD184" s="76"/>
      <c r="AE184" s="76"/>
      <c r="AF184" s="76">
        <v>11080.54</v>
      </c>
      <c r="AG184" s="76">
        <v>6400.61</v>
      </c>
      <c r="AH184" s="76">
        <v>22499.71</v>
      </c>
      <c r="AI184" s="76">
        <v>58814.559999999998</v>
      </c>
      <c r="AJ184" s="76">
        <v>479160.01</v>
      </c>
      <c r="AK184" s="76">
        <v>547888</v>
      </c>
      <c r="AL184" s="76">
        <v>1255.3300000000002</v>
      </c>
      <c r="AM184" s="76"/>
      <c r="AN184" s="76">
        <v>338450.51</v>
      </c>
      <c r="AO184" s="76">
        <v>49376.480000000003</v>
      </c>
      <c r="AP184" s="76">
        <v>146125.87</v>
      </c>
      <c r="AQ184" s="76">
        <v>94132</v>
      </c>
      <c r="AR184" s="76">
        <v>126966.82</v>
      </c>
      <c r="AS184" s="76">
        <v>3588.65</v>
      </c>
      <c r="AT184" s="76"/>
      <c r="AU184" s="76">
        <v>106654.98999999999</v>
      </c>
      <c r="AV184" s="76"/>
      <c r="AW184" s="76"/>
      <c r="AX184" s="76">
        <v>41586.400000000001</v>
      </c>
      <c r="AY184" s="76">
        <v>82566.52</v>
      </c>
      <c r="AZ184" s="76">
        <v>1230</v>
      </c>
      <c r="BA184" s="76">
        <v>23568.3</v>
      </c>
      <c r="BB184" s="76">
        <v>30245</v>
      </c>
      <c r="BC184" s="76">
        <v>6240.78</v>
      </c>
      <c r="BD184" s="76"/>
      <c r="BE184" s="76"/>
      <c r="BF184" s="76">
        <v>28129.53</v>
      </c>
      <c r="BG184" s="76">
        <v>8727.4900000000016</v>
      </c>
      <c r="BH184" s="76">
        <v>143249.76</v>
      </c>
      <c r="BI184" s="76"/>
      <c r="BJ184" s="76">
        <v>11740.84</v>
      </c>
      <c r="BK184" s="76">
        <v>13791.740000000002</v>
      </c>
      <c r="BL184" s="76"/>
      <c r="BM184" s="76"/>
      <c r="BN184" s="76"/>
      <c r="BO184" s="76"/>
      <c r="BP184" s="76"/>
      <c r="BQ184" s="76"/>
      <c r="BR184" s="76">
        <v>129140.92</v>
      </c>
      <c r="BS184" s="76">
        <v>35266.850000000006</v>
      </c>
      <c r="BT184" s="76">
        <v>726.03</v>
      </c>
      <c r="BU184" s="76">
        <v>12062.46</v>
      </c>
      <c r="BV184" s="76">
        <v>157366.24</v>
      </c>
      <c r="BW184" s="76"/>
      <c r="BX184" s="76">
        <v>4883.8</v>
      </c>
      <c r="BY184" s="76">
        <v>6168.5599999999995</v>
      </c>
      <c r="BZ184" s="76">
        <v>59999.72</v>
      </c>
      <c r="CA184" s="76"/>
      <c r="CB184" s="76"/>
      <c r="CC184" s="76">
        <v>59816.800000000003</v>
      </c>
      <c r="CD184" s="76">
        <v>39230.94</v>
      </c>
      <c r="CE184" s="76"/>
      <c r="CF184" s="76"/>
      <c r="CG184" s="76"/>
      <c r="CH184" s="76">
        <v>16436.78</v>
      </c>
      <c r="CI184" s="76">
        <v>150500</v>
      </c>
      <c r="CJ184" s="76"/>
      <c r="CK184" s="76"/>
      <c r="CL184" s="76"/>
      <c r="CM184" s="76"/>
      <c r="CN184" s="76"/>
      <c r="CO184" s="76"/>
      <c r="CP184" s="76">
        <v>52398.51</v>
      </c>
      <c r="CQ184" s="76"/>
      <c r="CR184" s="76"/>
      <c r="CS184" s="76"/>
      <c r="CT184" s="76"/>
      <c r="CU184" s="76">
        <v>92147.68</v>
      </c>
      <c r="CV184" s="76"/>
      <c r="CW184" s="76"/>
      <c r="CX184" s="76">
        <v>4899.45</v>
      </c>
      <c r="CY184" s="76"/>
      <c r="CZ184" s="76"/>
      <c r="DA184" s="76">
        <v>10011269.290000001</v>
      </c>
    </row>
    <row r="185" spans="2:105" x14ac:dyDescent="0.3">
      <c r="B185" s="72" t="s">
        <v>464</v>
      </c>
      <c r="C185" s="74" t="s">
        <v>165</v>
      </c>
      <c r="D185" s="73">
        <v>139563.87</v>
      </c>
      <c r="F185" s="55" t="s">
        <v>702</v>
      </c>
      <c r="G185" s="76">
        <v>66018.19</v>
      </c>
      <c r="H185" s="76">
        <v>-66018.19</v>
      </c>
      <c r="I185" s="76">
        <v>3660703.9399999995</v>
      </c>
      <c r="J185" s="76">
        <v>92340.989999999991</v>
      </c>
      <c r="K185" s="76">
        <v>59104.090000000004</v>
      </c>
      <c r="L185" s="76"/>
      <c r="M185" s="76">
        <v>175128.8</v>
      </c>
      <c r="N185" s="76">
        <v>34796.949999999997</v>
      </c>
      <c r="O185" s="76"/>
      <c r="P185" s="76">
        <v>1972201.78</v>
      </c>
      <c r="Q185" s="76">
        <v>41942.01</v>
      </c>
      <c r="R185" s="76">
        <v>82271.73</v>
      </c>
      <c r="S185" s="76"/>
      <c r="T185" s="76">
        <v>181333.26</v>
      </c>
      <c r="U185" s="76">
        <v>13433.09</v>
      </c>
      <c r="V185" s="76"/>
      <c r="W185" s="76"/>
      <c r="X185" s="76">
        <v>297278.18999999994</v>
      </c>
      <c r="Y185" s="76">
        <v>169557.95</v>
      </c>
      <c r="Z185" s="76">
        <v>564142.90000000014</v>
      </c>
      <c r="AA185" s="76">
        <v>243386.94999999998</v>
      </c>
      <c r="AB185" s="76"/>
      <c r="AC185" s="76"/>
      <c r="AD185" s="76"/>
      <c r="AE185" s="76"/>
      <c r="AF185" s="76">
        <v>17227.04</v>
      </c>
      <c r="AG185" s="76">
        <v>12761.550000000001</v>
      </c>
      <c r="AH185" s="76">
        <v>28023.82</v>
      </c>
      <c r="AI185" s="76">
        <v>79574.799999999988</v>
      </c>
      <c r="AJ185" s="76">
        <v>548303.43999999994</v>
      </c>
      <c r="AK185" s="76">
        <v>671376.56</v>
      </c>
      <c r="AL185" s="76">
        <v>18453.250000000004</v>
      </c>
      <c r="AM185" s="76">
        <v>13099.250000000002</v>
      </c>
      <c r="AN185" s="76">
        <v>406152.79000000004</v>
      </c>
      <c r="AO185" s="76">
        <v>40963.31</v>
      </c>
      <c r="AP185" s="76">
        <v>157506.92000000001</v>
      </c>
      <c r="AQ185" s="76">
        <v>27637.84</v>
      </c>
      <c r="AR185" s="76">
        <v>82180.899999999994</v>
      </c>
      <c r="AS185" s="76">
        <v>7048.1900000000005</v>
      </c>
      <c r="AT185" s="76"/>
      <c r="AU185" s="76">
        <v>215204.45</v>
      </c>
      <c r="AV185" s="76"/>
      <c r="AW185" s="76">
        <v>14700</v>
      </c>
      <c r="AX185" s="76">
        <v>20408.82</v>
      </c>
      <c r="AY185" s="76">
        <v>459144.35000000003</v>
      </c>
      <c r="AZ185" s="76">
        <v>31692.94</v>
      </c>
      <c r="BA185" s="76">
        <v>16530</v>
      </c>
      <c r="BB185" s="76"/>
      <c r="BC185" s="76">
        <v>2872.52</v>
      </c>
      <c r="BD185" s="76"/>
      <c r="BE185" s="76"/>
      <c r="BF185" s="76">
        <v>30889.79</v>
      </c>
      <c r="BG185" s="76">
        <v>44794</v>
      </c>
      <c r="BH185" s="76">
        <v>200890.58000000002</v>
      </c>
      <c r="BI185" s="76">
        <v>1497.41</v>
      </c>
      <c r="BJ185" s="76">
        <v>56157.41</v>
      </c>
      <c r="BK185" s="76">
        <v>16555.7</v>
      </c>
      <c r="BL185" s="76"/>
      <c r="BM185" s="76">
        <v>58367.729999999996</v>
      </c>
      <c r="BN185" s="76"/>
      <c r="BO185" s="76"/>
      <c r="BP185" s="76"/>
      <c r="BQ185" s="76"/>
      <c r="BR185" s="76">
        <v>22047.97</v>
      </c>
      <c r="BS185" s="76">
        <v>121015.17000000001</v>
      </c>
      <c r="BT185" s="76"/>
      <c r="BU185" s="76">
        <v>254.04</v>
      </c>
      <c r="BV185" s="76">
        <v>117312.95</v>
      </c>
      <c r="BW185" s="76"/>
      <c r="BX185" s="76"/>
      <c r="BY185" s="76">
        <v>12831.18</v>
      </c>
      <c r="BZ185" s="76">
        <v>87845.75</v>
      </c>
      <c r="CA185" s="76"/>
      <c r="CB185" s="76"/>
      <c r="CC185" s="76">
        <v>106340.23</v>
      </c>
      <c r="CD185" s="76">
        <v>10369.219999999999</v>
      </c>
      <c r="CE185" s="76"/>
      <c r="CF185" s="76"/>
      <c r="CG185" s="76"/>
      <c r="CH185" s="76">
        <v>13281.25</v>
      </c>
      <c r="CI185" s="76"/>
      <c r="CJ185" s="76">
        <v>12896.4</v>
      </c>
      <c r="CK185" s="76"/>
      <c r="CL185" s="76"/>
      <c r="CM185" s="76"/>
      <c r="CN185" s="76"/>
      <c r="CO185" s="76"/>
      <c r="CP185" s="76">
        <v>55525.369999999995</v>
      </c>
      <c r="CQ185" s="76"/>
      <c r="CR185" s="76"/>
      <c r="CS185" s="76">
        <v>10377.6</v>
      </c>
      <c r="CT185" s="76">
        <v>135159.24</v>
      </c>
      <c r="CU185" s="76">
        <v>24990.02</v>
      </c>
      <c r="CV185" s="76">
        <v>277970.89</v>
      </c>
      <c r="CW185" s="76"/>
      <c r="CX185" s="76">
        <v>82278.149999999994</v>
      </c>
      <c r="CY185" s="76"/>
      <c r="CZ185" s="76"/>
      <c r="DA185" s="76">
        <v>11958133.42</v>
      </c>
    </row>
    <row r="186" spans="2:105" x14ac:dyDescent="0.3">
      <c r="B186" s="72" t="s">
        <v>464</v>
      </c>
      <c r="C186" s="74" t="s">
        <v>124</v>
      </c>
      <c r="D186" s="73">
        <v>34496.299999999996</v>
      </c>
      <c r="F186" s="55" t="s">
        <v>532</v>
      </c>
      <c r="G186" s="76">
        <v>61700.380000000005</v>
      </c>
      <c r="H186" s="76">
        <v>-61700.380000000005</v>
      </c>
      <c r="I186" s="76">
        <v>2574791.02</v>
      </c>
      <c r="J186" s="76">
        <v>54290.36</v>
      </c>
      <c r="K186" s="76">
        <v>36054.080000000002</v>
      </c>
      <c r="L186" s="76"/>
      <c r="M186" s="76">
        <v>96473.22</v>
      </c>
      <c r="N186" s="76"/>
      <c r="O186" s="76">
        <v>32820</v>
      </c>
      <c r="P186" s="76">
        <v>863899.68</v>
      </c>
      <c r="Q186" s="76">
        <v>80409.650000000009</v>
      </c>
      <c r="R186" s="76">
        <v>46666.42</v>
      </c>
      <c r="S186" s="76"/>
      <c r="T186" s="76">
        <v>128838.7</v>
      </c>
      <c r="U186" s="76"/>
      <c r="V186" s="76"/>
      <c r="W186" s="76"/>
      <c r="X186" s="76">
        <v>208112.87999999995</v>
      </c>
      <c r="Y186" s="76">
        <v>82259.39</v>
      </c>
      <c r="Z186" s="76">
        <v>373768.76</v>
      </c>
      <c r="AA186" s="76">
        <v>109291.19</v>
      </c>
      <c r="AB186" s="76"/>
      <c r="AC186" s="76"/>
      <c r="AD186" s="76"/>
      <c r="AE186" s="76"/>
      <c r="AF186" s="76">
        <v>20165.170000000002</v>
      </c>
      <c r="AG186" s="76">
        <v>8196.4600000000009</v>
      </c>
      <c r="AH186" s="76">
        <v>18178.559999999998</v>
      </c>
      <c r="AI186" s="76">
        <v>33848.639999999999</v>
      </c>
      <c r="AJ186" s="76">
        <v>373549</v>
      </c>
      <c r="AK186" s="76">
        <v>326338</v>
      </c>
      <c r="AL186" s="76"/>
      <c r="AM186" s="76"/>
      <c r="AN186" s="76">
        <v>330508.63</v>
      </c>
      <c r="AO186" s="76">
        <v>51705.41</v>
      </c>
      <c r="AP186" s="76">
        <v>71142.720000000001</v>
      </c>
      <c r="AQ186" s="76">
        <v>8551.9700000000012</v>
      </c>
      <c r="AR186" s="76">
        <v>124417.73999999999</v>
      </c>
      <c r="AS186" s="76">
        <v>73350.820000000007</v>
      </c>
      <c r="AT186" s="76"/>
      <c r="AU186" s="76">
        <v>58920.14</v>
      </c>
      <c r="AV186" s="76"/>
      <c r="AW186" s="76"/>
      <c r="AX186" s="76"/>
      <c r="AY186" s="76">
        <v>37353.910000000003</v>
      </c>
      <c r="AZ186" s="76"/>
      <c r="BA186" s="76"/>
      <c r="BB186" s="76">
        <v>6000</v>
      </c>
      <c r="BC186" s="76">
        <v>603.30999999999995</v>
      </c>
      <c r="BD186" s="76"/>
      <c r="BE186" s="76"/>
      <c r="BF186" s="76">
        <v>14059.99</v>
      </c>
      <c r="BG186" s="76">
        <v>13025.16</v>
      </c>
      <c r="BH186" s="76">
        <v>41316.130000000005</v>
      </c>
      <c r="BI186" s="76">
        <v>51.34</v>
      </c>
      <c r="BJ186" s="76"/>
      <c r="BK186" s="76">
        <v>5537.3099999999995</v>
      </c>
      <c r="BL186" s="76"/>
      <c r="BM186" s="76"/>
      <c r="BN186" s="76"/>
      <c r="BO186" s="76"/>
      <c r="BP186" s="76"/>
      <c r="BQ186" s="76"/>
      <c r="BR186" s="76">
        <v>56822</v>
      </c>
      <c r="BS186" s="76">
        <v>19672.89</v>
      </c>
      <c r="BT186" s="76"/>
      <c r="BU186" s="76"/>
      <c r="BV186" s="76">
        <v>65508.5</v>
      </c>
      <c r="BW186" s="76"/>
      <c r="BX186" s="76"/>
      <c r="BY186" s="76"/>
      <c r="BZ186" s="76">
        <v>431732.19000000006</v>
      </c>
      <c r="CA186" s="76"/>
      <c r="CB186" s="76"/>
      <c r="CC186" s="76">
        <v>44964.36</v>
      </c>
      <c r="CD186" s="76">
        <v>19614.919999999998</v>
      </c>
      <c r="CE186" s="76"/>
      <c r="CF186" s="76"/>
      <c r="CG186" s="76"/>
      <c r="CH186" s="76">
        <v>4088.02</v>
      </c>
      <c r="CI186" s="76"/>
      <c r="CJ186" s="76">
        <v>7682.76</v>
      </c>
      <c r="CK186" s="76"/>
      <c r="CL186" s="76"/>
      <c r="CM186" s="76"/>
      <c r="CN186" s="76"/>
      <c r="CO186" s="76"/>
      <c r="CP186" s="76">
        <v>68707.98</v>
      </c>
      <c r="CQ186" s="76"/>
      <c r="CR186" s="76"/>
      <c r="CS186" s="76"/>
      <c r="CT186" s="76"/>
      <c r="CU186" s="76"/>
      <c r="CV186" s="76"/>
      <c r="CW186" s="76"/>
      <c r="CX186" s="76">
        <v>124614.44</v>
      </c>
      <c r="CY186" s="76"/>
      <c r="CZ186" s="76"/>
      <c r="DA186" s="76">
        <v>7147903.8199999994</v>
      </c>
    </row>
    <row r="187" spans="2:105" x14ac:dyDescent="0.3">
      <c r="B187" s="72" t="s">
        <v>464</v>
      </c>
      <c r="C187" s="74" t="s">
        <v>126</v>
      </c>
      <c r="D187" s="73">
        <v>3385.02</v>
      </c>
      <c r="F187" s="55" t="s">
        <v>826</v>
      </c>
      <c r="G187" s="76">
        <v>92870.05</v>
      </c>
      <c r="H187" s="76">
        <v>-92870.05</v>
      </c>
      <c r="I187" s="76">
        <v>2356891.4</v>
      </c>
      <c r="J187" s="76">
        <v>43531.899999999994</v>
      </c>
      <c r="K187" s="76">
        <v>17899.060000000001</v>
      </c>
      <c r="L187" s="76"/>
      <c r="M187" s="76">
        <v>115364.52</v>
      </c>
      <c r="N187" s="76">
        <v>28805.77</v>
      </c>
      <c r="O187" s="76"/>
      <c r="P187" s="76">
        <v>1145046.2799999998</v>
      </c>
      <c r="Q187" s="76">
        <v>61830.16</v>
      </c>
      <c r="R187" s="76">
        <v>59121.61</v>
      </c>
      <c r="S187" s="76"/>
      <c r="T187" s="76">
        <v>42428.71</v>
      </c>
      <c r="U187" s="76">
        <v>448.92</v>
      </c>
      <c r="V187" s="76">
        <v>4.0200000000000005</v>
      </c>
      <c r="W187" s="76"/>
      <c r="X187" s="76"/>
      <c r="Y187" s="76"/>
      <c r="Z187" s="76">
        <v>321.37</v>
      </c>
      <c r="AA187" s="76"/>
      <c r="AB187" s="76"/>
      <c r="AC187" s="76"/>
      <c r="AD187" s="76"/>
      <c r="AE187" s="76"/>
      <c r="AF187" s="76"/>
      <c r="AG187" s="76"/>
      <c r="AH187" s="76"/>
      <c r="AI187" s="76"/>
      <c r="AJ187" s="76">
        <v>327278.78999999998</v>
      </c>
      <c r="AK187" s="76">
        <v>384591.21</v>
      </c>
      <c r="AL187" s="76">
        <v>566389.59000000008</v>
      </c>
      <c r="AM187" s="76">
        <v>268342.73</v>
      </c>
      <c r="AN187" s="76">
        <v>307887.99</v>
      </c>
      <c r="AO187" s="76">
        <v>64961.109999999993</v>
      </c>
      <c r="AP187" s="76">
        <v>135787.72</v>
      </c>
      <c r="AQ187" s="76">
        <v>97020.739999999991</v>
      </c>
      <c r="AR187" s="76">
        <v>13734.579999999998</v>
      </c>
      <c r="AS187" s="76">
        <v>1064.58</v>
      </c>
      <c r="AT187" s="76">
        <v>22087.35</v>
      </c>
      <c r="AU187" s="76">
        <v>37552.75</v>
      </c>
      <c r="AV187" s="76"/>
      <c r="AW187" s="76"/>
      <c r="AX187" s="76">
        <v>28257.68</v>
      </c>
      <c r="AY187" s="76">
        <v>110701.91</v>
      </c>
      <c r="AZ187" s="76"/>
      <c r="BA187" s="76">
        <v>30253.97</v>
      </c>
      <c r="BB187" s="76"/>
      <c r="BC187" s="76">
        <v>21767.199999999997</v>
      </c>
      <c r="BD187" s="76"/>
      <c r="BE187" s="76">
        <v>-77.210000000000022</v>
      </c>
      <c r="BF187" s="76">
        <v>1145.52</v>
      </c>
      <c r="BG187" s="76"/>
      <c r="BH187" s="76">
        <v>25666.959999999999</v>
      </c>
      <c r="BI187" s="76"/>
      <c r="BJ187" s="76"/>
      <c r="BK187" s="76">
        <v>513.84</v>
      </c>
      <c r="BL187" s="76"/>
      <c r="BM187" s="76"/>
      <c r="BN187" s="76"/>
      <c r="BO187" s="76"/>
      <c r="BP187" s="76"/>
      <c r="BQ187" s="76"/>
      <c r="BR187" s="76">
        <v>76820.41</v>
      </c>
      <c r="BS187" s="76">
        <v>500</v>
      </c>
      <c r="BT187" s="76">
        <v>3119.09</v>
      </c>
      <c r="BU187" s="76"/>
      <c r="BV187" s="76">
        <v>166866.74</v>
      </c>
      <c r="BW187" s="76"/>
      <c r="BX187" s="76"/>
      <c r="BY187" s="76">
        <v>883</v>
      </c>
      <c r="BZ187" s="76">
        <v>130362.57</v>
      </c>
      <c r="CA187" s="76"/>
      <c r="CB187" s="76">
        <v>1665.87</v>
      </c>
      <c r="CC187" s="76">
        <v>79933.48</v>
      </c>
      <c r="CD187" s="76"/>
      <c r="CE187" s="76"/>
      <c r="CF187" s="76"/>
      <c r="CG187" s="76"/>
      <c r="CH187" s="76">
        <v>80267.06</v>
      </c>
      <c r="CI187" s="76"/>
      <c r="CJ187" s="76"/>
      <c r="CK187" s="76"/>
      <c r="CL187" s="76"/>
      <c r="CM187" s="76"/>
      <c r="CN187" s="76"/>
      <c r="CO187" s="76"/>
      <c r="CP187" s="76">
        <v>16049.73</v>
      </c>
      <c r="CQ187" s="76"/>
      <c r="CR187" s="76"/>
      <c r="CS187" s="76"/>
      <c r="CT187" s="76"/>
      <c r="CU187" s="76"/>
      <c r="CV187" s="76"/>
      <c r="CW187" s="76"/>
      <c r="CX187" s="76">
        <v>30345.43</v>
      </c>
      <c r="CY187" s="76"/>
      <c r="CZ187" s="76"/>
      <c r="DA187" s="76">
        <v>6903436.1099999994</v>
      </c>
    </row>
    <row r="188" spans="2:105" x14ac:dyDescent="0.3">
      <c r="B188" s="72" t="s">
        <v>464</v>
      </c>
      <c r="C188" s="74" t="s">
        <v>128</v>
      </c>
      <c r="D188" s="73">
        <v>93536.77</v>
      </c>
      <c r="F188" s="55" t="s">
        <v>550</v>
      </c>
      <c r="G188" s="76">
        <v>14437.34</v>
      </c>
      <c r="H188" s="76">
        <v>-14437.34</v>
      </c>
      <c r="I188" s="76">
        <v>740737.92</v>
      </c>
      <c r="J188" s="76">
        <v>3042</v>
      </c>
      <c r="K188" s="76">
        <v>2426.3200000000002</v>
      </c>
      <c r="L188" s="76"/>
      <c r="M188" s="76">
        <v>24523.129999999997</v>
      </c>
      <c r="N188" s="76">
        <v>22374.94</v>
      </c>
      <c r="O188" s="76"/>
      <c r="P188" s="76">
        <v>475769.05999999994</v>
      </c>
      <c r="Q188" s="76"/>
      <c r="R188" s="76">
        <v>1859.3899999999999</v>
      </c>
      <c r="S188" s="76"/>
      <c r="T188" s="76">
        <v>10754.279999999999</v>
      </c>
      <c r="U188" s="76">
        <v>27007.32</v>
      </c>
      <c r="V188" s="76"/>
      <c r="W188" s="76"/>
      <c r="X188" s="76">
        <v>58905.95</v>
      </c>
      <c r="Y188" s="76">
        <v>37613.47</v>
      </c>
      <c r="Z188" s="76">
        <v>108887.59</v>
      </c>
      <c r="AA188" s="76">
        <v>55219.280000000006</v>
      </c>
      <c r="AB188" s="76"/>
      <c r="AC188" s="76"/>
      <c r="AD188" s="76"/>
      <c r="AE188" s="76"/>
      <c r="AF188" s="76">
        <v>313.59000000000003</v>
      </c>
      <c r="AG188" s="76">
        <v>235.18</v>
      </c>
      <c r="AH188" s="76">
        <v>5726.3099999999995</v>
      </c>
      <c r="AI188" s="76">
        <v>16004.770000000002</v>
      </c>
      <c r="AJ188" s="76">
        <v>111346</v>
      </c>
      <c r="AK188" s="76">
        <v>123027.99999999999</v>
      </c>
      <c r="AL188" s="76">
        <v>268</v>
      </c>
      <c r="AM188" s="76">
        <v>876</v>
      </c>
      <c r="AN188" s="76">
        <v>61721.26</v>
      </c>
      <c r="AO188" s="76">
        <v>14927.390000000001</v>
      </c>
      <c r="AP188" s="76">
        <v>61846.720000000001</v>
      </c>
      <c r="AQ188" s="76">
        <v>7503.49</v>
      </c>
      <c r="AR188" s="76">
        <v>2869.23</v>
      </c>
      <c r="AS188" s="76">
        <v>1972.9</v>
      </c>
      <c r="AT188" s="76"/>
      <c r="AU188" s="76">
        <v>2005</v>
      </c>
      <c r="AV188" s="76"/>
      <c r="AW188" s="76"/>
      <c r="AX188" s="76">
        <v>7553.24</v>
      </c>
      <c r="AY188" s="76">
        <v>12564.46</v>
      </c>
      <c r="AZ188" s="76">
        <v>7907.88</v>
      </c>
      <c r="BA188" s="76">
        <v>284.56</v>
      </c>
      <c r="BB188" s="76"/>
      <c r="BC188" s="76">
        <v>13138.630000000001</v>
      </c>
      <c r="BD188" s="76"/>
      <c r="BE188" s="76">
        <v>1203.8699999999999</v>
      </c>
      <c r="BF188" s="76"/>
      <c r="BG188" s="76">
        <v>5249.43</v>
      </c>
      <c r="BH188" s="76">
        <v>2248.14</v>
      </c>
      <c r="BI188" s="76"/>
      <c r="BJ188" s="76"/>
      <c r="BK188" s="76"/>
      <c r="BL188" s="76"/>
      <c r="BM188" s="76"/>
      <c r="BN188" s="76"/>
      <c r="BO188" s="76"/>
      <c r="BP188" s="76"/>
      <c r="BQ188" s="76"/>
      <c r="BR188" s="76">
        <v>38358.54</v>
      </c>
      <c r="BS188" s="76">
        <v>6784.6100000000006</v>
      </c>
      <c r="BT188" s="76"/>
      <c r="BU188" s="76"/>
      <c r="BV188" s="76">
        <v>34132.42</v>
      </c>
      <c r="BW188" s="76"/>
      <c r="BX188" s="76"/>
      <c r="BY188" s="76">
        <v>1212.4299999999998</v>
      </c>
      <c r="BZ188" s="76">
        <v>78670.760000000009</v>
      </c>
      <c r="CA188" s="76"/>
      <c r="CB188" s="76"/>
      <c r="CC188" s="76">
        <v>24067.77</v>
      </c>
      <c r="CD188" s="76">
        <v>18904.330000000002</v>
      </c>
      <c r="CE188" s="76"/>
      <c r="CF188" s="76"/>
      <c r="CG188" s="76"/>
      <c r="CH188" s="76">
        <v>12036.5</v>
      </c>
      <c r="CI188" s="76"/>
      <c r="CJ188" s="76"/>
      <c r="CK188" s="76"/>
      <c r="CL188" s="76"/>
      <c r="CM188" s="76"/>
      <c r="CN188" s="76"/>
      <c r="CO188" s="76"/>
      <c r="CP188" s="76">
        <v>21928.25</v>
      </c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>
        <v>2266010.31</v>
      </c>
    </row>
    <row r="189" spans="2:105" x14ac:dyDescent="0.3">
      <c r="B189" s="72" t="s">
        <v>464</v>
      </c>
      <c r="C189" s="74" t="s">
        <v>130</v>
      </c>
      <c r="D189" s="73">
        <v>196504.44</v>
      </c>
      <c r="F189" s="55" t="s">
        <v>536</v>
      </c>
      <c r="G189" s="76"/>
      <c r="H189" s="76"/>
      <c r="I189" s="76">
        <v>6764691.3699999992</v>
      </c>
      <c r="J189" s="76">
        <v>190134.75</v>
      </c>
      <c r="K189" s="76">
        <v>294763.06</v>
      </c>
      <c r="L189" s="76"/>
      <c r="M189" s="76">
        <v>124456.44</v>
      </c>
      <c r="N189" s="76"/>
      <c r="O189" s="76"/>
      <c r="P189" s="76">
        <v>2265877.59</v>
      </c>
      <c r="Q189" s="76">
        <v>33465.990000000005</v>
      </c>
      <c r="R189" s="76">
        <v>37034.879999999997</v>
      </c>
      <c r="S189" s="76"/>
      <c r="T189" s="76">
        <v>194202.15999999997</v>
      </c>
      <c r="U189" s="76"/>
      <c r="V189" s="76"/>
      <c r="W189" s="76"/>
      <c r="X189" s="76">
        <v>594293.83000000007</v>
      </c>
      <c r="Y189" s="76">
        <v>185628.77000000002</v>
      </c>
      <c r="Z189" s="76">
        <v>1055574.43</v>
      </c>
      <c r="AA189" s="76">
        <v>277448.49</v>
      </c>
      <c r="AB189" s="76"/>
      <c r="AC189" s="76"/>
      <c r="AD189" s="76"/>
      <c r="AE189" s="76"/>
      <c r="AF189" s="76"/>
      <c r="AG189" s="76"/>
      <c r="AH189" s="76">
        <v>36317.929999999993</v>
      </c>
      <c r="AI189" s="76">
        <v>51173.2</v>
      </c>
      <c r="AJ189" s="76">
        <v>1080541.67</v>
      </c>
      <c r="AK189" s="76">
        <v>809864.28</v>
      </c>
      <c r="AL189" s="76"/>
      <c r="AM189" s="76"/>
      <c r="AN189" s="76">
        <v>1016644.3400000001</v>
      </c>
      <c r="AO189" s="76">
        <v>75703.789999999994</v>
      </c>
      <c r="AP189" s="76">
        <v>275781.73</v>
      </c>
      <c r="AQ189" s="76">
        <v>10.74</v>
      </c>
      <c r="AR189" s="76">
        <v>233962.29</v>
      </c>
      <c r="AS189" s="76">
        <v>288.66000000000003</v>
      </c>
      <c r="AT189" s="76">
        <v>6024.37</v>
      </c>
      <c r="AU189" s="76"/>
      <c r="AV189" s="76"/>
      <c r="AW189" s="76"/>
      <c r="AX189" s="76">
        <v>226379.53999999998</v>
      </c>
      <c r="AY189" s="76">
        <v>35924.49</v>
      </c>
      <c r="AZ189" s="76">
        <v>625</v>
      </c>
      <c r="BA189" s="76">
        <v>27457.69</v>
      </c>
      <c r="BB189" s="76"/>
      <c r="BC189" s="76"/>
      <c r="BD189" s="76"/>
      <c r="BE189" s="76"/>
      <c r="BF189" s="76">
        <v>39251.189999999995</v>
      </c>
      <c r="BG189" s="76">
        <v>50640.430000000008</v>
      </c>
      <c r="BH189" s="76"/>
      <c r="BI189" s="76">
        <v>116057.76000000001</v>
      </c>
      <c r="BJ189" s="76">
        <v>42705.58</v>
      </c>
      <c r="BK189" s="76">
        <v>1927.94</v>
      </c>
      <c r="BL189" s="76"/>
      <c r="BM189" s="76">
        <v>57761.68</v>
      </c>
      <c r="BN189" s="76"/>
      <c r="BO189" s="76"/>
      <c r="BP189" s="76"/>
      <c r="BQ189" s="76">
        <v>664699.37</v>
      </c>
      <c r="BR189" s="76">
        <v>179954.06</v>
      </c>
      <c r="BS189" s="76">
        <v>81330.81</v>
      </c>
      <c r="BT189" s="76"/>
      <c r="BU189" s="76"/>
      <c r="BV189" s="76">
        <v>151513.16</v>
      </c>
      <c r="BW189" s="76"/>
      <c r="BX189" s="76"/>
      <c r="BY189" s="76"/>
      <c r="BZ189" s="76"/>
      <c r="CA189" s="76"/>
      <c r="CB189" s="76"/>
      <c r="CC189" s="76">
        <v>275390.03000000003</v>
      </c>
      <c r="CD189" s="76"/>
      <c r="CE189" s="76"/>
      <c r="CF189" s="76"/>
      <c r="CG189" s="76"/>
      <c r="CH189" s="76">
        <v>6000</v>
      </c>
      <c r="CI189" s="76"/>
      <c r="CJ189" s="76">
        <v>18165.36</v>
      </c>
      <c r="CK189" s="76">
        <v>620.4</v>
      </c>
      <c r="CL189" s="76"/>
      <c r="CM189" s="76">
        <v>3779.08</v>
      </c>
      <c r="CN189" s="76">
        <v>31791.25</v>
      </c>
      <c r="CO189" s="76"/>
      <c r="CP189" s="76">
        <v>37318.19</v>
      </c>
      <c r="CQ189" s="76"/>
      <c r="CR189" s="76">
        <v>274012.36000000004</v>
      </c>
      <c r="CS189" s="76"/>
      <c r="CT189" s="76"/>
      <c r="CU189" s="76"/>
      <c r="CV189" s="76"/>
      <c r="CW189" s="76"/>
      <c r="CX189" s="76">
        <v>69203</v>
      </c>
      <c r="CY189" s="76"/>
      <c r="CZ189" s="76"/>
      <c r="DA189" s="76">
        <v>17996393.129999988</v>
      </c>
    </row>
    <row r="190" spans="2:105" x14ac:dyDescent="0.3">
      <c r="B190" s="72" t="s">
        <v>464</v>
      </c>
      <c r="C190" s="74" t="s">
        <v>132</v>
      </c>
      <c r="D190" s="73">
        <v>159065.78</v>
      </c>
      <c r="F190" s="55" t="s">
        <v>318</v>
      </c>
      <c r="G190" s="76">
        <v>39781.629999999997</v>
      </c>
      <c r="H190" s="76">
        <v>-39781.629999999997</v>
      </c>
      <c r="I190" s="76">
        <v>2034240.29</v>
      </c>
      <c r="J190" s="76">
        <v>87406.38</v>
      </c>
      <c r="K190" s="76">
        <v>6324.84</v>
      </c>
      <c r="L190" s="76"/>
      <c r="M190" s="76">
        <v>27555</v>
      </c>
      <c r="N190" s="76">
        <v>103851.68</v>
      </c>
      <c r="O190" s="76"/>
      <c r="P190" s="76">
        <v>1096229.4200000002</v>
      </c>
      <c r="Q190" s="76">
        <v>35994.550000000003</v>
      </c>
      <c r="R190" s="76">
        <v>12775.800000000001</v>
      </c>
      <c r="S190" s="76"/>
      <c r="T190" s="76">
        <v>52888</v>
      </c>
      <c r="U190" s="76">
        <v>10639.11</v>
      </c>
      <c r="V190" s="76"/>
      <c r="W190" s="76"/>
      <c r="X190" s="76">
        <v>166576.84</v>
      </c>
      <c r="Y190" s="76">
        <v>88747.65</v>
      </c>
      <c r="Z190" s="76">
        <v>325052.24000000005</v>
      </c>
      <c r="AA190" s="76">
        <v>120938.13</v>
      </c>
      <c r="AB190" s="76"/>
      <c r="AC190" s="76"/>
      <c r="AD190" s="76"/>
      <c r="AE190" s="76"/>
      <c r="AF190" s="76">
        <v>5061.92</v>
      </c>
      <c r="AG190" s="76">
        <v>3019.84</v>
      </c>
      <c r="AH190" s="76">
        <v>10085.36</v>
      </c>
      <c r="AI190" s="76">
        <v>21355.73</v>
      </c>
      <c r="AJ190" s="76">
        <v>314092.14</v>
      </c>
      <c r="AK190" s="76">
        <v>348019.86</v>
      </c>
      <c r="AL190" s="76"/>
      <c r="AM190" s="76"/>
      <c r="AN190" s="76">
        <v>238333.68</v>
      </c>
      <c r="AO190" s="76">
        <v>31729.8</v>
      </c>
      <c r="AP190" s="76">
        <v>53685.05</v>
      </c>
      <c r="AQ190" s="76">
        <v>25940.559999999998</v>
      </c>
      <c r="AR190" s="76">
        <v>152881.79</v>
      </c>
      <c r="AS190" s="76">
        <v>54443.07</v>
      </c>
      <c r="AT190" s="76"/>
      <c r="AU190" s="76">
        <v>1790</v>
      </c>
      <c r="AV190" s="76"/>
      <c r="AW190" s="76"/>
      <c r="AX190" s="76">
        <v>2315.62</v>
      </c>
      <c r="AY190" s="76">
        <v>106901.67000000001</v>
      </c>
      <c r="AZ190" s="76">
        <v>402.82</v>
      </c>
      <c r="BA190" s="76">
        <v>19644.12</v>
      </c>
      <c r="BB190" s="76"/>
      <c r="BC190" s="76">
        <v>16050.89</v>
      </c>
      <c r="BD190" s="76"/>
      <c r="BE190" s="76"/>
      <c r="BF190" s="76"/>
      <c r="BG190" s="76"/>
      <c r="BH190" s="76">
        <v>21422.29</v>
      </c>
      <c r="BI190" s="76">
        <v>9552.2799999999988</v>
      </c>
      <c r="BJ190" s="76"/>
      <c r="BK190" s="76">
        <v>1093.8499999999999</v>
      </c>
      <c r="BL190" s="76">
        <v>14511.48</v>
      </c>
      <c r="BM190" s="76"/>
      <c r="BN190" s="76"/>
      <c r="BO190" s="76"/>
      <c r="BP190" s="76"/>
      <c r="BQ190" s="76"/>
      <c r="BR190" s="76">
        <v>64898.840000000004</v>
      </c>
      <c r="BS190" s="76">
        <v>72873.7</v>
      </c>
      <c r="BT190" s="76">
        <v>311.75</v>
      </c>
      <c r="BU190" s="76"/>
      <c r="BV190" s="76">
        <v>10410.27</v>
      </c>
      <c r="BW190" s="76"/>
      <c r="BX190" s="76"/>
      <c r="BY190" s="76">
        <v>10123.9</v>
      </c>
      <c r="BZ190" s="76">
        <v>3537.77</v>
      </c>
      <c r="CA190" s="76"/>
      <c r="CB190" s="76"/>
      <c r="CC190" s="76">
        <v>77446.78</v>
      </c>
      <c r="CD190" s="76"/>
      <c r="CE190" s="76"/>
      <c r="CF190" s="76"/>
      <c r="CG190" s="76">
        <v>22280.17</v>
      </c>
      <c r="CH190" s="76">
        <v>9774.9700000000012</v>
      </c>
      <c r="CI190" s="76"/>
      <c r="CJ190" s="76"/>
      <c r="CK190" s="76"/>
      <c r="CL190" s="76"/>
      <c r="CM190" s="76"/>
      <c r="CN190" s="76"/>
      <c r="CO190" s="76"/>
      <c r="CP190" s="76">
        <v>18090.61</v>
      </c>
      <c r="CQ190" s="76"/>
      <c r="CR190" s="76"/>
      <c r="CS190" s="76"/>
      <c r="CT190" s="76"/>
      <c r="CU190" s="76">
        <v>29063.89</v>
      </c>
      <c r="CV190" s="76"/>
      <c r="CW190" s="76"/>
      <c r="CX190" s="76">
        <v>8189.3</v>
      </c>
      <c r="CY190" s="76"/>
      <c r="CZ190" s="76"/>
      <c r="DA190" s="76">
        <v>5948555.6999999983</v>
      </c>
    </row>
    <row r="191" spans="2:105" x14ac:dyDescent="0.3">
      <c r="B191" s="72" t="s">
        <v>464</v>
      </c>
      <c r="C191" s="74" t="s">
        <v>39</v>
      </c>
      <c r="D191" s="73">
        <v>10919.119999999999</v>
      </c>
      <c r="F191" s="55" t="s">
        <v>682</v>
      </c>
      <c r="G191" s="76">
        <v>28998.18</v>
      </c>
      <c r="H191" s="76">
        <v>-28998.18</v>
      </c>
      <c r="I191" s="76">
        <v>1743608.19</v>
      </c>
      <c r="J191" s="76">
        <v>16905.39</v>
      </c>
      <c r="K191" s="76">
        <v>20649.370000000003</v>
      </c>
      <c r="L191" s="76"/>
      <c r="M191" s="76">
        <v>3500</v>
      </c>
      <c r="N191" s="76">
        <v>83563.59</v>
      </c>
      <c r="O191" s="76">
        <v>5705</v>
      </c>
      <c r="P191" s="76">
        <v>894291.11999999988</v>
      </c>
      <c r="Q191" s="76">
        <v>61813.229999999996</v>
      </c>
      <c r="R191" s="76">
        <v>1983.7999999999997</v>
      </c>
      <c r="S191" s="76"/>
      <c r="T191" s="76"/>
      <c r="U191" s="76">
        <v>21821.760000000002</v>
      </c>
      <c r="V191" s="76"/>
      <c r="W191" s="76">
        <v>1231.1300000000001</v>
      </c>
      <c r="X191" s="76">
        <v>138219.9</v>
      </c>
      <c r="Y191" s="76">
        <v>73123.910000000018</v>
      </c>
      <c r="Z191" s="76">
        <v>254851.31000000003</v>
      </c>
      <c r="AA191" s="76">
        <v>103809.82999999999</v>
      </c>
      <c r="AB191" s="76"/>
      <c r="AC191" s="76"/>
      <c r="AD191" s="76"/>
      <c r="AE191" s="76"/>
      <c r="AF191" s="76">
        <v>5852.8599999999988</v>
      </c>
      <c r="AG191" s="76">
        <v>3434.7999999999997</v>
      </c>
      <c r="AH191" s="76">
        <v>9790.52</v>
      </c>
      <c r="AI191" s="76">
        <v>21422.730000000003</v>
      </c>
      <c r="AJ191" s="76">
        <v>288464</v>
      </c>
      <c r="AK191" s="76">
        <v>330088</v>
      </c>
      <c r="AL191" s="76"/>
      <c r="AM191" s="76"/>
      <c r="AN191" s="76">
        <v>220929.84</v>
      </c>
      <c r="AO191" s="76">
        <v>40986.75</v>
      </c>
      <c r="AP191" s="76">
        <v>74011.09</v>
      </c>
      <c r="AQ191" s="76">
        <v>12931.01</v>
      </c>
      <c r="AR191" s="76">
        <v>10439.700000000001</v>
      </c>
      <c r="AS191" s="76">
        <v>920.2399999999999</v>
      </c>
      <c r="AT191" s="76">
        <v>1311.82</v>
      </c>
      <c r="AU191" s="76"/>
      <c r="AV191" s="76"/>
      <c r="AW191" s="76"/>
      <c r="AX191" s="76">
        <v>4140</v>
      </c>
      <c r="AY191" s="76">
        <v>96738.81</v>
      </c>
      <c r="AZ191" s="76">
        <v>776.9</v>
      </c>
      <c r="BA191" s="76"/>
      <c r="BB191" s="76"/>
      <c r="BC191" s="76">
        <v>2160.8900000000003</v>
      </c>
      <c r="BD191" s="76">
        <v>3334.44</v>
      </c>
      <c r="BE191" s="76"/>
      <c r="BF191" s="76">
        <v>6880.0300000000007</v>
      </c>
      <c r="BG191" s="76">
        <v>22139.52</v>
      </c>
      <c r="BH191" s="76">
        <v>86540.15</v>
      </c>
      <c r="BI191" s="76">
        <v>1822.27</v>
      </c>
      <c r="BJ191" s="76">
        <v>9280</v>
      </c>
      <c r="BK191" s="76">
        <v>10923.35</v>
      </c>
      <c r="BL191" s="76"/>
      <c r="BM191" s="76">
        <v>64422.75</v>
      </c>
      <c r="BN191" s="76"/>
      <c r="BO191" s="76"/>
      <c r="BP191" s="76"/>
      <c r="BQ191" s="76">
        <v>783.69</v>
      </c>
      <c r="BR191" s="76">
        <v>108795.78</v>
      </c>
      <c r="BS191" s="76">
        <v>35304.33</v>
      </c>
      <c r="BT191" s="76">
        <v>1377.11</v>
      </c>
      <c r="BU191" s="76"/>
      <c r="BV191" s="76">
        <v>48429.67</v>
      </c>
      <c r="BW191" s="76"/>
      <c r="BX191" s="76"/>
      <c r="BY191" s="76">
        <v>2128.98</v>
      </c>
      <c r="BZ191" s="76">
        <v>81995.27</v>
      </c>
      <c r="CA191" s="76"/>
      <c r="CB191" s="76"/>
      <c r="CC191" s="76">
        <v>82578.51999999999</v>
      </c>
      <c r="CD191" s="76">
        <v>209.67</v>
      </c>
      <c r="CE191" s="76">
        <v>21430.959999999999</v>
      </c>
      <c r="CF191" s="76"/>
      <c r="CG191" s="76"/>
      <c r="CH191" s="76">
        <v>12171.66</v>
      </c>
      <c r="CI191" s="76"/>
      <c r="CJ191" s="76"/>
      <c r="CK191" s="76"/>
      <c r="CL191" s="76"/>
      <c r="CM191" s="76"/>
      <c r="CN191" s="76"/>
      <c r="CO191" s="76"/>
      <c r="CP191" s="76">
        <v>2137.9500000000003</v>
      </c>
      <c r="CQ191" s="76"/>
      <c r="CR191" s="76"/>
      <c r="CS191" s="76">
        <v>10022.02</v>
      </c>
      <c r="CT191" s="76">
        <v>12431.15</v>
      </c>
      <c r="CU191" s="76"/>
      <c r="CV191" s="76"/>
      <c r="CW191" s="76"/>
      <c r="CX191" s="76"/>
      <c r="CY191" s="76"/>
      <c r="CZ191" s="76"/>
      <c r="DA191" s="76">
        <v>5174616.76</v>
      </c>
    </row>
    <row r="192" spans="2:105" x14ac:dyDescent="0.3">
      <c r="B192" s="72" t="s">
        <v>464</v>
      </c>
      <c r="C192" s="74" t="s">
        <v>49</v>
      </c>
      <c r="D192" s="73">
        <v>61004.33</v>
      </c>
      <c r="F192" s="55" t="s">
        <v>726</v>
      </c>
      <c r="G192" s="76">
        <v>92320.26</v>
      </c>
      <c r="H192" s="76">
        <v>-92320.26</v>
      </c>
      <c r="I192" s="76">
        <v>19534367.340000004</v>
      </c>
      <c r="J192" s="76">
        <v>614800.09</v>
      </c>
      <c r="K192" s="76">
        <v>411839.76</v>
      </c>
      <c r="L192" s="76"/>
      <c r="M192" s="76">
        <v>1520758.7799999998</v>
      </c>
      <c r="N192" s="76">
        <v>170176.09999999998</v>
      </c>
      <c r="O192" s="76">
        <v>106113</v>
      </c>
      <c r="P192" s="76">
        <v>5488171.8900000006</v>
      </c>
      <c r="Q192" s="76">
        <v>192362.28</v>
      </c>
      <c r="R192" s="76">
        <v>57261.640000000007</v>
      </c>
      <c r="S192" s="76"/>
      <c r="T192" s="76">
        <v>353257.77</v>
      </c>
      <c r="U192" s="76">
        <v>25600.39</v>
      </c>
      <c r="V192" s="76">
        <v>34693.07</v>
      </c>
      <c r="W192" s="76">
        <v>9558.9299999999985</v>
      </c>
      <c r="X192" s="76">
        <v>1655578.01</v>
      </c>
      <c r="Y192" s="76">
        <v>452092.11999999994</v>
      </c>
      <c r="Z192" s="76">
        <v>3142650.5800000005</v>
      </c>
      <c r="AA192" s="76">
        <v>658220.74</v>
      </c>
      <c r="AB192" s="76"/>
      <c r="AC192" s="76"/>
      <c r="AD192" s="76"/>
      <c r="AE192" s="76"/>
      <c r="AF192" s="76">
        <v>21240</v>
      </c>
      <c r="AG192" s="76"/>
      <c r="AH192" s="76">
        <v>86076.040000000008</v>
      </c>
      <c r="AI192" s="76">
        <v>127232.78</v>
      </c>
      <c r="AJ192" s="76">
        <v>2604527.38</v>
      </c>
      <c r="AK192" s="76">
        <v>1451915.06</v>
      </c>
      <c r="AL192" s="76"/>
      <c r="AM192" s="76"/>
      <c r="AN192" s="76">
        <v>1100782.5899999999</v>
      </c>
      <c r="AO192" s="76">
        <v>252075.66999999998</v>
      </c>
      <c r="AP192" s="76">
        <v>85220.49</v>
      </c>
      <c r="AQ192" s="76">
        <v>447172.67999999993</v>
      </c>
      <c r="AR192" s="76">
        <v>1706688.5699999998</v>
      </c>
      <c r="AS192" s="76">
        <v>189702.13</v>
      </c>
      <c r="AT192" s="76">
        <v>34336</v>
      </c>
      <c r="AU192" s="76">
        <v>764826.17999999993</v>
      </c>
      <c r="AV192" s="76"/>
      <c r="AW192" s="76">
        <v>163105.60000000001</v>
      </c>
      <c r="AX192" s="76">
        <v>169720.07</v>
      </c>
      <c r="AY192" s="76">
        <v>607196.41</v>
      </c>
      <c r="AZ192" s="76">
        <v>3016.6</v>
      </c>
      <c r="BA192" s="76">
        <v>20187.72</v>
      </c>
      <c r="BB192" s="76">
        <v>17105</v>
      </c>
      <c r="BC192" s="76">
        <v>66305.42</v>
      </c>
      <c r="BD192" s="76">
        <v>158101.15</v>
      </c>
      <c r="BE192" s="76"/>
      <c r="BF192" s="76">
        <v>134080.9</v>
      </c>
      <c r="BG192" s="76">
        <v>91578.78</v>
      </c>
      <c r="BH192" s="76">
        <v>297495.74</v>
      </c>
      <c r="BI192" s="76">
        <v>1293.49</v>
      </c>
      <c r="BJ192" s="76">
        <v>11571</v>
      </c>
      <c r="BK192" s="76">
        <v>25434.799999999999</v>
      </c>
      <c r="BL192" s="76"/>
      <c r="BM192" s="76">
        <v>33656.639999999999</v>
      </c>
      <c r="BN192" s="76"/>
      <c r="BO192" s="76"/>
      <c r="BP192" s="76"/>
      <c r="BQ192" s="76">
        <v>2547109.06</v>
      </c>
      <c r="BR192" s="76">
        <v>453493</v>
      </c>
      <c r="BS192" s="76">
        <v>240569.79</v>
      </c>
      <c r="BT192" s="76">
        <v>5460.72</v>
      </c>
      <c r="BU192" s="76">
        <v>1200</v>
      </c>
      <c r="BV192" s="76">
        <v>1245240.05</v>
      </c>
      <c r="BW192" s="76">
        <v>328243.94</v>
      </c>
      <c r="BX192" s="76">
        <v>2146973.54</v>
      </c>
      <c r="BY192" s="76">
        <v>5015</v>
      </c>
      <c r="BZ192" s="76"/>
      <c r="CA192" s="76"/>
      <c r="CB192" s="76">
        <v>103254.5</v>
      </c>
      <c r="CC192" s="76">
        <v>434026.64</v>
      </c>
      <c r="CD192" s="76">
        <v>5404.13</v>
      </c>
      <c r="CE192" s="76"/>
      <c r="CF192" s="76"/>
      <c r="CG192" s="76"/>
      <c r="CH192" s="76">
        <v>86390.23</v>
      </c>
      <c r="CI192" s="76">
        <v>6300</v>
      </c>
      <c r="CJ192" s="76">
        <v>770.19</v>
      </c>
      <c r="CK192" s="76"/>
      <c r="CL192" s="76"/>
      <c r="CM192" s="76">
        <v>1103.3699999999999</v>
      </c>
      <c r="CN192" s="76"/>
      <c r="CO192" s="76"/>
      <c r="CP192" s="76">
        <v>36555.599999999999</v>
      </c>
      <c r="CQ192" s="76"/>
      <c r="CR192" s="76"/>
      <c r="CS192" s="76"/>
      <c r="CT192" s="76">
        <v>669.03</v>
      </c>
      <c r="CU192" s="76"/>
      <c r="CV192" s="76">
        <v>0</v>
      </c>
      <c r="CW192" s="76"/>
      <c r="CX192" s="76"/>
      <c r="CY192" s="76"/>
      <c r="CZ192" s="76"/>
      <c r="DA192" s="76">
        <v>52746926.170000017</v>
      </c>
    </row>
    <row r="193" spans="2:105" x14ac:dyDescent="0.3">
      <c r="B193" s="72" t="s">
        <v>464</v>
      </c>
      <c r="C193" s="74" t="s">
        <v>51</v>
      </c>
      <c r="D193" s="73">
        <v>22970.13</v>
      </c>
      <c r="F193" s="55" t="s">
        <v>628</v>
      </c>
      <c r="G193" s="76">
        <v>1072051.1099999999</v>
      </c>
      <c r="H193" s="76">
        <v>-1072051.1100000001</v>
      </c>
      <c r="I193" s="76">
        <v>139070113.46000001</v>
      </c>
      <c r="J193" s="76">
        <v>3770117.399999999</v>
      </c>
      <c r="K193" s="76">
        <v>2247164.8699999992</v>
      </c>
      <c r="L193" s="76"/>
      <c r="M193" s="76">
        <v>12301780.599999998</v>
      </c>
      <c r="N193" s="76">
        <v>3382928.9100000006</v>
      </c>
      <c r="O193" s="76">
        <v>1035806.0900000001</v>
      </c>
      <c r="P193" s="76">
        <v>54131645.340000004</v>
      </c>
      <c r="Q193" s="76">
        <v>1989862.7799999996</v>
      </c>
      <c r="R193" s="76">
        <v>2545561.75</v>
      </c>
      <c r="S193" s="76"/>
      <c r="T193" s="76">
        <v>2586734.09</v>
      </c>
      <c r="U193" s="76">
        <v>3125833.96</v>
      </c>
      <c r="V193" s="76"/>
      <c r="W193" s="76"/>
      <c r="X193" s="76">
        <v>11997678.420000002</v>
      </c>
      <c r="Y193" s="76">
        <v>4756058.83</v>
      </c>
      <c r="Z193" s="76">
        <v>22307961.09</v>
      </c>
      <c r="AA193" s="76">
        <v>6660372.620000002</v>
      </c>
      <c r="AB193" s="76"/>
      <c r="AC193" s="76"/>
      <c r="AD193" s="76"/>
      <c r="AE193" s="76"/>
      <c r="AF193" s="76">
        <v>250091.63999999998</v>
      </c>
      <c r="AG193" s="76">
        <v>100267.72</v>
      </c>
      <c r="AH193" s="76">
        <v>816128.95000000019</v>
      </c>
      <c r="AI193" s="76">
        <v>1732362.64</v>
      </c>
      <c r="AJ193" s="76">
        <v>19060954.550000001</v>
      </c>
      <c r="AK193" s="76">
        <v>14488479.040000001</v>
      </c>
      <c r="AL193" s="76"/>
      <c r="AM193" s="76"/>
      <c r="AN193" s="76">
        <v>6867541.7200000007</v>
      </c>
      <c r="AO193" s="76">
        <v>1058185.74</v>
      </c>
      <c r="AP193" s="76">
        <v>2870494.6599999997</v>
      </c>
      <c r="AQ193" s="76">
        <v>978797.59000000008</v>
      </c>
      <c r="AR193" s="76">
        <v>3083556.5</v>
      </c>
      <c r="AS193" s="76">
        <v>80287.19</v>
      </c>
      <c r="AT193" s="76">
        <v>292616</v>
      </c>
      <c r="AU193" s="76">
        <v>286438.93</v>
      </c>
      <c r="AV193" s="76">
        <v>102823.34</v>
      </c>
      <c r="AW193" s="76">
        <v>1076471.98</v>
      </c>
      <c r="AX193" s="76">
        <v>474662.97000000003</v>
      </c>
      <c r="AY193" s="76">
        <v>2597784.9500000002</v>
      </c>
      <c r="AZ193" s="76">
        <v>101403.91</v>
      </c>
      <c r="BA193" s="76">
        <v>29673.09</v>
      </c>
      <c r="BB193" s="76"/>
      <c r="BC193" s="76">
        <v>109293.35</v>
      </c>
      <c r="BD193" s="76"/>
      <c r="BE193" s="76"/>
      <c r="BF193" s="76">
        <v>1008915.0999999997</v>
      </c>
      <c r="BG193" s="76">
        <v>943104.00999999978</v>
      </c>
      <c r="BH193" s="76">
        <v>1142999.1700000002</v>
      </c>
      <c r="BI193" s="76">
        <v>432564.94000000006</v>
      </c>
      <c r="BJ193" s="76">
        <v>271362.25</v>
      </c>
      <c r="BK193" s="76">
        <v>508756.22000000003</v>
      </c>
      <c r="BL193" s="76"/>
      <c r="BM193" s="76">
        <v>1762929.83</v>
      </c>
      <c r="BN193" s="76"/>
      <c r="BO193" s="76"/>
      <c r="BP193" s="76"/>
      <c r="BQ193" s="76">
        <v>823294.42999999993</v>
      </c>
      <c r="BR193" s="76">
        <v>3473577.6</v>
      </c>
      <c r="BS193" s="76">
        <v>3595635.1799999997</v>
      </c>
      <c r="BT193" s="76">
        <v>7106.5199999999986</v>
      </c>
      <c r="BU193" s="76">
        <v>29443.57</v>
      </c>
      <c r="BV193" s="76">
        <v>4970472.76</v>
      </c>
      <c r="BW193" s="76">
        <v>234256.23</v>
      </c>
      <c r="BX193" s="76"/>
      <c r="BY193" s="76">
        <v>59276.209999999992</v>
      </c>
      <c r="BZ193" s="76">
        <v>119463.5</v>
      </c>
      <c r="CA193" s="76"/>
      <c r="CB193" s="76">
        <v>622319.54</v>
      </c>
      <c r="CC193" s="76">
        <v>3136605.07</v>
      </c>
      <c r="CD193" s="76"/>
      <c r="CE193" s="76">
        <v>3795.8000000000006</v>
      </c>
      <c r="CF193" s="76"/>
      <c r="CG193" s="76"/>
      <c r="CH193" s="76">
        <v>302158.89</v>
      </c>
      <c r="CI193" s="76"/>
      <c r="CJ193" s="76">
        <v>330214.31</v>
      </c>
      <c r="CK193" s="76"/>
      <c r="CL193" s="76"/>
      <c r="CM193" s="76"/>
      <c r="CN193" s="76"/>
      <c r="CO193" s="76"/>
      <c r="CP193" s="76">
        <v>238511.25</v>
      </c>
      <c r="CQ193" s="76"/>
      <c r="CR193" s="76"/>
      <c r="CS193" s="76">
        <v>159938.66</v>
      </c>
      <c r="CT193" s="76">
        <v>184110.65</v>
      </c>
      <c r="CU193" s="76"/>
      <c r="CV193" s="76"/>
      <c r="CW193" s="76">
        <v>663433.59</v>
      </c>
      <c r="CX193" s="76">
        <v>327558.65000000002</v>
      </c>
      <c r="CY193" s="76"/>
      <c r="CZ193" s="76"/>
      <c r="DA193" s="76">
        <v>353719740.60000014</v>
      </c>
    </row>
    <row r="194" spans="2:105" x14ac:dyDescent="0.3">
      <c r="B194" s="72" t="s">
        <v>464</v>
      </c>
      <c r="C194" s="74" t="s">
        <v>55</v>
      </c>
      <c r="D194" s="73">
        <v>30457.989999999998</v>
      </c>
      <c r="F194" s="55" t="s">
        <v>748</v>
      </c>
      <c r="G194" s="76">
        <v>1735814.3499999999</v>
      </c>
      <c r="H194" s="76">
        <v>-1735814.35</v>
      </c>
      <c r="I194" s="76">
        <v>223180259.59999999</v>
      </c>
      <c r="J194" s="76">
        <v>3316029.96</v>
      </c>
      <c r="K194" s="76">
        <v>3221963.1799999997</v>
      </c>
      <c r="L194" s="76"/>
      <c r="M194" s="76">
        <v>10559785</v>
      </c>
      <c r="N194" s="76">
        <v>1343041.0600000005</v>
      </c>
      <c r="O194" s="76"/>
      <c r="P194" s="76">
        <v>73377060.139999986</v>
      </c>
      <c r="Q194" s="76">
        <v>1096423.3999999997</v>
      </c>
      <c r="R194" s="76">
        <v>1764056.91</v>
      </c>
      <c r="S194" s="76"/>
      <c r="T194" s="76">
        <v>4392375.8400000017</v>
      </c>
      <c r="U194" s="76">
        <v>357103.60000000003</v>
      </c>
      <c r="V194" s="76"/>
      <c r="W194" s="76"/>
      <c r="X194" s="76">
        <v>18796696.210000001</v>
      </c>
      <c r="Y194" s="76">
        <v>4941343.6099999994</v>
      </c>
      <c r="Z194" s="76">
        <v>35481202.609999999</v>
      </c>
      <c r="AA194" s="76">
        <v>7228354.71</v>
      </c>
      <c r="AB194" s="76"/>
      <c r="AC194" s="76"/>
      <c r="AD194" s="76"/>
      <c r="AE194" s="76"/>
      <c r="AF194" s="76">
        <v>752907.16000000038</v>
      </c>
      <c r="AG194" s="76">
        <v>308415.19000000018</v>
      </c>
      <c r="AH194" s="76">
        <v>1648784.2399999998</v>
      </c>
      <c r="AI194" s="76">
        <v>1884261.9699999995</v>
      </c>
      <c r="AJ194" s="76">
        <v>29536229.500000007</v>
      </c>
      <c r="AK194" s="76">
        <v>13560156.869999994</v>
      </c>
      <c r="AL194" s="76">
        <v>1602438.3400000003</v>
      </c>
      <c r="AM194" s="76">
        <v>523052.78000000032</v>
      </c>
      <c r="AN194" s="76">
        <v>11014115.439999998</v>
      </c>
      <c r="AO194" s="76">
        <v>1412425.0499999998</v>
      </c>
      <c r="AP194" s="76">
        <v>6372729.1699999981</v>
      </c>
      <c r="AQ194" s="76">
        <v>96732.23</v>
      </c>
      <c r="AR194" s="76">
        <v>442341.95999999996</v>
      </c>
      <c r="AS194" s="76">
        <v>50288.77</v>
      </c>
      <c r="AT194" s="76">
        <v>309123</v>
      </c>
      <c r="AU194" s="76">
        <v>1004.5</v>
      </c>
      <c r="AV194" s="76">
        <v>250955.29</v>
      </c>
      <c r="AW194" s="76"/>
      <c r="AX194" s="76">
        <v>98978.5</v>
      </c>
      <c r="AY194" s="76">
        <v>17554456.739999998</v>
      </c>
      <c r="AZ194" s="76">
        <v>151350.32</v>
      </c>
      <c r="BA194" s="76">
        <v>129813.1</v>
      </c>
      <c r="BB194" s="76"/>
      <c r="BC194" s="76"/>
      <c r="BD194" s="76"/>
      <c r="BE194" s="76"/>
      <c r="BF194" s="76">
        <v>2694509.9899999998</v>
      </c>
      <c r="BG194" s="76">
        <v>587328.36</v>
      </c>
      <c r="BH194" s="76">
        <v>970319.0900000002</v>
      </c>
      <c r="BI194" s="76">
        <v>721.36</v>
      </c>
      <c r="BJ194" s="76">
        <v>169168.28</v>
      </c>
      <c r="BK194" s="76">
        <v>102858.68</v>
      </c>
      <c r="BL194" s="76"/>
      <c r="BM194" s="76"/>
      <c r="BN194" s="76"/>
      <c r="BO194" s="76"/>
      <c r="BP194" s="76"/>
      <c r="BQ194" s="76">
        <v>10006306.800000001</v>
      </c>
      <c r="BR194" s="76">
        <v>4098272.4299999997</v>
      </c>
      <c r="BS194" s="76">
        <v>6901964.4100000001</v>
      </c>
      <c r="BT194" s="76">
        <v>979.31</v>
      </c>
      <c r="BU194" s="76">
        <v>50709.54</v>
      </c>
      <c r="BV194" s="76"/>
      <c r="BW194" s="76"/>
      <c r="BX194" s="76">
        <v>101579.88</v>
      </c>
      <c r="BY194" s="76">
        <v>437176.89</v>
      </c>
      <c r="BZ194" s="76"/>
      <c r="CA194" s="76"/>
      <c r="CB194" s="76">
        <v>1382528.92</v>
      </c>
      <c r="CC194" s="76">
        <v>3958356.3499999996</v>
      </c>
      <c r="CD194" s="76"/>
      <c r="CE194" s="76"/>
      <c r="CF194" s="76"/>
      <c r="CG194" s="76"/>
      <c r="CH194" s="76">
        <v>116431.24</v>
      </c>
      <c r="CI194" s="76">
        <v>43175.96</v>
      </c>
      <c r="CJ194" s="76">
        <v>244913.57</v>
      </c>
      <c r="CK194" s="76"/>
      <c r="CL194" s="76"/>
      <c r="CM194" s="76">
        <v>13620.07</v>
      </c>
      <c r="CN194" s="76"/>
      <c r="CO194" s="76"/>
      <c r="CP194" s="76">
        <v>387736.81999999995</v>
      </c>
      <c r="CQ194" s="76"/>
      <c r="CR194" s="76">
        <v>6628161.6299999999</v>
      </c>
      <c r="CS194" s="76">
        <v>16285.9</v>
      </c>
      <c r="CT194" s="76">
        <v>120301.06</v>
      </c>
      <c r="CU194" s="76">
        <v>17525.88</v>
      </c>
      <c r="CV194" s="76">
        <v>35450.410000000003</v>
      </c>
      <c r="CW194" s="76">
        <v>6601.46</v>
      </c>
      <c r="CX194" s="76">
        <v>2070674.7</v>
      </c>
      <c r="CY194" s="76"/>
      <c r="CZ194" s="76"/>
      <c r="DA194" s="76">
        <v>517919914.94000006</v>
      </c>
    </row>
    <row r="195" spans="2:105" x14ac:dyDescent="0.3">
      <c r="B195" s="72" t="s">
        <v>464</v>
      </c>
      <c r="C195" s="74" t="s">
        <v>57</v>
      </c>
      <c r="D195" s="73">
        <v>16874.87</v>
      </c>
      <c r="F195" s="55" t="s">
        <v>256</v>
      </c>
      <c r="G195" s="76">
        <v>12589.29</v>
      </c>
      <c r="H195" s="76">
        <v>-12589.29</v>
      </c>
      <c r="I195" s="76">
        <v>1132105.2000000002</v>
      </c>
      <c r="J195" s="76">
        <v>9685.32</v>
      </c>
      <c r="K195" s="76">
        <v>12899.15</v>
      </c>
      <c r="L195" s="76"/>
      <c r="M195" s="76">
        <v>26574.5</v>
      </c>
      <c r="N195" s="76">
        <v>7029.0199999999995</v>
      </c>
      <c r="O195" s="76"/>
      <c r="P195" s="76">
        <v>494284.16000000003</v>
      </c>
      <c r="Q195" s="76">
        <v>10619.49</v>
      </c>
      <c r="R195" s="76">
        <v>12250.26</v>
      </c>
      <c r="S195" s="76"/>
      <c r="T195" s="76">
        <v>28432.879999999997</v>
      </c>
      <c r="U195" s="76">
        <v>10496.39</v>
      </c>
      <c r="V195" s="76"/>
      <c r="W195" s="76"/>
      <c r="X195" s="76">
        <v>89288.94</v>
      </c>
      <c r="Y195" s="76">
        <v>37265.519999999997</v>
      </c>
      <c r="Z195" s="76">
        <v>151541.26</v>
      </c>
      <c r="AA195" s="76">
        <v>55583.75</v>
      </c>
      <c r="AB195" s="76"/>
      <c r="AC195" s="76"/>
      <c r="AD195" s="76"/>
      <c r="AE195" s="76"/>
      <c r="AF195" s="76"/>
      <c r="AG195" s="76"/>
      <c r="AH195" s="76">
        <v>6646.5599999999995</v>
      </c>
      <c r="AI195" s="76">
        <v>12701.279999999999</v>
      </c>
      <c r="AJ195" s="76">
        <v>172975.5</v>
      </c>
      <c r="AK195" s="76">
        <v>145564.43</v>
      </c>
      <c r="AL195" s="76"/>
      <c r="AM195" s="76"/>
      <c r="AN195" s="76">
        <v>273604.95</v>
      </c>
      <c r="AO195" s="76">
        <v>9289.83</v>
      </c>
      <c r="AP195" s="76">
        <v>40401</v>
      </c>
      <c r="AQ195" s="76">
        <v>7802.46</v>
      </c>
      <c r="AR195" s="76">
        <v>9189.7200000000012</v>
      </c>
      <c r="AS195" s="76">
        <v>17714.78</v>
      </c>
      <c r="AT195" s="76"/>
      <c r="AU195" s="76">
        <v>76434.37</v>
      </c>
      <c r="AV195" s="76">
        <v>18483.25</v>
      </c>
      <c r="AW195" s="76"/>
      <c r="AX195" s="76">
        <v>2463.0500000000002</v>
      </c>
      <c r="AY195" s="76">
        <v>78156.570000000007</v>
      </c>
      <c r="AZ195" s="76"/>
      <c r="BA195" s="76"/>
      <c r="BB195" s="76"/>
      <c r="BC195" s="76">
        <v>3313.22</v>
      </c>
      <c r="BD195" s="76"/>
      <c r="BE195" s="76"/>
      <c r="BF195" s="76">
        <v>32511.919999999998</v>
      </c>
      <c r="BG195" s="76">
        <v>5753</v>
      </c>
      <c r="BH195" s="76">
        <v>54322.49</v>
      </c>
      <c r="BI195" s="76">
        <v>17707.41</v>
      </c>
      <c r="BJ195" s="76"/>
      <c r="BK195" s="76"/>
      <c r="BL195" s="76"/>
      <c r="BM195" s="76"/>
      <c r="BN195" s="76"/>
      <c r="BO195" s="76"/>
      <c r="BP195" s="76"/>
      <c r="BQ195" s="76"/>
      <c r="BR195" s="76">
        <v>74607.75</v>
      </c>
      <c r="BS195" s="76">
        <v>280.8</v>
      </c>
      <c r="BT195" s="76">
        <v>51.75</v>
      </c>
      <c r="BU195" s="76"/>
      <c r="BV195" s="76"/>
      <c r="BW195" s="76"/>
      <c r="BX195" s="76"/>
      <c r="BY195" s="76">
        <v>7472.34</v>
      </c>
      <c r="BZ195" s="76">
        <v>30</v>
      </c>
      <c r="CA195" s="76"/>
      <c r="CB195" s="76"/>
      <c r="CC195" s="76">
        <v>39683.279999999999</v>
      </c>
      <c r="CD195" s="76"/>
      <c r="CE195" s="76">
        <v>3603.85</v>
      </c>
      <c r="CF195" s="76"/>
      <c r="CG195" s="76"/>
      <c r="CH195" s="76">
        <v>4673.5</v>
      </c>
      <c r="CI195" s="76"/>
      <c r="CJ195" s="76"/>
      <c r="CK195" s="76"/>
      <c r="CL195" s="76"/>
      <c r="CM195" s="76"/>
      <c r="CN195" s="76"/>
      <c r="CO195" s="76"/>
      <c r="CP195" s="76">
        <v>3422.13</v>
      </c>
      <c r="CQ195" s="76"/>
      <c r="CR195" s="76"/>
      <c r="CS195" s="76"/>
      <c r="CT195" s="76"/>
      <c r="CU195" s="76"/>
      <c r="CV195" s="76">
        <v>5075.6000000000004</v>
      </c>
      <c r="CW195" s="76"/>
      <c r="CX195" s="76"/>
      <c r="CY195" s="76"/>
      <c r="CZ195" s="76"/>
      <c r="DA195" s="76">
        <v>3201992.63</v>
      </c>
    </row>
    <row r="196" spans="2:105" x14ac:dyDescent="0.3">
      <c r="B196" s="72" t="s">
        <v>464</v>
      </c>
      <c r="C196" s="74" t="s">
        <v>61</v>
      </c>
      <c r="D196" s="73">
        <v>100</v>
      </c>
      <c r="F196" s="55" t="s">
        <v>778</v>
      </c>
      <c r="G196" s="76">
        <v>466514.53999999992</v>
      </c>
      <c r="H196" s="76">
        <v>-466514.5400000001</v>
      </c>
      <c r="I196" s="76">
        <v>33308525.129999995</v>
      </c>
      <c r="J196" s="76">
        <v>1140534.1599999999</v>
      </c>
      <c r="K196" s="76">
        <v>1786128.25</v>
      </c>
      <c r="L196" s="76"/>
      <c r="M196" s="76">
        <v>3516059.9099999997</v>
      </c>
      <c r="N196" s="76">
        <v>731515.14999999991</v>
      </c>
      <c r="O196" s="76">
        <v>159740</v>
      </c>
      <c r="P196" s="76">
        <v>11732435.589999996</v>
      </c>
      <c r="Q196" s="76">
        <v>619556</v>
      </c>
      <c r="R196" s="76">
        <v>861059.93</v>
      </c>
      <c r="S196" s="76"/>
      <c r="T196" s="76">
        <v>499744.36</v>
      </c>
      <c r="U196" s="76">
        <v>183170.39</v>
      </c>
      <c r="V196" s="76"/>
      <c r="W196" s="76"/>
      <c r="X196" s="76">
        <v>2990636.2399999993</v>
      </c>
      <c r="Y196" s="76">
        <v>1024615.8999999999</v>
      </c>
      <c r="Z196" s="76">
        <v>5619962.3000000007</v>
      </c>
      <c r="AA196" s="76">
        <v>1488235.0999999996</v>
      </c>
      <c r="AB196" s="76"/>
      <c r="AC196" s="76"/>
      <c r="AD196" s="76"/>
      <c r="AE196" s="76"/>
      <c r="AF196" s="76">
        <v>215584.25999999998</v>
      </c>
      <c r="AG196" s="76">
        <v>74060.320000000007</v>
      </c>
      <c r="AH196" s="76">
        <v>186410.3</v>
      </c>
      <c r="AI196" s="76">
        <v>341446.43</v>
      </c>
      <c r="AJ196" s="76">
        <v>4650745.83</v>
      </c>
      <c r="AK196" s="76">
        <v>3133465.1700000004</v>
      </c>
      <c r="AL196" s="76">
        <v>20600</v>
      </c>
      <c r="AM196" s="76"/>
      <c r="AN196" s="76">
        <v>1868557.1899999995</v>
      </c>
      <c r="AO196" s="76">
        <v>177454.97999999998</v>
      </c>
      <c r="AP196" s="76">
        <v>938163.53</v>
      </c>
      <c r="AQ196" s="76">
        <v>300971.73</v>
      </c>
      <c r="AR196" s="76">
        <v>732294.87</v>
      </c>
      <c r="AS196" s="76">
        <v>31526.63</v>
      </c>
      <c r="AT196" s="76">
        <v>70164</v>
      </c>
      <c r="AU196" s="76">
        <v>213549.72</v>
      </c>
      <c r="AV196" s="76"/>
      <c r="AW196" s="76">
        <v>621868.56000000006</v>
      </c>
      <c r="AX196" s="76">
        <v>187811.02000000002</v>
      </c>
      <c r="AY196" s="76">
        <v>353704.70999999996</v>
      </c>
      <c r="AZ196" s="76"/>
      <c r="BA196" s="76">
        <v>40576.080000000002</v>
      </c>
      <c r="BB196" s="76">
        <v>39732.800000000003</v>
      </c>
      <c r="BC196" s="76">
        <v>257491.47999999998</v>
      </c>
      <c r="BD196" s="76">
        <v>21862.579999999998</v>
      </c>
      <c r="BE196" s="76">
        <v>32015.100000000002</v>
      </c>
      <c r="BF196" s="76">
        <v>310586.19</v>
      </c>
      <c r="BG196" s="76">
        <v>425353.06999999995</v>
      </c>
      <c r="BH196" s="76">
        <v>420113.73</v>
      </c>
      <c r="BI196" s="76">
        <v>120167.48999999998</v>
      </c>
      <c r="BJ196" s="76">
        <v>1</v>
      </c>
      <c r="BK196" s="76">
        <v>68766.37999999999</v>
      </c>
      <c r="BL196" s="76"/>
      <c r="BM196" s="76"/>
      <c r="BN196" s="76"/>
      <c r="BO196" s="76"/>
      <c r="BP196" s="76"/>
      <c r="BQ196" s="76">
        <v>130430.73</v>
      </c>
      <c r="BR196" s="76">
        <v>897140</v>
      </c>
      <c r="BS196" s="76">
        <v>1153643.52</v>
      </c>
      <c r="BT196" s="76">
        <v>7473.49</v>
      </c>
      <c r="BU196" s="76">
        <v>15772.1</v>
      </c>
      <c r="BV196" s="76">
        <v>1714071.2899999998</v>
      </c>
      <c r="BW196" s="76">
        <v>800549.97</v>
      </c>
      <c r="BX196" s="76"/>
      <c r="BY196" s="76">
        <v>994.89</v>
      </c>
      <c r="BZ196" s="76">
        <v>262436.36</v>
      </c>
      <c r="CA196" s="76"/>
      <c r="CB196" s="76">
        <v>175429.89</v>
      </c>
      <c r="CC196" s="76">
        <v>738124.80000000005</v>
      </c>
      <c r="CD196" s="76"/>
      <c r="CE196" s="76"/>
      <c r="CF196" s="76"/>
      <c r="CG196" s="76"/>
      <c r="CH196" s="76">
        <v>81956.83</v>
      </c>
      <c r="CI196" s="76"/>
      <c r="CJ196" s="76"/>
      <c r="CK196" s="76"/>
      <c r="CL196" s="76"/>
      <c r="CM196" s="76"/>
      <c r="CN196" s="76"/>
      <c r="CO196" s="76"/>
      <c r="CP196" s="76">
        <v>50322.04</v>
      </c>
      <c r="CQ196" s="76"/>
      <c r="CR196" s="76"/>
      <c r="CS196" s="76">
        <v>33381.869999999995</v>
      </c>
      <c r="CT196" s="76">
        <v>7246.8</v>
      </c>
      <c r="CU196" s="76"/>
      <c r="CV196" s="76">
        <v>4389</v>
      </c>
      <c r="CW196" s="76"/>
      <c r="CX196" s="76">
        <v>276999.18</v>
      </c>
      <c r="CY196" s="76"/>
      <c r="CZ196" s="76"/>
      <c r="DA196" s="76">
        <v>87867326.319999963</v>
      </c>
    </row>
    <row r="197" spans="2:105" x14ac:dyDescent="0.3">
      <c r="B197" s="72" t="s">
        <v>464</v>
      </c>
      <c r="C197" s="74" t="s">
        <v>65</v>
      </c>
      <c r="D197" s="73">
        <v>350</v>
      </c>
      <c r="F197" s="55" t="s">
        <v>742</v>
      </c>
      <c r="G197" s="76">
        <v>426626.21000000008</v>
      </c>
      <c r="H197" s="76">
        <v>-426626.20999999996</v>
      </c>
      <c r="I197" s="76">
        <v>56486976.780000009</v>
      </c>
      <c r="J197" s="76">
        <v>2133413.59</v>
      </c>
      <c r="K197" s="76">
        <v>694826.15</v>
      </c>
      <c r="L197" s="76"/>
      <c r="M197" s="76">
        <v>6740144.8499999987</v>
      </c>
      <c r="N197" s="76">
        <v>1730037.3100000005</v>
      </c>
      <c r="O197" s="76">
        <v>491771</v>
      </c>
      <c r="P197" s="76">
        <v>19502322.709999997</v>
      </c>
      <c r="Q197" s="76">
        <v>800883.89</v>
      </c>
      <c r="R197" s="76">
        <v>878181.9099999998</v>
      </c>
      <c r="S197" s="76"/>
      <c r="T197" s="76">
        <v>1223745.6000000001</v>
      </c>
      <c r="U197" s="76">
        <v>492994.79000000004</v>
      </c>
      <c r="V197" s="76"/>
      <c r="W197" s="76"/>
      <c r="X197" s="76">
        <v>5083698.7499999991</v>
      </c>
      <c r="Y197" s="76">
        <v>1670482.2100000004</v>
      </c>
      <c r="Z197" s="76">
        <v>9456127.1999999993</v>
      </c>
      <c r="AA197" s="76">
        <v>2474667.5599999991</v>
      </c>
      <c r="AB197" s="76"/>
      <c r="AC197" s="76"/>
      <c r="AD197" s="76"/>
      <c r="AE197" s="76"/>
      <c r="AF197" s="76">
        <v>275618.21999999997</v>
      </c>
      <c r="AG197" s="76">
        <v>81369.420000000027</v>
      </c>
      <c r="AH197" s="76">
        <v>212101.11000000002</v>
      </c>
      <c r="AI197" s="76">
        <v>401367.25000000012</v>
      </c>
      <c r="AJ197" s="76">
        <v>8190217.8000000007</v>
      </c>
      <c r="AK197" s="76">
        <v>5753826.8200000003</v>
      </c>
      <c r="AL197" s="76"/>
      <c r="AM197" s="76"/>
      <c r="AN197" s="76">
        <v>3059950.6300000004</v>
      </c>
      <c r="AO197" s="76">
        <v>450802.15</v>
      </c>
      <c r="AP197" s="76">
        <v>1574394.5899999999</v>
      </c>
      <c r="AQ197" s="76">
        <v>448587.86</v>
      </c>
      <c r="AR197" s="76">
        <v>444306.88</v>
      </c>
      <c r="AS197" s="76">
        <v>66366.260000000009</v>
      </c>
      <c r="AT197" s="76">
        <v>20991</v>
      </c>
      <c r="AU197" s="76">
        <v>254625.32</v>
      </c>
      <c r="AV197" s="76">
        <v>3892.5</v>
      </c>
      <c r="AW197" s="76"/>
      <c r="AX197" s="76">
        <v>231087.57</v>
      </c>
      <c r="AY197" s="76">
        <v>1926612.2400000002</v>
      </c>
      <c r="AZ197" s="76">
        <v>45950.979999999996</v>
      </c>
      <c r="BA197" s="76">
        <v>39585.550000000003</v>
      </c>
      <c r="BB197" s="76">
        <v>37573</v>
      </c>
      <c r="BC197" s="76">
        <v>191626.83</v>
      </c>
      <c r="BD197" s="76">
        <v>401038.46</v>
      </c>
      <c r="BE197" s="76">
        <v>18569.419999999998</v>
      </c>
      <c r="BF197" s="76">
        <v>707092.85000000009</v>
      </c>
      <c r="BG197" s="76">
        <v>327586.17999999993</v>
      </c>
      <c r="BH197" s="76">
        <v>849450.98</v>
      </c>
      <c r="BI197" s="76">
        <v>860.94</v>
      </c>
      <c r="BJ197" s="76">
        <v>3115.9</v>
      </c>
      <c r="BK197" s="76">
        <v>20988.54</v>
      </c>
      <c r="BL197" s="76"/>
      <c r="BM197" s="76">
        <v>1400</v>
      </c>
      <c r="BN197" s="76">
        <v>25416.31</v>
      </c>
      <c r="BO197" s="76"/>
      <c r="BP197" s="76"/>
      <c r="BQ197" s="76">
        <v>594277.38</v>
      </c>
      <c r="BR197" s="76">
        <v>1614818.96</v>
      </c>
      <c r="BS197" s="76">
        <v>1348123.37</v>
      </c>
      <c r="BT197" s="76">
        <v>18316.559999999998</v>
      </c>
      <c r="BU197" s="76">
        <v>163967.29000000004</v>
      </c>
      <c r="BV197" s="76">
        <v>1755084.44</v>
      </c>
      <c r="BW197" s="76">
        <v>1015665.7</v>
      </c>
      <c r="BX197" s="76"/>
      <c r="BY197" s="76">
        <v>55002.840000000004</v>
      </c>
      <c r="BZ197" s="76">
        <v>72952.450000000012</v>
      </c>
      <c r="CA197" s="76"/>
      <c r="CB197" s="76">
        <v>450394.32</v>
      </c>
      <c r="CC197" s="76">
        <v>1402252.19</v>
      </c>
      <c r="CD197" s="76"/>
      <c r="CE197" s="76"/>
      <c r="CF197" s="76"/>
      <c r="CG197" s="76"/>
      <c r="CH197" s="76">
        <v>282705.61000000004</v>
      </c>
      <c r="CI197" s="76"/>
      <c r="CJ197" s="76">
        <v>59909.87</v>
      </c>
      <c r="CK197" s="76">
        <v>10325.65</v>
      </c>
      <c r="CL197" s="76"/>
      <c r="CM197" s="76"/>
      <c r="CN197" s="76"/>
      <c r="CO197" s="76"/>
      <c r="CP197" s="76">
        <v>115491.79000000001</v>
      </c>
      <c r="CQ197" s="76"/>
      <c r="CR197" s="76"/>
      <c r="CS197" s="76"/>
      <c r="CT197" s="76">
        <v>174681.41</v>
      </c>
      <c r="CU197" s="76"/>
      <c r="CV197" s="76"/>
      <c r="CW197" s="76"/>
      <c r="CX197" s="76">
        <v>200970.21</v>
      </c>
      <c r="CY197" s="76"/>
      <c r="CZ197" s="76"/>
      <c r="DA197" s="76">
        <v>145261587.89999995</v>
      </c>
    </row>
    <row r="198" spans="2:105" x14ac:dyDescent="0.3">
      <c r="B198" s="72" t="s">
        <v>464</v>
      </c>
      <c r="C198" s="74" t="s">
        <v>67</v>
      </c>
      <c r="D198" s="73">
        <v>5466.46</v>
      </c>
      <c r="F198" s="55" t="s">
        <v>330</v>
      </c>
      <c r="G198" s="76">
        <v>1390.8899999999999</v>
      </c>
      <c r="H198" s="76">
        <v>-1390.89</v>
      </c>
      <c r="I198" s="76">
        <v>8750746.4199999981</v>
      </c>
      <c r="J198" s="76">
        <v>176978.31</v>
      </c>
      <c r="K198" s="76">
        <v>69496.95</v>
      </c>
      <c r="L198" s="76"/>
      <c r="M198" s="76">
        <v>1294901.96</v>
      </c>
      <c r="N198" s="76">
        <v>556623.52</v>
      </c>
      <c r="O198" s="76"/>
      <c r="P198" s="76">
        <v>3555995.6199999992</v>
      </c>
      <c r="Q198" s="76">
        <v>113528.37999999999</v>
      </c>
      <c r="R198" s="76">
        <v>182867.43</v>
      </c>
      <c r="S198" s="76"/>
      <c r="T198" s="76">
        <v>265748.89</v>
      </c>
      <c r="U198" s="76">
        <v>473939.29999999993</v>
      </c>
      <c r="V198" s="76">
        <v>2874.4099999999994</v>
      </c>
      <c r="W198" s="76"/>
      <c r="X198" s="76">
        <v>799481.93</v>
      </c>
      <c r="Y198" s="76">
        <v>338942.83</v>
      </c>
      <c r="Z198" s="76">
        <v>1526850.15</v>
      </c>
      <c r="AA198" s="76">
        <v>472057.5</v>
      </c>
      <c r="AB198" s="76"/>
      <c r="AC198" s="76"/>
      <c r="AD198" s="76"/>
      <c r="AE198" s="76"/>
      <c r="AF198" s="76">
        <v>27249.279999999999</v>
      </c>
      <c r="AG198" s="76">
        <v>19997.5</v>
      </c>
      <c r="AH198" s="76">
        <v>32475.030000000002</v>
      </c>
      <c r="AI198" s="76">
        <v>72711.570000000007</v>
      </c>
      <c r="AJ198" s="76">
        <v>1136031.49</v>
      </c>
      <c r="AK198" s="76">
        <v>1081964.5</v>
      </c>
      <c r="AL198" s="76">
        <v>6397.34</v>
      </c>
      <c r="AM198" s="76"/>
      <c r="AN198" s="76">
        <v>500002.22000000003</v>
      </c>
      <c r="AO198" s="76">
        <v>93427.51999999999</v>
      </c>
      <c r="AP198" s="76">
        <v>24720.69</v>
      </c>
      <c r="AQ198" s="76">
        <v>71897.06</v>
      </c>
      <c r="AR198" s="76">
        <v>37383.5</v>
      </c>
      <c r="AS198" s="76">
        <v>33450.5</v>
      </c>
      <c r="AT198" s="76">
        <v>28553</v>
      </c>
      <c r="AU198" s="76"/>
      <c r="AV198" s="76">
        <v>22620.61</v>
      </c>
      <c r="AW198" s="76">
        <v>51093.5</v>
      </c>
      <c r="AX198" s="76">
        <v>35730.5</v>
      </c>
      <c r="AY198" s="76">
        <v>214511.63</v>
      </c>
      <c r="AZ198" s="76">
        <v>19990.5</v>
      </c>
      <c r="BA198" s="76">
        <v>32943.21</v>
      </c>
      <c r="BB198" s="76"/>
      <c r="BC198" s="76">
        <v>1366.42</v>
      </c>
      <c r="BD198" s="76">
        <v>1683.36</v>
      </c>
      <c r="BE198" s="76">
        <v>17095.900000000001</v>
      </c>
      <c r="BF198" s="76">
        <v>105070.34999999999</v>
      </c>
      <c r="BG198" s="76">
        <v>45262.729999999996</v>
      </c>
      <c r="BH198" s="76">
        <v>221153.84000000003</v>
      </c>
      <c r="BI198" s="76">
        <v>3876.41</v>
      </c>
      <c r="BJ198" s="76">
        <v>1122.4100000000001</v>
      </c>
      <c r="BK198" s="76">
        <v>34884.639999999999</v>
      </c>
      <c r="BL198" s="76"/>
      <c r="BM198" s="76">
        <v>11591.189999999999</v>
      </c>
      <c r="BN198" s="76"/>
      <c r="BO198" s="76"/>
      <c r="BP198" s="76"/>
      <c r="BQ198" s="76"/>
      <c r="BR198" s="76">
        <v>262947</v>
      </c>
      <c r="BS198" s="76">
        <v>442510.79</v>
      </c>
      <c r="BT198" s="76">
        <v>587.03</v>
      </c>
      <c r="BU198" s="76">
        <v>1646.7800000000002</v>
      </c>
      <c r="BV198" s="76"/>
      <c r="BW198" s="76">
        <v>1604470.15</v>
      </c>
      <c r="BX198" s="76">
        <v>187296.01</v>
      </c>
      <c r="BY198" s="76">
        <v>17560</v>
      </c>
      <c r="BZ198" s="76">
        <v>96299.12</v>
      </c>
      <c r="CA198" s="76"/>
      <c r="CB198" s="76">
        <v>38343.67</v>
      </c>
      <c r="CC198" s="76">
        <v>266452.90999999997</v>
      </c>
      <c r="CD198" s="76">
        <v>8785.6299999999992</v>
      </c>
      <c r="CE198" s="76"/>
      <c r="CF198" s="76"/>
      <c r="CG198" s="76"/>
      <c r="CH198" s="76">
        <v>17661.009999999998</v>
      </c>
      <c r="CI198" s="76">
        <v>42310.47</v>
      </c>
      <c r="CJ198" s="76">
        <v>11179.73</v>
      </c>
      <c r="CK198" s="76">
        <v>439.87</v>
      </c>
      <c r="CL198" s="76"/>
      <c r="CM198" s="76"/>
      <c r="CN198" s="76"/>
      <c r="CO198" s="76"/>
      <c r="CP198" s="76">
        <v>24094.79</v>
      </c>
      <c r="CQ198" s="76"/>
      <c r="CR198" s="76">
        <v>11610.96</v>
      </c>
      <c r="CS198" s="76">
        <v>11151.85</v>
      </c>
      <c r="CT198" s="76">
        <v>10940</v>
      </c>
      <c r="CU198" s="76"/>
      <c r="CV198" s="76"/>
      <c r="CW198" s="76">
        <v>47125.33</v>
      </c>
      <c r="CX198" s="76"/>
      <c r="CY198" s="76"/>
      <c r="CZ198" s="76"/>
      <c r="DA198" s="76">
        <v>25670705.100000005</v>
      </c>
    </row>
    <row r="199" spans="2:105" x14ac:dyDescent="0.3">
      <c r="B199" s="72" t="s">
        <v>464</v>
      </c>
      <c r="C199" s="74" t="s">
        <v>69</v>
      </c>
      <c r="D199" s="73">
        <v>17849.37</v>
      </c>
      <c r="F199" s="55" t="s">
        <v>590</v>
      </c>
      <c r="G199" s="76">
        <v>233949.93</v>
      </c>
      <c r="H199" s="76">
        <v>-233949.93</v>
      </c>
      <c r="I199" s="76">
        <v>13882531.059999999</v>
      </c>
      <c r="J199" s="76">
        <v>497349.87999999995</v>
      </c>
      <c r="K199" s="76">
        <v>239311.50999999995</v>
      </c>
      <c r="L199" s="76"/>
      <c r="M199" s="76">
        <v>1305222.8800000001</v>
      </c>
      <c r="N199" s="76">
        <v>329953.48</v>
      </c>
      <c r="O199" s="76">
        <v>57050</v>
      </c>
      <c r="P199" s="76">
        <v>5900709.2000000011</v>
      </c>
      <c r="Q199" s="76">
        <v>326343.87</v>
      </c>
      <c r="R199" s="76">
        <v>251897.18999999997</v>
      </c>
      <c r="S199" s="76"/>
      <c r="T199" s="76">
        <v>476339.74</v>
      </c>
      <c r="U199" s="76">
        <v>61236.49</v>
      </c>
      <c r="V199" s="76"/>
      <c r="W199" s="76"/>
      <c r="X199" s="76">
        <v>1213706.49</v>
      </c>
      <c r="Y199" s="76">
        <v>526612.12000000011</v>
      </c>
      <c r="Z199" s="76">
        <v>2242040.86</v>
      </c>
      <c r="AA199" s="76">
        <v>745298.75999999989</v>
      </c>
      <c r="AB199" s="76"/>
      <c r="AC199" s="76"/>
      <c r="AD199" s="76"/>
      <c r="AE199" s="76">
        <v>7144.5</v>
      </c>
      <c r="AF199" s="76">
        <v>80456.98</v>
      </c>
      <c r="AG199" s="76">
        <v>41841.19000000001</v>
      </c>
      <c r="AH199" s="76">
        <v>75470.570000000007</v>
      </c>
      <c r="AI199" s="76">
        <v>221619.72999999998</v>
      </c>
      <c r="AJ199" s="76">
        <v>1945529.8399999999</v>
      </c>
      <c r="AK199" s="76">
        <v>1653334.36</v>
      </c>
      <c r="AL199" s="76">
        <v>2864.92</v>
      </c>
      <c r="AM199" s="76">
        <v>2658.92</v>
      </c>
      <c r="AN199" s="76">
        <v>970340.27</v>
      </c>
      <c r="AO199" s="76">
        <v>175361.68</v>
      </c>
      <c r="AP199" s="76">
        <v>310200.3</v>
      </c>
      <c r="AQ199" s="76">
        <v>160463.08000000002</v>
      </c>
      <c r="AR199" s="76">
        <v>784706.80999999994</v>
      </c>
      <c r="AS199" s="76">
        <v>8539.0299999999988</v>
      </c>
      <c r="AT199" s="76">
        <v>27446</v>
      </c>
      <c r="AU199" s="76">
        <v>235120.96999999997</v>
      </c>
      <c r="AV199" s="76"/>
      <c r="AW199" s="76"/>
      <c r="AX199" s="76">
        <v>111074.94</v>
      </c>
      <c r="AY199" s="76">
        <v>3041927.3899999997</v>
      </c>
      <c r="AZ199" s="76"/>
      <c r="BA199" s="76">
        <v>29511.45</v>
      </c>
      <c r="BB199" s="76">
        <v>156961.99</v>
      </c>
      <c r="BC199" s="76"/>
      <c r="BD199" s="76"/>
      <c r="BE199" s="76"/>
      <c r="BF199" s="76">
        <v>108831.63</v>
      </c>
      <c r="BG199" s="76">
        <v>115328.57999999999</v>
      </c>
      <c r="BH199" s="76">
        <v>144418.01999999999</v>
      </c>
      <c r="BI199" s="76">
        <v>61147.41</v>
      </c>
      <c r="BJ199" s="76"/>
      <c r="BK199" s="76">
        <v>20905.95</v>
      </c>
      <c r="BL199" s="76"/>
      <c r="BM199" s="76"/>
      <c r="BN199" s="76"/>
      <c r="BO199" s="76">
        <v>1024.4000000000001</v>
      </c>
      <c r="BP199" s="76"/>
      <c r="BQ199" s="76">
        <v>63606.61</v>
      </c>
      <c r="BR199" s="76">
        <v>462364</v>
      </c>
      <c r="BS199" s="76">
        <v>325893.61</v>
      </c>
      <c r="BT199" s="76">
        <v>1358.9099999999999</v>
      </c>
      <c r="BU199" s="76">
        <v>28993.870000000003</v>
      </c>
      <c r="BV199" s="76">
        <v>448635.88</v>
      </c>
      <c r="BW199" s="76">
        <v>251875.81</v>
      </c>
      <c r="BX199" s="76"/>
      <c r="BY199" s="76">
        <v>20451.080000000002</v>
      </c>
      <c r="BZ199" s="76">
        <v>459538.51</v>
      </c>
      <c r="CA199" s="76"/>
      <c r="CB199" s="76">
        <v>185608.02</v>
      </c>
      <c r="CC199" s="76">
        <v>337553.86</v>
      </c>
      <c r="CD199" s="76"/>
      <c r="CE199" s="76"/>
      <c r="CF199" s="76"/>
      <c r="CG199" s="76"/>
      <c r="CH199" s="76">
        <v>48935.57</v>
      </c>
      <c r="CI199" s="76"/>
      <c r="CJ199" s="76"/>
      <c r="CK199" s="76"/>
      <c r="CL199" s="76"/>
      <c r="CM199" s="76"/>
      <c r="CN199" s="76"/>
      <c r="CO199" s="76"/>
      <c r="CP199" s="76">
        <v>60307.09</v>
      </c>
      <c r="CQ199" s="76"/>
      <c r="CR199" s="76"/>
      <c r="CS199" s="76">
        <v>11100.6</v>
      </c>
      <c r="CT199" s="76"/>
      <c r="CU199" s="76">
        <v>13818.66</v>
      </c>
      <c r="CV199" s="76">
        <v>14153.95</v>
      </c>
      <c r="CW199" s="76">
        <v>36303.800000000003</v>
      </c>
      <c r="CX199" s="76">
        <v>51358.659999999996</v>
      </c>
      <c r="CY199" s="76"/>
      <c r="CZ199" s="76"/>
      <c r="DA199" s="76">
        <v>41371692.930000007</v>
      </c>
    </row>
    <row r="200" spans="2:105" x14ac:dyDescent="0.3">
      <c r="B200" s="72" t="s">
        <v>464</v>
      </c>
      <c r="C200" s="74" t="s">
        <v>71</v>
      </c>
      <c r="D200" s="73">
        <v>95145.09</v>
      </c>
      <c r="F200" s="55" t="s">
        <v>288</v>
      </c>
      <c r="G200" s="76">
        <v>1273446.23</v>
      </c>
      <c r="H200" s="76">
        <v>-1273446.23</v>
      </c>
      <c r="I200" s="76">
        <v>78245382.5</v>
      </c>
      <c r="J200" s="76">
        <v>1629074.7599999998</v>
      </c>
      <c r="K200" s="76">
        <v>2318306.2299999995</v>
      </c>
      <c r="L200" s="76"/>
      <c r="M200" s="76">
        <v>9840901.8399999999</v>
      </c>
      <c r="N200" s="76">
        <v>787515.61999999988</v>
      </c>
      <c r="O200" s="76"/>
      <c r="P200" s="76">
        <v>34529961.74000001</v>
      </c>
      <c r="Q200" s="76">
        <v>1303854.29</v>
      </c>
      <c r="R200" s="76">
        <v>2432453.8499999996</v>
      </c>
      <c r="S200" s="76"/>
      <c r="T200" s="76">
        <v>304137.08999999997</v>
      </c>
      <c r="U200" s="76">
        <v>213800.13</v>
      </c>
      <c r="V200" s="76"/>
      <c r="W200" s="76"/>
      <c r="X200" s="76">
        <v>6897472.2599999998</v>
      </c>
      <c r="Y200" s="76">
        <v>2881932.7399999998</v>
      </c>
      <c r="Z200" s="76">
        <v>13065087.559999999</v>
      </c>
      <c r="AA200" s="76">
        <v>4327149.93</v>
      </c>
      <c r="AB200" s="76"/>
      <c r="AC200" s="76"/>
      <c r="AD200" s="76"/>
      <c r="AE200" s="76">
        <v>-0.36</v>
      </c>
      <c r="AF200" s="76">
        <v>254625.91999999998</v>
      </c>
      <c r="AG200" s="76">
        <v>60244.579999999987</v>
      </c>
      <c r="AH200" s="76">
        <v>420734.08999999997</v>
      </c>
      <c r="AI200" s="76">
        <v>908630.47999999975</v>
      </c>
      <c r="AJ200" s="76">
        <v>10848265.389999995</v>
      </c>
      <c r="AK200" s="76">
        <v>8308400.7400000002</v>
      </c>
      <c r="AL200" s="76"/>
      <c r="AM200" s="76"/>
      <c r="AN200" s="76">
        <v>10146545.449999999</v>
      </c>
      <c r="AO200" s="76">
        <v>629688.19999999995</v>
      </c>
      <c r="AP200" s="76">
        <v>400414.01</v>
      </c>
      <c r="AQ200" s="76">
        <v>540330.89</v>
      </c>
      <c r="AR200" s="76">
        <v>1308621.2000000002</v>
      </c>
      <c r="AS200" s="76">
        <v>198990.78</v>
      </c>
      <c r="AT200" s="76">
        <v>63882</v>
      </c>
      <c r="AU200" s="76">
        <v>6324950.6099999994</v>
      </c>
      <c r="AV200" s="76"/>
      <c r="AW200" s="76">
        <v>5012198.99</v>
      </c>
      <c r="AX200" s="76">
        <v>747099.65</v>
      </c>
      <c r="AY200" s="76">
        <v>527611.31000000006</v>
      </c>
      <c r="AZ200" s="76"/>
      <c r="BA200" s="76"/>
      <c r="BB200" s="76">
        <v>323036.66000000003</v>
      </c>
      <c r="BC200" s="76"/>
      <c r="BD200" s="76"/>
      <c r="BE200" s="76"/>
      <c r="BF200" s="76">
        <v>532539.94000000006</v>
      </c>
      <c r="BG200" s="76">
        <v>683573.09</v>
      </c>
      <c r="BH200" s="76">
        <v>1648256.87</v>
      </c>
      <c r="BI200" s="76">
        <v>1487199.44</v>
      </c>
      <c r="BJ200" s="76">
        <v>63685.86</v>
      </c>
      <c r="BK200" s="76">
        <v>153781.19</v>
      </c>
      <c r="BL200" s="76"/>
      <c r="BM200" s="76">
        <v>334.97</v>
      </c>
      <c r="BN200" s="76"/>
      <c r="BO200" s="76">
        <v>21396.75</v>
      </c>
      <c r="BP200" s="76"/>
      <c r="BQ200" s="76">
        <v>126377.79</v>
      </c>
      <c r="BR200" s="76">
        <v>2518868.59</v>
      </c>
      <c r="BS200" s="76">
        <v>828685.01</v>
      </c>
      <c r="BT200" s="76">
        <v>9916.61</v>
      </c>
      <c r="BU200" s="76">
        <v>34527.26</v>
      </c>
      <c r="BV200" s="76">
        <v>1310347.5599999998</v>
      </c>
      <c r="BW200" s="76"/>
      <c r="BX200" s="76">
        <v>3717797.66</v>
      </c>
      <c r="BY200" s="76">
        <v>482</v>
      </c>
      <c r="BZ200" s="76"/>
      <c r="CA200" s="76"/>
      <c r="CB200" s="76">
        <v>756495.17</v>
      </c>
      <c r="CC200" s="76">
        <v>1667004.8900000001</v>
      </c>
      <c r="CD200" s="76"/>
      <c r="CE200" s="76"/>
      <c r="CF200" s="76"/>
      <c r="CG200" s="76"/>
      <c r="CH200" s="76">
        <v>200520.67</v>
      </c>
      <c r="CI200" s="76"/>
      <c r="CJ200" s="76">
        <v>193762.73</v>
      </c>
      <c r="CK200" s="76"/>
      <c r="CL200" s="76"/>
      <c r="CM200" s="76">
        <v>24288.04</v>
      </c>
      <c r="CN200" s="76"/>
      <c r="CO200" s="76"/>
      <c r="CP200" s="76">
        <v>141733.6</v>
      </c>
      <c r="CQ200" s="76"/>
      <c r="CR200" s="76">
        <v>78289.17</v>
      </c>
      <c r="CS200" s="76"/>
      <c r="CT200" s="76"/>
      <c r="CU200" s="76">
        <v>361730.33999999997</v>
      </c>
      <c r="CV200" s="76">
        <v>299635.26</v>
      </c>
      <c r="CW200" s="76"/>
      <c r="CX200" s="76">
        <v>42278.5</v>
      </c>
      <c r="CY200" s="76"/>
      <c r="CZ200" s="76"/>
      <c r="DA200" s="76">
        <v>222704810.08999991</v>
      </c>
    </row>
    <row r="201" spans="2:105" x14ac:dyDescent="0.3">
      <c r="B201" s="72" t="s">
        <v>464</v>
      </c>
      <c r="C201" s="74" t="s">
        <v>85</v>
      </c>
      <c r="D201" s="73">
        <v>16431.88</v>
      </c>
      <c r="F201" s="55" t="s">
        <v>606</v>
      </c>
      <c r="G201" s="76">
        <v>122786.81</v>
      </c>
      <c r="H201" s="76">
        <v>-122786.81</v>
      </c>
      <c r="I201" s="76">
        <v>60876510.419999994</v>
      </c>
      <c r="J201" s="76">
        <v>1649582.3799999997</v>
      </c>
      <c r="K201" s="76">
        <v>308182.86</v>
      </c>
      <c r="L201" s="76"/>
      <c r="M201" s="76">
        <v>2482377.6</v>
      </c>
      <c r="N201" s="76">
        <v>761305.25000000012</v>
      </c>
      <c r="O201" s="76">
        <v>429702</v>
      </c>
      <c r="P201" s="76">
        <v>20401557.430000003</v>
      </c>
      <c r="Q201" s="76">
        <v>641889.2100000002</v>
      </c>
      <c r="R201" s="76">
        <v>738343.90000000026</v>
      </c>
      <c r="S201" s="76"/>
      <c r="T201" s="76">
        <v>673409.92999999993</v>
      </c>
      <c r="U201" s="76">
        <v>251812.90000000002</v>
      </c>
      <c r="V201" s="76"/>
      <c r="W201" s="76">
        <v>63606.84</v>
      </c>
      <c r="X201" s="76">
        <v>4935928.93</v>
      </c>
      <c r="Y201" s="76">
        <v>1693322.3699999999</v>
      </c>
      <c r="Z201" s="76">
        <v>9213983.9600000009</v>
      </c>
      <c r="AA201" s="76">
        <v>2419839.5499999998</v>
      </c>
      <c r="AB201" s="76"/>
      <c r="AC201" s="76"/>
      <c r="AD201" s="76"/>
      <c r="AE201" s="76"/>
      <c r="AF201" s="76">
        <v>118996.45000000001</v>
      </c>
      <c r="AG201" s="76">
        <v>42264.560000000019</v>
      </c>
      <c r="AH201" s="76">
        <v>303903.76</v>
      </c>
      <c r="AI201" s="76">
        <v>519430.91999999993</v>
      </c>
      <c r="AJ201" s="76">
        <v>8354444.9500000011</v>
      </c>
      <c r="AK201" s="76">
        <v>5884599.8299999991</v>
      </c>
      <c r="AL201" s="76">
        <v>109860.49999999999</v>
      </c>
      <c r="AM201" s="76">
        <v>56246.209999999985</v>
      </c>
      <c r="AN201" s="76">
        <v>3021105.2000000007</v>
      </c>
      <c r="AO201" s="76">
        <v>751604.74</v>
      </c>
      <c r="AP201" s="76"/>
      <c r="AQ201" s="76">
        <v>711226.72</v>
      </c>
      <c r="AR201" s="76">
        <v>4161998.05</v>
      </c>
      <c r="AS201" s="76">
        <v>204246.43</v>
      </c>
      <c r="AT201" s="76">
        <v>84346</v>
      </c>
      <c r="AU201" s="76">
        <v>2098944.2400000002</v>
      </c>
      <c r="AV201" s="76">
        <v>3739.77</v>
      </c>
      <c r="AW201" s="76"/>
      <c r="AX201" s="76">
        <v>331714.49</v>
      </c>
      <c r="AY201" s="76">
        <v>579818.02</v>
      </c>
      <c r="AZ201" s="76"/>
      <c r="BA201" s="76">
        <v>27724.68</v>
      </c>
      <c r="BB201" s="76">
        <v>9507</v>
      </c>
      <c r="BC201" s="76">
        <v>27060.370000000003</v>
      </c>
      <c r="BD201" s="76">
        <v>299451.65000000002</v>
      </c>
      <c r="BE201" s="76"/>
      <c r="BF201" s="76">
        <v>471969.47</v>
      </c>
      <c r="BG201" s="76">
        <v>213596.79</v>
      </c>
      <c r="BH201" s="76">
        <v>1719666.0499999998</v>
      </c>
      <c r="BI201" s="76">
        <v>182874.94</v>
      </c>
      <c r="BJ201" s="76">
        <v>233124.04</v>
      </c>
      <c r="BK201" s="76">
        <v>161334.27000000002</v>
      </c>
      <c r="BL201" s="76"/>
      <c r="BM201" s="76"/>
      <c r="BN201" s="76">
        <v>60475.95</v>
      </c>
      <c r="BO201" s="76"/>
      <c r="BP201" s="76"/>
      <c r="BQ201" s="76">
        <v>315545.02</v>
      </c>
      <c r="BR201" s="76">
        <v>1685748</v>
      </c>
      <c r="BS201" s="76">
        <v>609640.36</v>
      </c>
      <c r="BT201" s="76">
        <v>2867.6099999999997</v>
      </c>
      <c r="BU201" s="76">
        <v>21537.279999999999</v>
      </c>
      <c r="BV201" s="76">
        <v>3032410.67</v>
      </c>
      <c r="BW201" s="76"/>
      <c r="BX201" s="76">
        <v>3393112.7</v>
      </c>
      <c r="BY201" s="76">
        <v>127045.86000000002</v>
      </c>
      <c r="BZ201" s="76">
        <v>18024</v>
      </c>
      <c r="CA201" s="76"/>
      <c r="CB201" s="76">
        <v>321414.59999999998</v>
      </c>
      <c r="CC201" s="76">
        <v>1189001.3399999999</v>
      </c>
      <c r="CD201" s="76"/>
      <c r="CE201" s="76"/>
      <c r="CF201" s="76"/>
      <c r="CG201" s="76"/>
      <c r="CH201" s="76">
        <v>210114.78999999998</v>
      </c>
      <c r="CI201" s="76"/>
      <c r="CJ201" s="76"/>
      <c r="CK201" s="76"/>
      <c r="CL201" s="76"/>
      <c r="CM201" s="76"/>
      <c r="CN201" s="76"/>
      <c r="CO201" s="76"/>
      <c r="CP201" s="76">
        <v>253777.58000000002</v>
      </c>
      <c r="CQ201" s="76"/>
      <c r="CR201" s="76">
        <v>5448.5</v>
      </c>
      <c r="CS201" s="76"/>
      <c r="CT201" s="76">
        <v>94082.53</v>
      </c>
      <c r="CU201" s="76">
        <v>180679.26</v>
      </c>
      <c r="CV201" s="76">
        <v>46255.88</v>
      </c>
      <c r="CW201" s="76"/>
      <c r="CX201" s="76">
        <v>18240.419999999998</v>
      </c>
      <c r="CY201" s="76"/>
      <c r="CZ201" s="76"/>
      <c r="DA201" s="76">
        <v>149811577.98000005</v>
      </c>
    </row>
    <row r="202" spans="2:105" x14ac:dyDescent="0.3">
      <c r="B202" s="72" t="s">
        <v>464</v>
      </c>
      <c r="C202" s="74" t="s">
        <v>89</v>
      </c>
      <c r="D202" s="73">
        <v>734.4</v>
      </c>
      <c r="F202" s="55" t="s">
        <v>374</v>
      </c>
      <c r="G202" s="76">
        <v>522961.7</v>
      </c>
      <c r="H202" s="76">
        <v>-522961.7</v>
      </c>
      <c r="I202" s="76">
        <v>52747932.099999987</v>
      </c>
      <c r="J202" s="76">
        <v>1501401.03</v>
      </c>
      <c r="K202" s="76">
        <v>34288.339999999997</v>
      </c>
      <c r="L202" s="76"/>
      <c r="M202" s="76">
        <v>2872621.2</v>
      </c>
      <c r="N202" s="76">
        <v>302843.02999999997</v>
      </c>
      <c r="O202" s="76">
        <v>4739.9399999999996</v>
      </c>
      <c r="P202" s="76">
        <v>20218006.579999998</v>
      </c>
      <c r="Q202" s="76">
        <v>849655.78</v>
      </c>
      <c r="R202" s="76">
        <v>385639.74</v>
      </c>
      <c r="S202" s="76"/>
      <c r="T202" s="76">
        <v>1379251.03</v>
      </c>
      <c r="U202" s="76">
        <v>96025.299999999988</v>
      </c>
      <c r="V202" s="76"/>
      <c r="W202" s="76"/>
      <c r="X202" s="76">
        <v>4274377.28</v>
      </c>
      <c r="Y202" s="76">
        <v>1702338.6199999996</v>
      </c>
      <c r="Z202" s="76">
        <v>8031604.8099999996</v>
      </c>
      <c r="AA202" s="76">
        <v>2499030.9899999998</v>
      </c>
      <c r="AB202" s="76"/>
      <c r="AC202" s="76"/>
      <c r="AD202" s="76"/>
      <c r="AE202" s="76"/>
      <c r="AF202" s="76">
        <v>183720.95999999999</v>
      </c>
      <c r="AG202" s="76">
        <v>84711.020000000033</v>
      </c>
      <c r="AH202" s="76">
        <v>233348.08000000002</v>
      </c>
      <c r="AI202" s="76">
        <v>446345.97</v>
      </c>
      <c r="AJ202" s="76">
        <v>7203555.9200000009</v>
      </c>
      <c r="AK202" s="76">
        <v>5755793.0599999977</v>
      </c>
      <c r="AL202" s="76"/>
      <c r="AM202" s="76"/>
      <c r="AN202" s="76">
        <v>3236888.83</v>
      </c>
      <c r="AO202" s="76">
        <v>410960.75</v>
      </c>
      <c r="AP202" s="76">
        <v>1962628.93</v>
      </c>
      <c r="AQ202" s="76">
        <v>333491.65000000002</v>
      </c>
      <c r="AR202" s="76">
        <v>1373864.9000000004</v>
      </c>
      <c r="AS202" s="76">
        <v>50739.839999999997</v>
      </c>
      <c r="AT202" s="76">
        <v>69906</v>
      </c>
      <c r="AU202" s="76">
        <v>340734.62</v>
      </c>
      <c r="AV202" s="76"/>
      <c r="AW202" s="76"/>
      <c r="AX202" s="76">
        <v>311936.18999999994</v>
      </c>
      <c r="AY202" s="76">
        <v>4494167.28</v>
      </c>
      <c r="AZ202" s="76"/>
      <c r="BA202" s="76"/>
      <c r="BB202" s="76"/>
      <c r="BC202" s="76"/>
      <c r="BD202" s="76">
        <v>213228.73</v>
      </c>
      <c r="BE202" s="76"/>
      <c r="BF202" s="76">
        <v>302203.08</v>
      </c>
      <c r="BG202" s="76">
        <v>267694.12</v>
      </c>
      <c r="BH202" s="76">
        <v>12936</v>
      </c>
      <c r="BI202" s="76">
        <v>118400.01000000001</v>
      </c>
      <c r="BJ202" s="76">
        <v>35120.42</v>
      </c>
      <c r="BK202" s="76">
        <v>2337.58</v>
      </c>
      <c r="BL202" s="76">
        <v>11661.39</v>
      </c>
      <c r="BM202" s="76">
        <v>2321595.92</v>
      </c>
      <c r="BN202" s="76"/>
      <c r="BO202" s="76"/>
      <c r="BP202" s="76"/>
      <c r="BQ202" s="76">
        <v>374803.54</v>
      </c>
      <c r="BR202" s="76">
        <v>1190425.49</v>
      </c>
      <c r="BS202" s="76">
        <v>296759.67000000004</v>
      </c>
      <c r="BT202" s="76">
        <v>8646.2999999999993</v>
      </c>
      <c r="BU202" s="76">
        <v>11798.05</v>
      </c>
      <c r="BV202" s="76">
        <v>85901.989999999991</v>
      </c>
      <c r="BW202" s="76">
        <v>982752.44</v>
      </c>
      <c r="BX202" s="76"/>
      <c r="BY202" s="76">
        <v>3862.72</v>
      </c>
      <c r="BZ202" s="76">
        <v>174425</v>
      </c>
      <c r="CA202" s="76"/>
      <c r="CB202" s="76">
        <v>90971.42</v>
      </c>
      <c r="CC202" s="76">
        <v>1000917.72</v>
      </c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>
        <v>321666.52</v>
      </c>
      <c r="CQ202" s="76"/>
      <c r="CR202" s="76"/>
      <c r="CS202" s="76">
        <v>41568.67</v>
      </c>
      <c r="CT202" s="76">
        <v>41626.75</v>
      </c>
      <c r="CU202" s="76">
        <v>9064</v>
      </c>
      <c r="CV202" s="76"/>
      <c r="CW202" s="76"/>
      <c r="CX202" s="76">
        <v>35360.11</v>
      </c>
      <c r="CY202" s="76"/>
      <c r="CZ202" s="76"/>
      <c r="DA202" s="76">
        <v>131348277.41000001</v>
      </c>
    </row>
    <row r="203" spans="2:105" x14ac:dyDescent="0.3">
      <c r="B203" s="72" t="s">
        <v>464</v>
      </c>
      <c r="C203" s="74" t="s">
        <v>91</v>
      </c>
      <c r="D203" s="73">
        <v>67171.27</v>
      </c>
      <c r="F203" s="55" t="s">
        <v>234</v>
      </c>
      <c r="G203" s="76">
        <v>1602148.5999999999</v>
      </c>
      <c r="H203" s="76">
        <v>-1602148.5999999999</v>
      </c>
      <c r="I203" s="76">
        <v>101048654.46000001</v>
      </c>
      <c r="J203" s="76">
        <v>2727137.4700000011</v>
      </c>
      <c r="K203" s="76">
        <v>4104106.7700000009</v>
      </c>
      <c r="L203" s="76"/>
      <c r="M203" s="76">
        <v>28621951.279999997</v>
      </c>
      <c r="N203" s="76">
        <v>1121464.6100000001</v>
      </c>
      <c r="O203" s="76">
        <v>748741</v>
      </c>
      <c r="P203" s="76">
        <v>46441717.399999999</v>
      </c>
      <c r="Q203" s="76">
        <v>1679148.58</v>
      </c>
      <c r="R203" s="76">
        <v>2067939.1099999996</v>
      </c>
      <c r="S203" s="76"/>
      <c r="T203" s="76">
        <v>995639.08000000007</v>
      </c>
      <c r="U203" s="76">
        <v>2412985.56</v>
      </c>
      <c r="V203" s="76">
        <v>107051.13000000002</v>
      </c>
      <c r="W203" s="76">
        <v>85948.25</v>
      </c>
      <c r="X203" s="76">
        <v>10279284.189999998</v>
      </c>
      <c r="Y203" s="76">
        <v>3978729.1700000004</v>
      </c>
      <c r="Z203" s="76">
        <v>19310369.660000008</v>
      </c>
      <c r="AA203" s="76">
        <v>5648567.040000001</v>
      </c>
      <c r="AB203" s="76"/>
      <c r="AC203" s="76"/>
      <c r="AD203" s="76"/>
      <c r="AE203" s="76"/>
      <c r="AF203" s="76">
        <v>152232.77000000002</v>
      </c>
      <c r="AG203" s="76">
        <v>76468.62</v>
      </c>
      <c r="AH203" s="76">
        <v>1249200.8600000001</v>
      </c>
      <c r="AI203" s="76">
        <v>1582623.9900000002</v>
      </c>
      <c r="AJ203" s="76">
        <v>16996899.419999998</v>
      </c>
      <c r="AK203" s="76">
        <v>13609625.670000002</v>
      </c>
      <c r="AL203" s="76">
        <v>0.56000000000000005</v>
      </c>
      <c r="AM203" s="76">
        <v>0</v>
      </c>
      <c r="AN203" s="76">
        <v>7527874.6199999992</v>
      </c>
      <c r="AO203" s="76">
        <v>1360702.96</v>
      </c>
      <c r="AP203" s="76">
        <v>3518690.29</v>
      </c>
      <c r="AQ203" s="76">
        <v>1323311.4099999999</v>
      </c>
      <c r="AR203" s="76">
        <v>974330.44</v>
      </c>
      <c r="AS203" s="76">
        <v>48164.35</v>
      </c>
      <c r="AT203" s="76">
        <v>427169</v>
      </c>
      <c r="AU203" s="76"/>
      <c r="AV203" s="76"/>
      <c r="AW203" s="76">
        <v>3979907.27</v>
      </c>
      <c r="AX203" s="76"/>
      <c r="AY203" s="76">
        <v>9375646.0500000026</v>
      </c>
      <c r="AZ203" s="76"/>
      <c r="BA203" s="76">
        <v>48714.6</v>
      </c>
      <c r="BB203" s="76">
        <v>293667.21000000002</v>
      </c>
      <c r="BC203" s="76">
        <v>1331905.3500000001</v>
      </c>
      <c r="BD203" s="76"/>
      <c r="BE203" s="76">
        <v>319.89999999999998</v>
      </c>
      <c r="BF203" s="76">
        <v>617307.71</v>
      </c>
      <c r="BG203" s="76">
        <v>534561.8600000001</v>
      </c>
      <c r="BH203" s="76">
        <v>328567.75999999995</v>
      </c>
      <c r="BI203" s="76">
        <v>367995.94000000006</v>
      </c>
      <c r="BJ203" s="76">
        <v>51931.8</v>
      </c>
      <c r="BK203" s="76">
        <v>35020.080000000002</v>
      </c>
      <c r="BL203" s="76"/>
      <c r="BM203" s="76">
        <v>3587133.4000000004</v>
      </c>
      <c r="BN203" s="76"/>
      <c r="BO203" s="76"/>
      <c r="BP203" s="76"/>
      <c r="BQ203" s="76">
        <v>1589082.72</v>
      </c>
      <c r="BR203" s="76">
        <v>4188800.59</v>
      </c>
      <c r="BS203" s="76">
        <v>4766590.1799999988</v>
      </c>
      <c r="BT203" s="76">
        <v>85933.97</v>
      </c>
      <c r="BU203" s="76">
        <v>69558.350000000006</v>
      </c>
      <c r="BV203" s="76">
        <v>2458193.91</v>
      </c>
      <c r="BW203" s="76"/>
      <c r="BX203" s="76"/>
      <c r="BY203" s="76">
        <v>629571.06999999995</v>
      </c>
      <c r="BZ203" s="76"/>
      <c r="CA203" s="76"/>
      <c r="CB203" s="76">
        <v>340951.54</v>
      </c>
      <c r="CC203" s="76">
        <v>1889452.2</v>
      </c>
      <c r="CD203" s="76"/>
      <c r="CE203" s="76"/>
      <c r="CF203" s="76"/>
      <c r="CG203" s="76"/>
      <c r="CH203" s="76">
        <v>387255.96</v>
      </c>
      <c r="CI203" s="76">
        <v>63357.24</v>
      </c>
      <c r="CJ203" s="76">
        <v>396800.3</v>
      </c>
      <c r="CK203" s="76"/>
      <c r="CL203" s="76"/>
      <c r="CM203" s="76">
        <v>411805.87</v>
      </c>
      <c r="CN203" s="76"/>
      <c r="CO203" s="76"/>
      <c r="CP203" s="76">
        <v>634110.65999999992</v>
      </c>
      <c r="CQ203" s="76"/>
      <c r="CR203" s="76"/>
      <c r="CS203" s="76">
        <v>133562.22</v>
      </c>
      <c r="CT203" s="76"/>
      <c r="CU203" s="76">
        <v>14495.76</v>
      </c>
      <c r="CV203" s="76"/>
      <c r="CW203" s="76"/>
      <c r="CX203" s="76">
        <v>810893.64</v>
      </c>
      <c r="CY203" s="76"/>
      <c r="CZ203" s="76"/>
      <c r="DA203" s="76">
        <v>319649824.83000016</v>
      </c>
    </row>
    <row r="204" spans="2:105" x14ac:dyDescent="0.3">
      <c r="B204" s="72" t="s">
        <v>464</v>
      </c>
      <c r="C204" s="74" t="s">
        <v>93</v>
      </c>
      <c r="D204" s="73">
        <v>569.70000000000005</v>
      </c>
      <c r="F204" s="55" t="s">
        <v>342</v>
      </c>
      <c r="G204" s="76">
        <v>71342.31</v>
      </c>
      <c r="H204" s="76">
        <v>-71342.31</v>
      </c>
      <c r="I204" s="76">
        <v>10244511.99</v>
      </c>
      <c r="J204" s="76">
        <v>212348.47000000003</v>
      </c>
      <c r="K204" s="76">
        <v>278432.27</v>
      </c>
      <c r="L204" s="76"/>
      <c r="M204" s="76">
        <v>750413.90999999992</v>
      </c>
      <c r="N204" s="76">
        <v>111757.73999999998</v>
      </c>
      <c r="O204" s="76">
        <v>17115</v>
      </c>
      <c r="P204" s="76">
        <v>3981075.2499999991</v>
      </c>
      <c r="Q204" s="76">
        <v>267739.37</v>
      </c>
      <c r="R204" s="76">
        <v>192262.04</v>
      </c>
      <c r="S204" s="76"/>
      <c r="T204" s="76">
        <v>549636.75</v>
      </c>
      <c r="U204" s="76">
        <v>78573.19</v>
      </c>
      <c r="V204" s="76"/>
      <c r="W204" s="76"/>
      <c r="X204" s="76">
        <v>869397.52</v>
      </c>
      <c r="Y204" s="76">
        <v>375704.02999999997</v>
      </c>
      <c r="Z204" s="76">
        <v>1614207.5899999996</v>
      </c>
      <c r="AA204" s="76">
        <v>547080.70000000007</v>
      </c>
      <c r="AB204" s="76"/>
      <c r="AC204" s="76"/>
      <c r="AD204" s="76"/>
      <c r="AE204" s="76"/>
      <c r="AF204" s="76">
        <v>61803.6</v>
      </c>
      <c r="AG204" s="76">
        <v>28553.789999999994</v>
      </c>
      <c r="AH204" s="76">
        <v>55735.729999999996</v>
      </c>
      <c r="AI204" s="76">
        <v>123559.24</v>
      </c>
      <c r="AJ204" s="76">
        <v>1463764.03</v>
      </c>
      <c r="AK204" s="76">
        <v>1226073.2</v>
      </c>
      <c r="AL204" s="76">
        <v>29263.64</v>
      </c>
      <c r="AM204" s="76">
        <v>9014.48</v>
      </c>
      <c r="AN204" s="76">
        <v>795812.6100000001</v>
      </c>
      <c r="AO204" s="76">
        <v>162837.74</v>
      </c>
      <c r="AP204" s="76">
        <v>387562.88</v>
      </c>
      <c r="AQ204" s="76">
        <v>5534.12</v>
      </c>
      <c r="AR204" s="76">
        <v>86337.42</v>
      </c>
      <c r="AS204" s="76"/>
      <c r="AT204" s="76">
        <v>18753.400000000001</v>
      </c>
      <c r="AU204" s="76">
        <v>249270.04</v>
      </c>
      <c r="AV204" s="76"/>
      <c r="AW204" s="76">
        <v>199760</v>
      </c>
      <c r="AX204" s="76">
        <v>70628.03</v>
      </c>
      <c r="AY204" s="76">
        <v>189715.62</v>
      </c>
      <c r="AZ204" s="76">
        <v>33252.339999999997</v>
      </c>
      <c r="BA204" s="76">
        <v>16608.5</v>
      </c>
      <c r="BB204" s="76"/>
      <c r="BC204" s="76">
        <v>3809.07</v>
      </c>
      <c r="BD204" s="76"/>
      <c r="BE204" s="76">
        <v>18178.73</v>
      </c>
      <c r="BF204" s="76">
        <v>89727.99</v>
      </c>
      <c r="BG204" s="76">
        <v>85627.110000000015</v>
      </c>
      <c r="BH204" s="76">
        <v>377338.94000000006</v>
      </c>
      <c r="BI204" s="76">
        <v>1150.8699999999999</v>
      </c>
      <c r="BJ204" s="76">
        <v>3145</v>
      </c>
      <c r="BK204" s="76">
        <v>6107.6399999999994</v>
      </c>
      <c r="BL204" s="76"/>
      <c r="BM204" s="76"/>
      <c r="BN204" s="76">
        <v>6900.31</v>
      </c>
      <c r="BO204" s="76"/>
      <c r="BP204" s="76"/>
      <c r="BQ204" s="76">
        <v>57004</v>
      </c>
      <c r="BR204" s="76">
        <v>373283</v>
      </c>
      <c r="BS204" s="76">
        <v>338344.65</v>
      </c>
      <c r="BT204" s="76">
        <v>2846.26</v>
      </c>
      <c r="BU204" s="76">
        <v>60307.930000000008</v>
      </c>
      <c r="BV204" s="76">
        <v>324877.11</v>
      </c>
      <c r="BW204" s="76">
        <v>124466.65</v>
      </c>
      <c r="BX204" s="76"/>
      <c r="BY204" s="76">
        <v>35344.949999999997</v>
      </c>
      <c r="BZ204" s="76">
        <v>399211.82</v>
      </c>
      <c r="CA204" s="76"/>
      <c r="CB204" s="76"/>
      <c r="CC204" s="76">
        <v>467453.18</v>
      </c>
      <c r="CD204" s="76"/>
      <c r="CE204" s="76"/>
      <c r="CF204" s="76"/>
      <c r="CG204" s="76">
        <v>11767.64</v>
      </c>
      <c r="CH204" s="76">
        <v>95269.700000000012</v>
      </c>
      <c r="CI204" s="76"/>
      <c r="CJ204" s="76"/>
      <c r="CK204" s="76"/>
      <c r="CL204" s="76"/>
      <c r="CM204" s="76"/>
      <c r="CN204" s="76"/>
      <c r="CO204" s="76"/>
      <c r="CP204" s="76">
        <v>42833.61</v>
      </c>
      <c r="CQ204" s="76"/>
      <c r="CR204" s="76">
        <v>9508.58</v>
      </c>
      <c r="CS204" s="76"/>
      <c r="CT204" s="76"/>
      <c r="CU204" s="76"/>
      <c r="CV204" s="76"/>
      <c r="CW204" s="76"/>
      <c r="CX204" s="76">
        <v>56083.199999999997</v>
      </c>
      <c r="CY204" s="76"/>
      <c r="CZ204" s="76"/>
      <c r="DA204" s="76">
        <v>28294684.169999991</v>
      </c>
    </row>
    <row r="205" spans="2:105" x14ac:dyDescent="0.3">
      <c r="B205" s="72" t="s">
        <v>464</v>
      </c>
      <c r="C205" s="74" t="s">
        <v>95</v>
      </c>
      <c r="D205" s="73">
        <v>35120.22</v>
      </c>
      <c r="F205" s="55" t="s">
        <v>818</v>
      </c>
      <c r="G205" s="76">
        <v>285511.89</v>
      </c>
      <c r="H205" s="76">
        <v>-285511.89</v>
      </c>
      <c r="I205" s="76">
        <v>22778497.799999997</v>
      </c>
      <c r="J205" s="76">
        <v>721583.8600000001</v>
      </c>
      <c r="K205" s="76">
        <v>401466.75999999989</v>
      </c>
      <c r="L205" s="76"/>
      <c r="M205" s="76">
        <v>1399941.5399999996</v>
      </c>
      <c r="N205" s="76">
        <v>818541.82000000007</v>
      </c>
      <c r="O205" s="76">
        <v>68460</v>
      </c>
      <c r="P205" s="76">
        <v>9262108.7200000007</v>
      </c>
      <c r="Q205" s="76">
        <v>343744.23000000004</v>
      </c>
      <c r="R205" s="76">
        <v>513326.5</v>
      </c>
      <c r="S205" s="76"/>
      <c r="T205" s="76">
        <v>457808.05000000005</v>
      </c>
      <c r="U205" s="76">
        <v>485309.19</v>
      </c>
      <c r="V205" s="76"/>
      <c r="W205" s="76"/>
      <c r="X205" s="76">
        <v>1922544.7400000002</v>
      </c>
      <c r="Y205" s="76">
        <v>825452.52999999991</v>
      </c>
      <c r="Z205" s="76">
        <v>3585868.9199999995</v>
      </c>
      <c r="AA205" s="76">
        <v>1178697.02</v>
      </c>
      <c r="AB205" s="76"/>
      <c r="AC205" s="76"/>
      <c r="AD205" s="76"/>
      <c r="AE205" s="76"/>
      <c r="AF205" s="76">
        <v>44670.25</v>
      </c>
      <c r="AG205" s="76">
        <v>19097.690000000002</v>
      </c>
      <c r="AH205" s="76">
        <v>146276.79999999999</v>
      </c>
      <c r="AI205" s="76">
        <v>373529.11000000004</v>
      </c>
      <c r="AJ205" s="76">
        <v>3268809.2</v>
      </c>
      <c r="AK205" s="76">
        <v>3055107.7999999993</v>
      </c>
      <c r="AL205" s="76">
        <v>140978.69999999998</v>
      </c>
      <c r="AM205" s="76">
        <v>32261.679999999997</v>
      </c>
      <c r="AN205" s="76">
        <v>1467744.0699999998</v>
      </c>
      <c r="AO205" s="76">
        <v>278485.93</v>
      </c>
      <c r="AP205" s="76">
        <v>869659.62</v>
      </c>
      <c r="AQ205" s="76">
        <v>208043.09</v>
      </c>
      <c r="AR205" s="76">
        <v>382304.02</v>
      </c>
      <c r="AS205" s="76"/>
      <c r="AT205" s="76">
        <v>42365</v>
      </c>
      <c r="AU205" s="76">
        <v>90166.150000000009</v>
      </c>
      <c r="AV205" s="76"/>
      <c r="AW205" s="76">
        <v>333425.67</v>
      </c>
      <c r="AX205" s="76">
        <v>289926.95</v>
      </c>
      <c r="AY205" s="76">
        <v>913171.37</v>
      </c>
      <c r="AZ205" s="76">
        <v>8460.5</v>
      </c>
      <c r="BA205" s="76">
        <v>35065.51</v>
      </c>
      <c r="BB205" s="76">
        <v>13920.78</v>
      </c>
      <c r="BC205" s="76"/>
      <c r="BD205" s="76">
        <v>201391.88</v>
      </c>
      <c r="BE205" s="76"/>
      <c r="BF205" s="76">
        <v>168076.43</v>
      </c>
      <c r="BG205" s="76">
        <v>165183.36000000002</v>
      </c>
      <c r="BH205" s="76">
        <v>169128.25</v>
      </c>
      <c r="BI205" s="76">
        <v>37844.160000000003</v>
      </c>
      <c r="BJ205" s="76">
        <v>7382.5</v>
      </c>
      <c r="BK205" s="76">
        <v>94312.7</v>
      </c>
      <c r="BL205" s="76"/>
      <c r="BM205" s="76"/>
      <c r="BN205" s="76"/>
      <c r="BO205" s="76">
        <v>25844.720000000001</v>
      </c>
      <c r="BP205" s="76"/>
      <c r="BQ205" s="76">
        <v>82002.23</v>
      </c>
      <c r="BR205" s="76">
        <v>626153</v>
      </c>
      <c r="BS205" s="76">
        <v>336370.88</v>
      </c>
      <c r="BT205" s="76">
        <v>1484.5500000000002</v>
      </c>
      <c r="BU205" s="76">
        <v>14540.41</v>
      </c>
      <c r="BV205" s="76">
        <v>826915.38</v>
      </c>
      <c r="BW205" s="76">
        <v>481947.89</v>
      </c>
      <c r="BX205" s="76">
        <v>176993.22</v>
      </c>
      <c r="BY205" s="76"/>
      <c r="BZ205" s="76"/>
      <c r="CA205" s="76"/>
      <c r="CB205" s="76">
        <v>155908.98000000001</v>
      </c>
      <c r="CC205" s="76">
        <v>785406.85</v>
      </c>
      <c r="CD205" s="76"/>
      <c r="CE205" s="76"/>
      <c r="CF205" s="76"/>
      <c r="CG205" s="76"/>
      <c r="CH205" s="76">
        <v>79322.679999999993</v>
      </c>
      <c r="CI205" s="76"/>
      <c r="CJ205" s="76"/>
      <c r="CK205" s="76"/>
      <c r="CL205" s="76"/>
      <c r="CM205" s="76"/>
      <c r="CN205" s="76"/>
      <c r="CO205" s="76"/>
      <c r="CP205" s="76">
        <v>86677.75</v>
      </c>
      <c r="CQ205" s="76"/>
      <c r="CR205" s="76"/>
      <c r="CS205" s="76">
        <v>79166.31</v>
      </c>
      <c r="CT205" s="76"/>
      <c r="CU205" s="76">
        <v>5222.7299999999996</v>
      </c>
      <c r="CV205" s="76"/>
      <c r="CW205" s="76"/>
      <c r="CX205" s="76">
        <v>39891</v>
      </c>
      <c r="CY205" s="76"/>
      <c r="CZ205" s="76"/>
      <c r="DA205" s="76">
        <v>61423989.429999992</v>
      </c>
    </row>
    <row r="206" spans="2:105" x14ac:dyDescent="0.3">
      <c r="B206" s="72" t="s">
        <v>464</v>
      </c>
      <c r="C206" s="74" t="s">
        <v>99</v>
      </c>
      <c r="D206" s="73">
        <v>2712</v>
      </c>
      <c r="F206" s="55" t="s">
        <v>370</v>
      </c>
      <c r="G206" s="76">
        <v>28221.780000000002</v>
      </c>
      <c r="H206" s="76">
        <v>-28221.78</v>
      </c>
      <c r="I206" s="76">
        <v>26623107.309999995</v>
      </c>
      <c r="J206" s="76">
        <v>509382.96</v>
      </c>
      <c r="K206" s="76">
        <v>566292.89999999991</v>
      </c>
      <c r="L206" s="76"/>
      <c r="M206" s="76">
        <v>1605114.96</v>
      </c>
      <c r="N206" s="76">
        <v>425516.47000000003</v>
      </c>
      <c r="O206" s="76">
        <v>194070.16999999998</v>
      </c>
      <c r="P206" s="76"/>
      <c r="Q206" s="76">
        <v>355565.30000000005</v>
      </c>
      <c r="R206" s="76">
        <v>463530.39999999997</v>
      </c>
      <c r="S206" s="76"/>
      <c r="T206" s="76">
        <v>299722.44999999995</v>
      </c>
      <c r="U206" s="76">
        <v>9283088.1000000015</v>
      </c>
      <c r="V206" s="76"/>
      <c r="W206" s="76"/>
      <c r="X206" s="76">
        <v>2224181.5300000003</v>
      </c>
      <c r="Y206" s="76">
        <v>771163.83</v>
      </c>
      <c r="Z206" s="76">
        <v>4196265.1899999995</v>
      </c>
      <c r="AA206" s="76">
        <v>1114510.4999999998</v>
      </c>
      <c r="AB206" s="76"/>
      <c r="AC206" s="76"/>
      <c r="AD206" s="76"/>
      <c r="AE206" s="76"/>
      <c r="AF206" s="76">
        <v>150836.09000000003</v>
      </c>
      <c r="AG206" s="76">
        <v>19160.59</v>
      </c>
      <c r="AH206" s="76">
        <v>75722.62999999999</v>
      </c>
      <c r="AI206" s="76">
        <v>154152.22000000003</v>
      </c>
      <c r="AJ206" s="76">
        <v>3349305.78</v>
      </c>
      <c r="AK206" s="76">
        <v>2630109.5499999998</v>
      </c>
      <c r="AL206" s="76"/>
      <c r="AM206" s="76"/>
      <c r="AN206" s="76">
        <v>1094826.3</v>
      </c>
      <c r="AO206" s="76">
        <v>199045.08000000002</v>
      </c>
      <c r="AP206" s="76">
        <v>891705.53</v>
      </c>
      <c r="AQ206" s="76">
        <v>166464.18</v>
      </c>
      <c r="AR206" s="76">
        <v>856211.79999999993</v>
      </c>
      <c r="AS206" s="76">
        <v>13071.970000000001</v>
      </c>
      <c r="AT206" s="76">
        <v>25064</v>
      </c>
      <c r="AU206" s="76">
        <v>299881.47000000003</v>
      </c>
      <c r="AV206" s="76"/>
      <c r="AW206" s="76">
        <v>165687.5</v>
      </c>
      <c r="AX206" s="76">
        <v>126412.84</v>
      </c>
      <c r="AY206" s="76">
        <v>1790483.55</v>
      </c>
      <c r="AZ206" s="76">
        <v>11851</v>
      </c>
      <c r="BA206" s="76">
        <v>25509.119999999999</v>
      </c>
      <c r="BB206" s="76">
        <v>8087</v>
      </c>
      <c r="BC206" s="76">
        <v>792.5</v>
      </c>
      <c r="BD206" s="76">
        <v>183456.07</v>
      </c>
      <c r="BE206" s="76"/>
      <c r="BF206" s="76">
        <v>297102.94</v>
      </c>
      <c r="BG206" s="76">
        <v>161816.07999999999</v>
      </c>
      <c r="BH206" s="76"/>
      <c r="BI206" s="76">
        <v>139901.44</v>
      </c>
      <c r="BJ206" s="76"/>
      <c r="BK206" s="76">
        <v>12238.869999999999</v>
      </c>
      <c r="BL206" s="76"/>
      <c r="BM206" s="76"/>
      <c r="BN206" s="76"/>
      <c r="BO206" s="76">
        <v>38981.71</v>
      </c>
      <c r="BP206" s="76"/>
      <c r="BQ206" s="76">
        <v>124945.38</v>
      </c>
      <c r="BR206" s="76">
        <v>615579.29</v>
      </c>
      <c r="BS206" s="76"/>
      <c r="BT206" s="76">
        <v>333.66</v>
      </c>
      <c r="BU206" s="76"/>
      <c r="BV206" s="76">
        <v>428090.74</v>
      </c>
      <c r="BW206" s="76">
        <v>193375</v>
      </c>
      <c r="BX206" s="76">
        <v>356</v>
      </c>
      <c r="BY206" s="76"/>
      <c r="BZ206" s="76"/>
      <c r="CA206" s="76"/>
      <c r="CB206" s="76">
        <v>126096.79</v>
      </c>
      <c r="CC206" s="76">
        <v>488908.65</v>
      </c>
      <c r="CD206" s="76"/>
      <c r="CE206" s="76"/>
      <c r="CF206" s="76"/>
      <c r="CG206" s="76"/>
      <c r="CH206" s="76">
        <v>109087.92</v>
      </c>
      <c r="CI206" s="76"/>
      <c r="CJ206" s="76">
        <v>16649.47</v>
      </c>
      <c r="CK206" s="76">
        <v>719.61999999999989</v>
      </c>
      <c r="CL206" s="76"/>
      <c r="CM206" s="76"/>
      <c r="CN206" s="76"/>
      <c r="CO206" s="76"/>
      <c r="CP206" s="76">
        <v>61391.30999999999</v>
      </c>
      <c r="CQ206" s="76"/>
      <c r="CR206" s="76"/>
      <c r="CS206" s="76">
        <v>8768.1</v>
      </c>
      <c r="CT206" s="76"/>
      <c r="CU206" s="76"/>
      <c r="CV206" s="76"/>
      <c r="CW206" s="76"/>
      <c r="CX206" s="76">
        <v>160255.67999999999</v>
      </c>
      <c r="CY206" s="76"/>
      <c r="CZ206" s="76"/>
      <c r="DA206" s="76">
        <v>63853947.48999998</v>
      </c>
    </row>
    <row r="207" spans="2:105" x14ac:dyDescent="0.3">
      <c r="B207" s="72" t="s">
        <v>464</v>
      </c>
      <c r="C207" s="74" t="s">
        <v>101</v>
      </c>
      <c r="D207" s="73">
        <v>346105.85</v>
      </c>
      <c r="F207" s="55" t="s">
        <v>280</v>
      </c>
      <c r="G207" s="76"/>
      <c r="H207" s="76"/>
      <c r="I207" s="76">
        <v>4839295.72</v>
      </c>
      <c r="J207" s="76">
        <v>12310.949999999999</v>
      </c>
      <c r="K207" s="76"/>
      <c r="L207" s="76"/>
      <c r="M207" s="76">
        <v>127455.14</v>
      </c>
      <c r="N207" s="76"/>
      <c r="O207" s="76"/>
      <c r="P207" s="76">
        <v>1173679.74</v>
      </c>
      <c r="Q207" s="76">
        <v>14982.5</v>
      </c>
      <c r="R207" s="76"/>
      <c r="S207" s="76"/>
      <c r="T207" s="76">
        <v>15472.130000000001</v>
      </c>
      <c r="U207" s="76"/>
      <c r="V207" s="76">
        <v>129490.19</v>
      </c>
      <c r="W207" s="76">
        <v>35787.89</v>
      </c>
      <c r="X207" s="76">
        <v>370468.8</v>
      </c>
      <c r="Y207" s="76">
        <v>88964.97</v>
      </c>
      <c r="Z207" s="76">
        <v>692239.92999999993</v>
      </c>
      <c r="AA207" s="76">
        <v>131219.38</v>
      </c>
      <c r="AB207" s="76">
        <v>1291.29</v>
      </c>
      <c r="AC207" s="76">
        <v>4721.84</v>
      </c>
      <c r="AD207" s="76"/>
      <c r="AE207" s="76"/>
      <c r="AF207" s="76">
        <v>45673.440000000002</v>
      </c>
      <c r="AG207" s="76">
        <v>10963.330000000002</v>
      </c>
      <c r="AH207" s="76">
        <v>19882.519999999997</v>
      </c>
      <c r="AI207" s="76">
        <v>14175</v>
      </c>
      <c r="AJ207" s="76">
        <v>660818.9</v>
      </c>
      <c r="AK207" s="76">
        <v>328289.96999999997</v>
      </c>
      <c r="AL207" s="76">
        <v>3112.6800000000003</v>
      </c>
      <c r="AM207" s="76">
        <v>1570.2599999999998</v>
      </c>
      <c r="AN207" s="76">
        <v>214102.52</v>
      </c>
      <c r="AO207" s="76"/>
      <c r="AP207" s="76">
        <v>7139.3099999999995</v>
      </c>
      <c r="AQ207" s="76"/>
      <c r="AR207" s="76">
        <v>924</v>
      </c>
      <c r="AS207" s="76"/>
      <c r="AT207" s="76"/>
      <c r="AU207" s="76"/>
      <c r="AV207" s="76"/>
      <c r="AW207" s="76"/>
      <c r="AX207" s="76">
        <v>88136.76</v>
      </c>
      <c r="AY207" s="76">
        <v>18487.75</v>
      </c>
      <c r="AZ207" s="76"/>
      <c r="BA207" s="76"/>
      <c r="BB207" s="76"/>
      <c r="BC207" s="76"/>
      <c r="BD207" s="76"/>
      <c r="BE207" s="76"/>
      <c r="BF207" s="76"/>
      <c r="BG207" s="76"/>
      <c r="BH207" s="76">
        <v>21344.690000000002</v>
      </c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>
        <v>3015.4</v>
      </c>
      <c r="BZ207" s="76"/>
      <c r="CA207" s="76"/>
      <c r="CB207" s="76"/>
      <c r="CC207" s="76"/>
      <c r="CD207" s="76"/>
      <c r="CE207" s="76"/>
      <c r="CF207" s="76"/>
      <c r="CG207" s="76"/>
      <c r="CH207" s="76">
        <v>6025.5</v>
      </c>
      <c r="CI207" s="76"/>
      <c r="CJ207" s="76"/>
      <c r="CK207" s="76"/>
      <c r="CL207" s="76"/>
      <c r="CM207" s="76"/>
      <c r="CN207" s="76"/>
      <c r="CO207" s="76"/>
      <c r="CP207" s="76">
        <v>2031.6100000000001</v>
      </c>
      <c r="CQ207" s="76"/>
      <c r="CR207" s="76"/>
      <c r="CS207" s="76">
        <v>37373</v>
      </c>
      <c r="CT207" s="76"/>
      <c r="CU207" s="76">
        <v>1263</v>
      </c>
      <c r="CV207" s="76">
        <v>21300</v>
      </c>
      <c r="CW207" s="76">
        <v>5040</v>
      </c>
      <c r="CX207" s="76"/>
      <c r="CY207" s="76"/>
      <c r="CZ207" s="76"/>
      <c r="DA207" s="76">
        <v>9148050.1099999975</v>
      </c>
    </row>
    <row r="208" spans="2:105" x14ac:dyDescent="0.3">
      <c r="B208" s="72" t="s">
        <v>464</v>
      </c>
      <c r="C208" s="74" t="s">
        <v>107</v>
      </c>
      <c r="D208" s="73">
        <v>6345</v>
      </c>
      <c r="F208" s="55" t="s">
        <v>414</v>
      </c>
      <c r="G208" s="76"/>
      <c r="H208" s="76"/>
      <c r="I208" s="76">
        <v>1244537.45</v>
      </c>
      <c r="J208" s="76"/>
      <c r="K208" s="76"/>
      <c r="L208" s="76"/>
      <c r="M208" s="76"/>
      <c r="N208" s="76"/>
      <c r="O208" s="76"/>
      <c r="P208" s="76">
        <v>384467.33999999997</v>
      </c>
      <c r="Q208" s="76"/>
      <c r="R208" s="76"/>
      <c r="S208" s="76"/>
      <c r="T208" s="76"/>
      <c r="U208" s="76"/>
      <c r="V208" s="76">
        <v>236679.44</v>
      </c>
      <c r="W208" s="76">
        <v>71663.02</v>
      </c>
      <c r="X208" s="76">
        <v>98646.87</v>
      </c>
      <c r="Y208" s="76">
        <v>26540.200000000004</v>
      </c>
      <c r="Z208" s="76">
        <v>183384.2</v>
      </c>
      <c r="AA208" s="76">
        <v>39910.270000000004</v>
      </c>
      <c r="AB208" s="76"/>
      <c r="AC208" s="76"/>
      <c r="AD208" s="76"/>
      <c r="AE208" s="76"/>
      <c r="AF208" s="76">
        <v>6272.2099999999991</v>
      </c>
      <c r="AG208" s="76">
        <v>1357.7799999999997</v>
      </c>
      <c r="AH208" s="76">
        <v>7706.2800000000007</v>
      </c>
      <c r="AI208" s="76">
        <v>2094.7399999999998</v>
      </c>
      <c r="AJ208" s="76"/>
      <c r="AK208" s="76"/>
      <c r="AL208" s="76"/>
      <c r="AM208" s="76"/>
      <c r="AN208" s="76">
        <v>201513.03000000003</v>
      </c>
      <c r="AO208" s="76"/>
      <c r="AP208" s="76"/>
      <c r="AQ208" s="76">
        <v>117927.52</v>
      </c>
      <c r="AR208" s="76">
        <v>127741.11</v>
      </c>
      <c r="AS208" s="76"/>
      <c r="AT208" s="76"/>
      <c r="AU208" s="76">
        <v>69305.62</v>
      </c>
      <c r="AV208" s="76"/>
      <c r="AW208" s="76"/>
      <c r="AX208" s="76">
        <v>62950.47</v>
      </c>
      <c r="AY208" s="76">
        <v>27701.510000000002</v>
      </c>
      <c r="AZ208" s="76"/>
      <c r="BA208" s="76"/>
      <c r="BB208" s="76">
        <v>498</v>
      </c>
      <c r="BC208" s="76">
        <v>16352.2</v>
      </c>
      <c r="BD208" s="76"/>
      <c r="BE208" s="76"/>
      <c r="BF208" s="76">
        <v>62414.55</v>
      </c>
      <c r="BG208" s="76">
        <v>53261.23</v>
      </c>
      <c r="BH208" s="76">
        <v>84537.71</v>
      </c>
      <c r="BI208" s="76"/>
      <c r="BJ208" s="76">
        <v>180115.27</v>
      </c>
      <c r="BK208" s="76"/>
      <c r="BL208" s="76"/>
      <c r="BM208" s="76"/>
      <c r="BN208" s="76"/>
      <c r="BO208" s="76"/>
      <c r="BP208" s="76"/>
      <c r="BQ208" s="76">
        <v>188817.63</v>
      </c>
      <c r="BR208" s="76">
        <v>12816.23</v>
      </c>
      <c r="BS208" s="76">
        <v>3721.97</v>
      </c>
      <c r="BT208" s="76">
        <v>32000</v>
      </c>
      <c r="BU208" s="76"/>
      <c r="BV208" s="76"/>
      <c r="BW208" s="76"/>
      <c r="BX208" s="76">
        <v>238143.03</v>
      </c>
      <c r="BY208" s="76"/>
      <c r="BZ208" s="76"/>
      <c r="CA208" s="76"/>
      <c r="CB208" s="76"/>
      <c r="CC208" s="76"/>
      <c r="CD208" s="76"/>
      <c r="CE208" s="76"/>
      <c r="CF208" s="76"/>
      <c r="CG208" s="76"/>
      <c r="CH208" s="76">
        <v>525850.43000000005</v>
      </c>
      <c r="CI208" s="76"/>
      <c r="CJ208" s="76"/>
      <c r="CK208" s="76"/>
      <c r="CL208" s="76"/>
      <c r="CM208" s="76"/>
      <c r="CN208" s="76"/>
      <c r="CO208" s="76"/>
      <c r="CP208" s="76">
        <v>10057.74</v>
      </c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>
        <v>4318985.05</v>
      </c>
    </row>
    <row r="209" spans="2:105" x14ac:dyDescent="0.3">
      <c r="B209" s="72" t="s">
        <v>464</v>
      </c>
      <c r="C209" s="74" t="s">
        <v>109</v>
      </c>
      <c r="D209" s="73">
        <v>119938.3</v>
      </c>
      <c r="F209" s="55" t="s">
        <v>736</v>
      </c>
      <c r="G209" s="76"/>
      <c r="H209" s="76"/>
      <c r="I209" s="76">
        <v>1130114.04</v>
      </c>
      <c r="J209" s="76"/>
      <c r="K209" s="76"/>
      <c r="L209" s="76"/>
      <c r="M209" s="76"/>
      <c r="N209" s="76"/>
      <c r="O209" s="76"/>
      <c r="P209" s="76">
        <v>451621.15</v>
      </c>
      <c r="Q209" s="76">
        <v>80290.53</v>
      </c>
      <c r="R209" s="76"/>
      <c r="S209" s="76"/>
      <c r="T209" s="76"/>
      <c r="U209" s="76"/>
      <c r="V209" s="76"/>
      <c r="W209" s="76"/>
      <c r="X209" s="76">
        <v>85123.7</v>
      </c>
      <c r="Y209" s="76">
        <v>41798.799999999996</v>
      </c>
      <c r="Z209" s="76">
        <v>179240.48</v>
      </c>
      <c r="AA209" s="76">
        <v>46549.909999999996</v>
      </c>
      <c r="AB209" s="76"/>
      <c r="AC209" s="76"/>
      <c r="AD209" s="76"/>
      <c r="AE209" s="76"/>
      <c r="AF209" s="76">
        <v>19360.18</v>
      </c>
      <c r="AG209" s="76"/>
      <c r="AH209" s="76">
        <v>8772.91</v>
      </c>
      <c r="AI209" s="76">
        <v>4308.33</v>
      </c>
      <c r="AJ209" s="76">
        <v>257877.59</v>
      </c>
      <c r="AK209" s="76">
        <v>91.69</v>
      </c>
      <c r="AL209" s="76"/>
      <c r="AM209" s="76"/>
      <c r="AN209" s="76">
        <v>40316.11</v>
      </c>
      <c r="AO209" s="76"/>
      <c r="AP209" s="76">
        <v>53200.36</v>
      </c>
      <c r="AQ209" s="76"/>
      <c r="AR209" s="76">
        <v>4076.37</v>
      </c>
      <c r="AS209" s="76"/>
      <c r="AT209" s="76"/>
      <c r="AU209" s="76">
        <v>139814.56</v>
      </c>
      <c r="AV209" s="76"/>
      <c r="AW209" s="76"/>
      <c r="AX209" s="76">
        <v>8107.91</v>
      </c>
      <c r="AY209" s="76">
        <v>601975.47</v>
      </c>
      <c r="AZ209" s="76"/>
      <c r="BA209" s="76">
        <v>5950</v>
      </c>
      <c r="BB209" s="76">
        <v>179.82999999999998</v>
      </c>
      <c r="BC209" s="76"/>
      <c r="BD209" s="76"/>
      <c r="BE209" s="76"/>
      <c r="BF209" s="76">
        <v>70180.53</v>
      </c>
      <c r="BG209" s="76">
        <v>47729.18</v>
      </c>
      <c r="BH209" s="76"/>
      <c r="BI209" s="76"/>
      <c r="BJ209" s="76">
        <v>265323.42</v>
      </c>
      <c r="BK209" s="76">
        <v>6271.48</v>
      </c>
      <c r="BL209" s="76"/>
      <c r="BM209" s="76">
        <v>105163.14</v>
      </c>
      <c r="BN209" s="76"/>
      <c r="BO209" s="76"/>
      <c r="BP209" s="76"/>
      <c r="BQ209" s="76">
        <v>17613.099999999999</v>
      </c>
      <c r="BR209" s="76">
        <v>19523.72</v>
      </c>
      <c r="BS209" s="76"/>
      <c r="BT209" s="76">
        <v>12347.13</v>
      </c>
      <c r="BU209" s="76"/>
      <c r="BV209" s="76"/>
      <c r="BW209" s="76"/>
      <c r="BX209" s="76">
        <v>7313.3</v>
      </c>
      <c r="BY209" s="76"/>
      <c r="BZ209" s="76"/>
      <c r="CA209" s="76"/>
      <c r="CB209" s="76"/>
      <c r="CC209" s="76"/>
      <c r="CD209" s="76"/>
      <c r="CE209" s="76"/>
      <c r="CF209" s="76"/>
      <c r="CG209" s="76"/>
      <c r="CH209" s="76">
        <v>931.36</v>
      </c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>
        <v>9513.9700000000012</v>
      </c>
      <c r="CV209" s="76">
        <v>30006.639999999999</v>
      </c>
      <c r="CW209" s="76">
        <v>38651.33</v>
      </c>
      <c r="CX209" s="76"/>
      <c r="CY209" s="76"/>
      <c r="CZ209" s="76"/>
      <c r="DA209" s="76">
        <v>3789338.22</v>
      </c>
    </row>
    <row r="210" spans="2:105" x14ac:dyDescent="0.3">
      <c r="B210" s="72" t="s">
        <v>464</v>
      </c>
      <c r="C210" s="74" t="s">
        <v>111</v>
      </c>
      <c r="D210" s="73">
        <v>2813.51</v>
      </c>
      <c r="F210" s="55" t="s">
        <v>686</v>
      </c>
      <c r="G210" s="76"/>
      <c r="H210" s="76"/>
      <c r="I210" s="76">
        <v>215663.98</v>
      </c>
      <c r="J210" s="76"/>
      <c r="K210" s="76"/>
      <c r="L210" s="76"/>
      <c r="M210" s="76"/>
      <c r="N210" s="76"/>
      <c r="O210" s="76"/>
      <c r="P210" s="76">
        <v>68398.929999999993</v>
      </c>
      <c r="Q210" s="76"/>
      <c r="R210" s="76"/>
      <c r="S210" s="76"/>
      <c r="T210" s="76"/>
      <c r="U210" s="76"/>
      <c r="V210" s="76"/>
      <c r="W210" s="76"/>
      <c r="X210" s="76">
        <v>16377.92</v>
      </c>
      <c r="Y210" s="76">
        <v>4987.04</v>
      </c>
      <c r="Z210" s="76">
        <v>26205.11</v>
      </c>
      <c r="AA210" s="76">
        <v>6478.57</v>
      </c>
      <c r="AB210" s="76"/>
      <c r="AC210" s="76"/>
      <c r="AD210" s="76"/>
      <c r="AE210" s="76"/>
      <c r="AF210" s="76">
        <v>1843.43</v>
      </c>
      <c r="AG210" s="76">
        <v>707.64</v>
      </c>
      <c r="AH210" s="76">
        <v>676</v>
      </c>
      <c r="AI210" s="76">
        <v>426.61</v>
      </c>
      <c r="AJ210" s="76">
        <v>24316</v>
      </c>
      <c r="AK210" s="76">
        <v>11674</v>
      </c>
      <c r="AL210" s="76"/>
      <c r="AM210" s="76"/>
      <c r="AN210" s="76">
        <v>14183.05</v>
      </c>
      <c r="AO210" s="76"/>
      <c r="AP210" s="76"/>
      <c r="AQ210" s="76"/>
      <c r="AR210" s="76"/>
      <c r="AS210" s="76">
        <v>514.67999999999995</v>
      </c>
      <c r="AT210" s="76">
        <v>569.49</v>
      </c>
      <c r="AU210" s="76"/>
      <c r="AV210" s="76"/>
      <c r="AW210" s="76"/>
      <c r="AX210" s="76">
        <v>1519</v>
      </c>
      <c r="AY210" s="76">
        <v>33115.570000000007</v>
      </c>
      <c r="AZ210" s="76"/>
      <c r="BA210" s="76"/>
      <c r="BB210" s="76"/>
      <c r="BC210" s="76"/>
      <c r="BD210" s="76"/>
      <c r="BE210" s="76"/>
      <c r="BF210" s="76">
        <v>10388.43</v>
      </c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>
        <v>1325</v>
      </c>
      <c r="BS210" s="76"/>
      <c r="BT210" s="76">
        <v>555.28</v>
      </c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>
        <v>1125</v>
      </c>
      <c r="CI210" s="76"/>
      <c r="CJ210" s="76"/>
      <c r="CK210" s="76"/>
      <c r="CL210" s="76"/>
      <c r="CM210" s="76"/>
      <c r="CN210" s="76"/>
      <c r="CO210" s="76"/>
      <c r="CP210" s="76">
        <v>1751.0900000000001</v>
      </c>
      <c r="CQ210" s="76"/>
      <c r="CR210" s="76"/>
      <c r="CS210" s="76"/>
      <c r="CT210" s="76"/>
      <c r="CU210" s="76">
        <v>818.75</v>
      </c>
      <c r="CV210" s="76">
        <v>18661.04</v>
      </c>
      <c r="CW210" s="76"/>
      <c r="CX210" s="76">
        <v>1456.76</v>
      </c>
      <c r="CY210" s="76">
        <v>6000</v>
      </c>
      <c r="CZ210" s="76"/>
      <c r="DA210" s="76">
        <v>469738.37</v>
      </c>
    </row>
    <row r="211" spans="2:105" x14ac:dyDescent="0.3">
      <c r="B211" s="72" t="s">
        <v>464</v>
      </c>
      <c r="C211" s="74" t="s">
        <v>119</v>
      </c>
      <c r="D211" s="73">
        <v>4126.5200000000004</v>
      </c>
      <c r="F211" s="55" t="s">
        <v>580</v>
      </c>
      <c r="G211" s="76">
        <v>29265</v>
      </c>
      <c r="H211" s="76">
        <v>-29265</v>
      </c>
      <c r="I211" s="76">
        <v>4424361.6500000004</v>
      </c>
      <c r="J211" s="76">
        <v>130280.6</v>
      </c>
      <c r="K211" s="76">
        <v>114542.48999999999</v>
      </c>
      <c r="L211" s="76"/>
      <c r="M211" s="76">
        <v>41580.160000000003</v>
      </c>
      <c r="N211" s="76">
        <v>62216.18</v>
      </c>
      <c r="O211" s="76"/>
      <c r="P211" s="76">
        <v>2143635.4700000002</v>
      </c>
      <c r="Q211" s="76">
        <v>67822.84</v>
      </c>
      <c r="R211" s="76">
        <v>198582.53999999998</v>
      </c>
      <c r="S211" s="76"/>
      <c r="T211" s="76"/>
      <c r="U211" s="76">
        <v>10748.560000000001</v>
      </c>
      <c r="V211" s="76"/>
      <c r="W211" s="76">
        <v>10333.209999999999</v>
      </c>
      <c r="X211" s="76">
        <v>349067.74000000005</v>
      </c>
      <c r="Y211" s="76">
        <v>181245.52</v>
      </c>
      <c r="Z211" s="76">
        <v>660587.93999999994</v>
      </c>
      <c r="AA211" s="76">
        <v>257872.21000000002</v>
      </c>
      <c r="AB211" s="76"/>
      <c r="AC211" s="76"/>
      <c r="AD211" s="76"/>
      <c r="AE211" s="76"/>
      <c r="AF211" s="76">
        <v>18309.75</v>
      </c>
      <c r="AG211" s="76">
        <v>17026.630000000005</v>
      </c>
      <c r="AH211" s="76">
        <v>10436.359999999999</v>
      </c>
      <c r="AI211" s="76">
        <v>18513.66</v>
      </c>
      <c r="AJ211" s="76">
        <v>634146.28</v>
      </c>
      <c r="AK211" s="76">
        <v>595174.16</v>
      </c>
      <c r="AL211" s="76">
        <v>13398.14</v>
      </c>
      <c r="AM211" s="76">
        <v>419.3600000000003</v>
      </c>
      <c r="AN211" s="76">
        <v>484407.26</v>
      </c>
      <c r="AO211" s="76">
        <v>19942.189999999999</v>
      </c>
      <c r="AP211" s="76">
        <v>118239.62</v>
      </c>
      <c r="AQ211" s="76">
        <v>14948.560000000001</v>
      </c>
      <c r="AR211" s="76">
        <v>107588.46</v>
      </c>
      <c r="AS211" s="76"/>
      <c r="AT211" s="76">
        <v>5336.65</v>
      </c>
      <c r="AU211" s="76">
        <v>24996.63</v>
      </c>
      <c r="AV211" s="76"/>
      <c r="AW211" s="76"/>
      <c r="AX211" s="76">
        <v>9486.91</v>
      </c>
      <c r="AY211" s="76">
        <v>1002014.62</v>
      </c>
      <c r="AZ211" s="76"/>
      <c r="BA211" s="76"/>
      <c r="BB211" s="76">
        <v>15500</v>
      </c>
      <c r="BC211" s="76">
        <v>25646.1</v>
      </c>
      <c r="BD211" s="76">
        <v>5677.1</v>
      </c>
      <c r="BE211" s="76"/>
      <c r="BF211" s="76">
        <v>94782.399999999994</v>
      </c>
      <c r="BG211" s="76">
        <v>3315</v>
      </c>
      <c r="BH211" s="76"/>
      <c r="BI211" s="76"/>
      <c r="BJ211" s="76"/>
      <c r="BK211" s="76">
        <v>11854.95</v>
      </c>
      <c r="BL211" s="76"/>
      <c r="BM211" s="76">
        <v>16390.839999999997</v>
      </c>
      <c r="BN211" s="76"/>
      <c r="BO211" s="76">
        <v>1031.9000000000001</v>
      </c>
      <c r="BP211" s="76"/>
      <c r="BQ211" s="76">
        <v>2975.56</v>
      </c>
      <c r="BR211" s="76">
        <v>136485</v>
      </c>
      <c r="BS211" s="76">
        <v>13947.73</v>
      </c>
      <c r="BT211" s="76"/>
      <c r="BU211" s="76"/>
      <c r="BV211" s="76"/>
      <c r="BW211" s="76"/>
      <c r="BX211" s="76"/>
      <c r="BY211" s="76">
        <v>18796.29</v>
      </c>
      <c r="BZ211" s="76"/>
      <c r="CA211" s="76"/>
      <c r="CB211" s="76"/>
      <c r="CC211" s="76">
        <v>173736.69</v>
      </c>
      <c r="CD211" s="76">
        <v>11514.46</v>
      </c>
      <c r="CE211" s="76"/>
      <c r="CF211" s="76"/>
      <c r="CG211" s="76"/>
      <c r="CH211" s="76">
        <v>31380.959999999999</v>
      </c>
      <c r="CI211" s="76"/>
      <c r="CJ211" s="76">
        <v>18759.66</v>
      </c>
      <c r="CK211" s="76"/>
      <c r="CL211" s="76"/>
      <c r="CM211" s="76">
        <v>1494.66</v>
      </c>
      <c r="CN211" s="76"/>
      <c r="CO211" s="76"/>
      <c r="CP211" s="76">
        <v>34513</v>
      </c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>
        <v>12365064.650000002</v>
      </c>
    </row>
    <row r="212" spans="2:105" x14ac:dyDescent="0.3">
      <c r="B212" s="72" t="s">
        <v>464</v>
      </c>
      <c r="C212" s="74" t="s">
        <v>121</v>
      </c>
      <c r="D212" s="73">
        <v>220</v>
      </c>
      <c r="F212" s="55" t="s">
        <v>470</v>
      </c>
      <c r="G212" s="76">
        <v>32501.64</v>
      </c>
      <c r="H212" s="76">
        <v>-32501.64</v>
      </c>
      <c r="I212" s="76">
        <v>2238110.0300000003</v>
      </c>
      <c r="J212" s="76">
        <v>36373.75</v>
      </c>
      <c r="K212" s="76">
        <v>21537.25</v>
      </c>
      <c r="L212" s="76"/>
      <c r="M212" s="76">
        <v>72605.36</v>
      </c>
      <c r="N212" s="76">
        <v>18952.32</v>
      </c>
      <c r="O212" s="76">
        <v>21410</v>
      </c>
      <c r="P212" s="76">
        <v>862251.65000000014</v>
      </c>
      <c r="Q212" s="76">
        <v>34215.39</v>
      </c>
      <c r="R212" s="76">
        <v>21880.9</v>
      </c>
      <c r="S212" s="76"/>
      <c r="T212" s="76">
        <v>47426.25</v>
      </c>
      <c r="U212" s="76">
        <v>38053.94</v>
      </c>
      <c r="V212" s="76"/>
      <c r="W212" s="76"/>
      <c r="X212" s="76">
        <v>180151.77000000002</v>
      </c>
      <c r="Y212" s="76">
        <v>73639.38</v>
      </c>
      <c r="Z212" s="76">
        <v>341919.60000000009</v>
      </c>
      <c r="AA212" s="76">
        <v>102063.40000000001</v>
      </c>
      <c r="AB212" s="76"/>
      <c r="AC212" s="76"/>
      <c r="AD212" s="76"/>
      <c r="AE212" s="76"/>
      <c r="AF212" s="76">
        <v>4048.38</v>
      </c>
      <c r="AG212" s="76">
        <v>1798.19</v>
      </c>
      <c r="AH212" s="76">
        <v>6481.06</v>
      </c>
      <c r="AI212" s="76">
        <v>11102.779999999999</v>
      </c>
      <c r="AJ212" s="76">
        <v>320291.83999999997</v>
      </c>
      <c r="AK212" s="76">
        <v>310814.15999999997</v>
      </c>
      <c r="AL212" s="76"/>
      <c r="AM212" s="76"/>
      <c r="AN212" s="76">
        <v>179805.51</v>
      </c>
      <c r="AO212" s="76">
        <v>22412.62</v>
      </c>
      <c r="AP212" s="76">
        <v>35852.65</v>
      </c>
      <c r="AQ212" s="76">
        <v>14656.429999999998</v>
      </c>
      <c r="AR212" s="76">
        <v>243073.83000000002</v>
      </c>
      <c r="AS212" s="76">
        <v>1916.4399999999996</v>
      </c>
      <c r="AT212" s="76">
        <v>23756.85</v>
      </c>
      <c r="AU212" s="76"/>
      <c r="AV212" s="76"/>
      <c r="AW212" s="76">
        <v>68228.3</v>
      </c>
      <c r="AX212" s="76">
        <v>13041.470000000001</v>
      </c>
      <c r="AY212" s="76">
        <v>137522</v>
      </c>
      <c r="AZ212" s="76">
        <v>4753.97</v>
      </c>
      <c r="BA212" s="76">
        <v>18518.07</v>
      </c>
      <c r="BB212" s="76"/>
      <c r="BC212" s="76">
        <v>6086.2800000000007</v>
      </c>
      <c r="BD212" s="76"/>
      <c r="BE212" s="76">
        <v>5864.65</v>
      </c>
      <c r="BF212" s="76">
        <v>41108.239999999998</v>
      </c>
      <c r="BG212" s="76">
        <v>38854.33</v>
      </c>
      <c r="BH212" s="76">
        <v>159477.01</v>
      </c>
      <c r="BI212" s="76">
        <v>237.5</v>
      </c>
      <c r="BJ212" s="76"/>
      <c r="BK212" s="76"/>
      <c r="BL212" s="76">
        <v>11265.24</v>
      </c>
      <c r="BM212" s="76"/>
      <c r="BN212" s="76"/>
      <c r="BO212" s="76"/>
      <c r="BP212" s="76"/>
      <c r="BQ212" s="76">
        <v>853.58</v>
      </c>
      <c r="BR212" s="76">
        <v>60446</v>
      </c>
      <c r="BS212" s="76">
        <v>52968.39</v>
      </c>
      <c r="BT212" s="76">
        <v>1704.6999999999998</v>
      </c>
      <c r="BU212" s="76"/>
      <c r="BV212" s="76">
        <v>1803.42</v>
      </c>
      <c r="BW212" s="76"/>
      <c r="BX212" s="76"/>
      <c r="BY212" s="76">
        <v>20375.3</v>
      </c>
      <c r="BZ212" s="76">
        <v>109503.3</v>
      </c>
      <c r="CA212" s="76"/>
      <c r="CB212" s="76"/>
      <c r="CC212" s="76">
        <v>143760.63</v>
      </c>
      <c r="CD212" s="76"/>
      <c r="CE212" s="76"/>
      <c r="CF212" s="76"/>
      <c r="CG212" s="76"/>
      <c r="CH212" s="76">
        <v>6308.84</v>
      </c>
      <c r="CI212" s="76"/>
      <c r="CJ212" s="76"/>
      <c r="CK212" s="76"/>
      <c r="CL212" s="76"/>
      <c r="CM212" s="76"/>
      <c r="CN212" s="76"/>
      <c r="CO212" s="76"/>
      <c r="CP212" s="76">
        <v>25642.04</v>
      </c>
      <c r="CQ212" s="76"/>
      <c r="CR212" s="76"/>
      <c r="CS212" s="76"/>
      <c r="CT212" s="76"/>
      <c r="CU212" s="76"/>
      <c r="CV212" s="76"/>
      <c r="CW212" s="76"/>
      <c r="CX212" s="76">
        <v>54804.13</v>
      </c>
      <c r="CY212" s="76"/>
      <c r="CZ212" s="76"/>
      <c r="DA212" s="76">
        <v>6269729.1200000001</v>
      </c>
    </row>
    <row r="213" spans="2:105" x14ac:dyDescent="0.3">
      <c r="B213" s="72" t="s">
        <v>464</v>
      </c>
      <c r="C213" s="74" t="s">
        <v>22</v>
      </c>
      <c r="D213" s="73">
        <v>5919.66</v>
      </c>
      <c r="F213" s="55" t="s">
        <v>672</v>
      </c>
      <c r="G213" s="76">
        <v>43871.03</v>
      </c>
      <c r="H213" s="76">
        <v>-43871.03</v>
      </c>
      <c r="I213" s="76">
        <v>5465553.7400000002</v>
      </c>
      <c r="J213" s="76">
        <v>139306.07999999999</v>
      </c>
      <c r="K213" s="76">
        <v>44252.11</v>
      </c>
      <c r="L213" s="76"/>
      <c r="M213" s="76">
        <v>289828.84000000003</v>
      </c>
      <c r="N213" s="76">
        <v>62122.559999999998</v>
      </c>
      <c r="O213" s="76"/>
      <c r="P213" s="76">
        <v>2052401.2</v>
      </c>
      <c r="Q213" s="76">
        <v>48646.899999999994</v>
      </c>
      <c r="R213" s="76">
        <v>125057.53999999998</v>
      </c>
      <c r="S213" s="76"/>
      <c r="T213" s="76">
        <v>108179.54000000001</v>
      </c>
      <c r="U213" s="76">
        <v>92762.420000000013</v>
      </c>
      <c r="V213" s="76"/>
      <c r="W213" s="76"/>
      <c r="X213" s="76">
        <v>441360.04999999993</v>
      </c>
      <c r="Y213" s="76">
        <v>178643.24999999997</v>
      </c>
      <c r="Z213" s="76">
        <v>822470.79</v>
      </c>
      <c r="AA213" s="76">
        <v>253050.90999999997</v>
      </c>
      <c r="AB213" s="76"/>
      <c r="AC213" s="76"/>
      <c r="AD213" s="76"/>
      <c r="AE213" s="76"/>
      <c r="AF213" s="76">
        <v>11167.919999999998</v>
      </c>
      <c r="AG213" s="76">
        <v>3775.23</v>
      </c>
      <c r="AH213" s="76">
        <v>20283.839999999997</v>
      </c>
      <c r="AI213" s="76">
        <v>29511.730000000003</v>
      </c>
      <c r="AJ213" s="76">
        <v>741142.21</v>
      </c>
      <c r="AK213" s="76">
        <v>608541.18000000005</v>
      </c>
      <c r="AL213" s="76">
        <v>6985.2</v>
      </c>
      <c r="AM213" s="76"/>
      <c r="AN213" s="76">
        <v>317979.40000000002</v>
      </c>
      <c r="AO213" s="76">
        <v>40326.879999999997</v>
      </c>
      <c r="AP213" s="76">
        <v>166163.85</v>
      </c>
      <c r="AQ213" s="76">
        <v>9880.49</v>
      </c>
      <c r="AR213" s="76">
        <v>61897.100000000006</v>
      </c>
      <c r="AS213" s="76"/>
      <c r="AT213" s="76">
        <v>36164.97</v>
      </c>
      <c r="AU213" s="76"/>
      <c r="AV213" s="76"/>
      <c r="AW213" s="76">
        <v>165438.04999999999</v>
      </c>
      <c r="AX213" s="76">
        <v>35819.86</v>
      </c>
      <c r="AY213" s="76">
        <v>113273.95999999999</v>
      </c>
      <c r="AZ213" s="76">
        <v>20000</v>
      </c>
      <c r="BA213" s="76"/>
      <c r="BB213" s="76"/>
      <c r="BC213" s="76">
        <v>110530.92</v>
      </c>
      <c r="BD213" s="76"/>
      <c r="BE213" s="76"/>
      <c r="BF213" s="76">
        <v>106872.33</v>
      </c>
      <c r="BG213" s="76">
        <v>41771.39</v>
      </c>
      <c r="BH213" s="76">
        <v>124265.41</v>
      </c>
      <c r="BI213" s="76"/>
      <c r="BJ213" s="76"/>
      <c r="BK213" s="76"/>
      <c r="BL213" s="76"/>
      <c r="BM213" s="76"/>
      <c r="BN213" s="76"/>
      <c r="BO213" s="76"/>
      <c r="BP213" s="76"/>
      <c r="BQ213" s="76"/>
      <c r="BR213" s="76">
        <v>152405</v>
      </c>
      <c r="BS213" s="76">
        <v>149117.07999999999</v>
      </c>
      <c r="BT213" s="76">
        <v>4589.9000000000005</v>
      </c>
      <c r="BU213" s="76"/>
      <c r="BV213" s="76">
        <v>64511.11</v>
      </c>
      <c r="BW213" s="76"/>
      <c r="BX213" s="76"/>
      <c r="BY213" s="76">
        <v>6680.3099999999995</v>
      </c>
      <c r="BZ213" s="76"/>
      <c r="CA213" s="76"/>
      <c r="CB213" s="76"/>
      <c r="CC213" s="76">
        <v>237815.34</v>
      </c>
      <c r="CD213" s="76"/>
      <c r="CE213" s="76"/>
      <c r="CF213" s="76"/>
      <c r="CG213" s="76"/>
      <c r="CH213" s="76">
        <v>41117.56</v>
      </c>
      <c r="CI213" s="76">
        <v>11750</v>
      </c>
      <c r="CJ213" s="76"/>
      <c r="CK213" s="76"/>
      <c r="CL213" s="76"/>
      <c r="CM213" s="76"/>
      <c r="CN213" s="76"/>
      <c r="CO213" s="76"/>
      <c r="CP213" s="76">
        <v>69140.44</v>
      </c>
      <c r="CQ213" s="76"/>
      <c r="CR213" s="76"/>
      <c r="CS213" s="76"/>
      <c r="CT213" s="76"/>
      <c r="CU213" s="76"/>
      <c r="CV213" s="76"/>
      <c r="CW213" s="76"/>
      <c r="CX213" s="76">
        <v>48343.26</v>
      </c>
      <c r="CY213" s="76"/>
      <c r="CZ213" s="76"/>
      <c r="DA213" s="76">
        <v>13680897.850000005</v>
      </c>
    </row>
    <row r="214" spans="2:105" x14ac:dyDescent="0.3">
      <c r="B214" s="72" t="s">
        <v>464</v>
      </c>
      <c r="C214" s="74" t="s">
        <v>6</v>
      </c>
      <c r="D214" s="73">
        <v>7293.46</v>
      </c>
      <c r="F214" s="55" t="s">
        <v>302</v>
      </c>
      <c r="G214" s="76">
        <v>98178.69</v>
      </c>
      <c r="H214" s="76">
        <v>-98178.69</v>
      </c>
      <c r="I214" s="76">
        <v>3419725.8600000003</v>
      </c>
      <c r="J214" s="76">
        <v>70010.320000000007</v>
      </c>
      <c r="K214" s="76">
        <v>87047.430000000008</v>
      </c>
      <c r="L214" s="76"/>
      <c r="M214" s="76">
        <v>107819.44</v>
      </c>
      <c r="N214" s="76">
        <v>88333.86</v>
      </c>
      <c r="O214" s="76">
        <v>32115</v>
      </c>
      <c r="P214" s="76">
        <v>1873102.38</v>
      </c>
      <c r="Q214" s="76">
        <v>72920.78</v>
      </c>
      <c r="R214" s="76">
        <v>52786.25</v>
      </c>
      <c r="S214" s="76"/>
      <c r="T214" s="76">
        <v>72470.649999999994</v>
      </c>
      <c r="U214" s="76">
        <v>19845.169999999998</v>
      </c>
      <c r="V214" s="76"/>
      <c r="W214" s="76"/>
      <c r="X214" s="76">
        <v>278766.17</v>
      </c>
      <c r="Y214" s="76">
        <v>154237.09</v>
      </c>
      <c r="Z214" s="76">
        <v>531357.89</v>
      </c>
      <c r="AA214" s="76">
        <v>229464.18</v>
      </c>
      <c r="AB214" s="76">
        <v>-5.66</v>
      </c>
      <c r="AC214" s="76"/>
      <c r="AD214" s="76"/>
      <c r="AE214" s="76"/>
      <c r="AF214" s="76">
        <v>915.46</v>
      </c>
      <c r="AG214" s="76"/>
      <c r="AH214" s="76">
        <v>15057.59</v>
      </c>
      <c r="AI214" s="76">
        <v>35629.97</v>
      </c>
      <c r="AJ214" s="76">
        <v>470696.43</v>
      </c>
      <c r="AK214" s="76">
        <v>600506.12</v>
      </c>
      <c r="AL214" s="76">
        <v>5884.15</v>
      </c>
      <c r="AM214" s="76">
        <v>3264.36</v>
      </c>
      <c r="AN214" s="76">
        <v>488093.66000000003</v>
      </c>
      <c r="AO214" s="76">
        <v>86208.95</v>
      </c>
      <c r="AP214" s="76">
        <v>132372.4</v>
      </c>
      <c r="AQ214" s="76">
        <v>42073.71</v>
      </c>
      <c r="AR214" s="76">
        <v>26369.4</v>
      </c>
      <c r="AS214" s="76">
        <v>196</v>
      </c>
      <c r="AT214" s="76">
        <v>15226.62</v>
      </c>
      <c r="AU214" s="76">
        <v>116016.37999999999</v>
      </c>
      <c r="AV214" s="76"/>
      <c r="AW214" s="76"/>
      <c r="AX214" s="76">
        <v>45843.58</v>
      </c>
      <c r="AY214" s="76">
        <v>277246.90000000002</v>
      </c>
      <c r="AZ214" s="76">
        <v>103990.65</v>
      </c>
      <c r="BA214" s="76">
        <v>14998.14</v>
      </c>
      <c r="BB214" s="76"/>
      <c r="BC214" s="76">
        <v>145181.1</v>
      </c>
      <c r="BD214" s="76"/>
      <c r="BE214" s="76"/>
      <c r="BF214" s="76">
        <v>29010.39</v>
      </c>
      <c r="BG214" s="76"/>
      <c r="BH214" s="76">
        <v>2606.11</v>
      </c>
      <c r="BI214" s="76"/>
      <c r="BJ214" s="76"/>
      <c r="BK214" s="76">
        <v>41616.67</v>
      </c>
      <c r="BL214" s="76"/>
      <c r="BM214" s="76">
        <v>5000</v>
      </c>
      <c r="BN214" s="76"/>
      <c r="BO214" s="76"/>
      <c r="BP214" s="76"/>
      <c r="BQ214" s="76">
        <v>470.7</v>
      </c>
      <c r="BR214" s="76">
        <v>128769</v>
      </c>
      <c r="BS214" s="76">
        <v>60342.81</v>
      </c>
      <c r="BT214" s="76">
        <v>650.9</v>
      </c>
      <c r="BU214" s="76"/>
      <c r="BV214" s="76">
        <v>26111.23</v>
      </c>
      <c r="BW214" s="76">
        <v>309651.90000000002</v>
      </c>
      <c r="BX214" s="76"/>
      <c r="BY214" s="76">
        <v>8863.59</v>
      </c>
      <c r="BZ214" s="76">
        <v>26666.920000000002</v>
      </c>
      <c r="CA214" s="76"/>
      <c r="CB214" s="76"/>
      <c r="CC214" s="76">
        <v>136872.82999999999</v>
      </c>
      <c r="CD214" s="76">
        <v>3339.92</v>
      </c>
      <c r="CE214" s="76"/>
      <c r="CF214" s="76"/>
      <c r="CG214" s="76">
        <v>126914.01000000001</v>
      </c>
      <c r="CH214" s="76">
        <v>17699</v>
      </c>
      <c r="CI214" s="76">
        <v>18000</v>
      </c>
      <c r="CJ214" s="76">
        <v>4730.5600000000004</v>
      </c>
      <c r="CK214" s="76">
        <v>1182.6400000000001</v>
      </c>
      <c r="CL214" s="76"/>
      <c r="CM214" s="76"/>
      <c r="CN214" s="76"/>
      <c r="CO214" s="76"/>
      <c r="CP214" s="76">
        <v>24099.760000000002</v>
      </c>
      <c r="CQ214" s="76"/>
      <c r="CR214" s="76"/>
      <c r="CS214" s="76">
        <v>5226.91</v>
      </c>
      <c r="CT214" s="76"/>
      <c r="CU214" s="76"/>
      <c r="CV214" s="76">
        <v>33007.089999999997</v>
      </c>
      <c r="CW214" s="76"/>
      <c r="CX214" s="76">
        <v>29481.119999999999</v>
      </c>
      <c r="CY214" s="76"/>
      <c r="CZ214" s="76"/>
      <c r="DA214" s="76">
        <v>10756082.440000001</v>
      </c>
    </row>
    <row r="215" spans="2:105" x14ac:dyDescent="0.3">
      <c r="B215" s="72" t="s">
        <v>464</v>
      </c>
      <c r="C215" s="74" t="s">
        <v>12</v>
      </c>
      <c r="D215" s="73">
        <v>8306.2800000000007</v>
      </c>
      <c r="F215" s="55" t="s">
        <v>250</v>
      </c>
      <c r="G215" s="76">
        <v>203064.62</v>
      </c>
      <c r="H215" s="76">
        <v>-203064.62</v>
      </c>
      <c r="I215" s="76">
        <v>25023195.619999997</v>
      </c>
      <c r="J215" s="76">
        <v>1315612.81</v>
      </c>
      <c r="K215" s="76">
        <v>610280.71</v>
      </c>
      <c r="L215" s="76"/>
      <c r="M215" s="76">
        <v>719241.06</v>
      </c>
      <c r="N215" s="76">
        <v>448990.47</v>
      </c>
      <c r="O215" s="76">
        <v>322785</v>
      </c>
      <c r="P215" s="76">
        <v>10810416.779999999</v>
      </c>
      <c r="Q215" s="76">
        <v>399617.61</v>
      </c>
      <c r="R215" s="76">
        <v>495817.17</v>
      </c>
      <c r="S215" s="76"/>
      <c r="T215" s="76">
        <v>34369.1</v>
      </c>
      <c r="U215" s="76">
        <v>145404.12</v>
      </c>
      <c r="V215" s="76">
        <v>3291065.0700000003</v>
      </c>
      <c r="W215" s="76">
        <v>2913830.5999999996</v>
      </c>
      <c r="X215" s="76">
        <v>2108405.89</v>
      </c>
      <c r="Y215" s="76">
        <v>878265.67</v>
      </c>
      <c r="Z215" s="76">
        <v>3972392.14</v>
      </c>
      <c r="AA215" s="76">
        <v>1290096.9000000004</v>
      </c>
      <c r="AB215" s="76"/>
      <c r="AC215" s="76"/>
      <c r="AD215" s="76"/>
      <c r="AE215" s="76"/>
      <c r="AF215" s="76"/>
      <c r="AG215" s="76"/>
      <c r="AH215" s="76">
        <v>95773.63</v>
      </c>
      <c r="AI215" s="76">
        <v>162482.48000000004</v>
      </c>
      <c r="AJ215" s="76">
        <v>-250.38</v>
      </c>
      <c r="AK215" s="76">
        <v>2039.84</v>
      </c>
      <c r="AL215" s="76">
        <v>231280.04</v>
      </c>
      <c r="AM215" s="76">
        <v>18460.839999999997</v>
      </c>
      <c r="AN215" s="76">
        <v>1931677.0699999998</v>
      </c>
      <c r="AO215" s="76">
        <v>307927.2</v>
      </c>
      <c r="AP215" s="76">
        <v>452337.99</v>
      </c>
      <c r="AQ215" s="76">
        <v>138423.22</v>
      </c>
      <c r="AR215" s="76">
        <v>457729.15</v>
      </c>
      <c r="AS215" s="76">
        <v>53401.529999999992</v>
      </c>
      <c r="AT215" s="76">
        <v>93518.720000000001</v>
      </c>
      <c r="AU215" s="76">
        <v>750</v>
      </c>
      <c r="AV215" s="76"/>
      <c r="AW215" s="76"/>
      <c r="AX215" s="76">
        <v>264767.95999999996</v>
      </c>
      <c r="AY215" s="76">
        <v>1349647.6199999999</v>
      </c>
      <c r="AZ215" s="76">
        <v>41307.5</v>
      </c>
      <c r="BA215" s="76">
        <v>51037.5</v>
      </c>
      <c r="BB215" s="76">
        <v>3245</v>
      </c>
      <c r="BC215" s="76">
        <v>83214.13</v>
      </c>
      <c r="BD215" s="76">
        <v>146142.67000000001</v>
      </c>
      <c r="BE215" s="76">
        <v>34969.31</v>
      </c>
      <c r="BF215" s="76">
        <v>123655.65000000001</v>
      </c>
      <c r="BG215" s="76">
        <v>74682.48000000001</v>
      </c>
      <c r="BH215" s="76">
        <v>293097.78000000003</v>
      </c>
      <c r="BI215" s="76">
        <v>74596.149999999994</v>
      </c>
      <c r="BJ215" s="76"/>
      <c r="BK215" s="76">
        <v>17956.940000000002</v>
      </c>
      <c r="BL215" s="76"/>
      <c r="BM215" s="76"/>
      <c r="BN215" s="76"/>
      <c r="BO215" s="76"/>
      <c r="BP215" s="76"/>
      <c r="BQ215" s="76"/>
      <c r="BR215" s="76">
        <v>594354</v>
      </c>
      <c r="BS215" s="76">
        <v>36359.760000000002</v>
      </c>
      <c r="BT215" s="76">
        <v>16996.46</v>
      </c>
      <c r="BU215" s="76">
        <v>11638.449999999999</v>
      </c>
      <c r="BV215" s="76">
        <v>225390.7</v>
      </c>
      <c r="BW215" s="76"/>
      <c r="BX215" s="76"/>
      <c r="BY215" s="76">
        <v>111213.43000000001</v>
      </c>
      <c r="BZ215" s="76">
        <v>142864.53999999998</v>
      </c>
      <c r="CA215" s="76"/>
      <c r="CB215" s="76">
        <v>207503.16</v>
      </c>
      <c r="CC215" s="76">
        <v>486458.73</v>
      </c>
      <c r="CD215" s="76"/>
      <c r="CE215" s="76"/>
      <c r="CF215" s="76"/>
      <c r="CG215" s="76">
        <v>41886.39</v>
      </c>
      <c r="CH215" s="76">
        <v>131598.47</v>
      </c>
      <c r="CI215" s="76"/>
      <c r="CJ215" s="76">
        <v>51031.01</v>
      </c>
      <c r="CK215" s="76">
        <v>9234.41</v>
      </c>
      <c r="CL215" s="76"/>
      <c r="CM215" s="76"/>
      <c r="CN215" s="76">
        <v>66622.25</v>
      </c>
      <c r="CO215" s="76"/>
      <c r="CP215" s="76">
        <v>203868.72</v>
      </c>
      <c r="CQ215" s="76"/>
      <c r="CR215" s="76"/>
      <c r="CS215" s="76">
        <v>25196.38</v>
      </c>
      <c r="CT215" s="76">
        <v>26197</v>
      </c>
      <c r="CU215" s="76"/>
      <c r="CV215" s="76">
        <v>97679.47</v>
      </c>
      <c r="CW215" s="76"/>
      <c r="CX215" s="76">
        <v>59054.53</v>
      </c>
      <c r="CY215" s="76"/>
      <c r="CZ215" s="76"/>
      <c r="DA215" s="76">
        <v>63828806.599999994</v>
      </c>
    </row>
    <row r="216" spans="2:105" x14ac:dyDescent="0.3">
      <c r="B216" s="72" t="s">
        <v>464</v>
      </c>
      <c r="C216" s="74" t="s">
        <v>14</v>
      </c>
      <c r="D216" s="73">
        <v>44729.440000000002</v>
      </c>
      <c r="F216" s="55" t="s">
        <v>678</v>
      </c>
      <c r="G216" s="76">
        <v>168079.08999999997</v>
      </c>
      <c r="H216" s="76">
        <v>-168079.09</v>
      </c>
      <c r="I216" s="76">
        <v>30308197.669999994</v>
      </c>
      <c r="J216" s="76">
        <v>612741.18999999994</v>
      </c>
      <c r="K216" s="76">
        <v>613367.97</v>
      </c>
      <c r="L216" s="76"/>
      <c r="M216" s="76">
        <v>939966.85999999987</v>
      </c>
      <c r="N216" s="76">
        <v>883324.80999999982</v>
      </c>
      <c r="O216" s="76">
        <v>235541</v>
      </c>
      <c r="P216" s="76">
        <v>14474792.740000004</v>
      </c>
      <c r="Q216" s="76">
        <v>312748.46999999997</v>
      </c>
      <c r="R216" s="76">
        <v>589920.02</v>
      </c>
      <c r="S216" s="76"/>
      <c r="T216" s="76">
        <v>11410</v>
      </c>
      <c r="U216" s="76">
        <v>773850.89000000013</v>
      </c>
      <c r="V216" s="76">
        <v>58.06</v>
      </c>
      <c r="W216" s="76">
        <v>2215</v>
      </c>
      <c r="X216" s="76">
        <v>2476370.77</v>
      </c>
      <c r="Y216" s="76">
        <v>1181800.53</v>
      </c>
      <c r="Z216" s="76">
        <v>4691549.2499999991</v>
      </c>
      <c r="AA216" s="76">
        <v>1760281.2</v>
      </c>
      <c r="AB216" s="76"/>
      <c r="AC216" s="76"/>
      <c r="AD216" s="76"/>
      <c r="AE216" s="76"/>
      <c r="AF216" s="76">
        <v>69.41</v>
      </c>
      <c r="AG216" s="76"/>
      <c r="AH216" s="76">
        <v>148248.82999999999</v>
      </c>
      <c r="AI216" s="76">
        <v>280897.67</v>
      </c>
      <c r="AJ216" s="76">
        <v>3897527.7999999993</v>
      </c>
      <c r="AK216" s="76">
        <v>3858691.0100000007</v>
      </c>
      <c r="AL216" s="76">
        <v>51810.420000000006</v>
      </c>
      <c r="AM216" s="76">
        <v>25230.699999999997</v>
      </c>
      <c r="AN216" s="76">
        <v>1760072.7699999998</v>
      </c>
      <c r="AO216" s="76">
        <v>347627.14</v>
      </c>
      <c r="AP216" s="76">
        <v>906724.87</v>
      </c>
      <c r="AQ216" s="76">
        <v>10310.64</v>
      </c>
      <c r="AR216" s="76">
        <v>607204.63</v>
      </c>
      <c r="AS216" s="76"/>
      <c r="AT216" s="76"/>
      <c r="AU216" s="76">
        <v>27061.760000000002</v>
      </c>
      <c r="AV216" s="76"/>
      <c r="AW216" s="76">
        <v>1250</v>
      </c>
      <c r="AX216" s="76">
        <v>75240.03</v>
      </c>
      <c r="AY216" s="76">
        <v>637191.79</v>
      </c>
      <c r="AZ216" s="76">
        <v>36823.599999999999</v>
      </c>
      <c r="BA216" s="76">
        <v>32341.59</v>
      </c>
      <c r="BB216" s="76">
        <v>2825</v>
      </c>
      <c r="BC216" s="76">
        <v>37003.78</v>
      </c>
      <c r="BD216" s="76"/>
      <c r="BE216" s="76">
        <v>32969.589999999997</v>
      </c>
      <c r="BF216" s="76">
        <v>99164.459999999992</v>
      </c>
      <c r="BG216" s="76">
        <v>255181.21000000002</v>
      </c>
      <c r="BH216" s="76">
        <v>529067.68000000005</v>
      </c>
      <c r="BI216" s="76">
        <v>138361.4</v>
      </c>
      <c r="BJ216" s="76">
        <v>165</v>
      </c>
      <c r="BK216" s="76">
        <v>10778.82</v>
      </c>
      <c r="BL216" s="76">
        <v>614.72</v>
      </c>
      <c r="BM216" s="76">
        <v>1125219.1200000001</v>
      </c>
      <c r="BN216" s="76"/>
      <c r="BO216" s="76"/>
      <c r="BP216" s="76"/>
      <c r="BQ216" s="76">
        <v>3132.8</v>
      </c>
      <c r="BR216" s="76">
        <v>746696</v>
      </c>
      <c r="BS216" s="76">
        <v>178916.97000000003</v>
      </c>
      <c r="BT216" s="76">
        <v>415.23999999999978</v>
      </c>
      <c r="BU216" s="76">
        <v>33657.660000000003</v>
      </c>
      <c r="BV216" s="76">
        <v>412398.45</v>
      </c>
      <c r="BW216" s="76">
        <v>487856.54</v>
      </c>
      <c r="BX216" s="76"/>
      <c r="BY216" s="76">
        <v>26297.29</v>
      </c>
      <c r="BZ216" s="76">
        <v>139619.94</v>
      </c>
      <c r="CA216" s="76"/>
      <c r="CB216" s="76">
        <v>250635.53</v>
      </c>
      <c r="CC216" s="76">
        <v>556123.98</v>
      </c>
      <c r="CD216" s="76">
        <v>76498.39</v>
      </c>
      <c r="CE216" s="76"/>
      <c r="CF216" s="76"/>
      <c r="CG216" s="76"/>
      <c r="CH216" s="76">
        <v>44125.39</v>
      </c>
      <c r="CI216" s="76"/>
      <c r="CJ216" s="76">
        <v>30982.43</v>
      </c>
      <c r="CK216" s="76"/>
      <c r="CL216" s="76"/>
      <c r="CM216" s="76">
        <v>4034.9400000000005</v>
      </c>
      <c r="CN216" s="76"/>
      <c r="CO216" s="76"/>
      <c r="CP216" s="76">
        <v>62545.030000000006</v>
      </c>
      <c r="CQ216" s="76"/>
      <c r="CR216" s="76">
        <v>19421.41</v>
      </c>
      <c r="CS216" s="76">
        <v>23114.51</v>
      </c>
      <c r="CT216" s="76">
        <v>41065.4</v>
      </c>
      <c r="CU216" s="76">
        <v>36524.490000000005</v>
      </c>
      <c r="CV216" s="76">
        <v>217801.81999999998</v>
      </c>
      <c r="CW216" s="76">
        <v>228</v>
      </c>
      <c r="CX216" s="76">
        <v>147155.14000000001</v>
      </c>
      <c r="CY216" s="76"/>
      <c r="CZ216" s="76"/>
      <c r="DA216" s="76">
        <v>78343059.220000029</v>
      </c>
    </row>
    <row r="217" spans="2:105" x14ac:dyDescent="0.3">
      <c r="B217" s="72" t="s">
        <v>658</v>
      </c>
      <c r="C217" s="74" t="s">
        <v>185</v>
      </c>
      <c r="D217" s="73">
        <v>14660</v>
      </c>
      <c r="F217" s="55" t="s">
        <v>216</v>
      </c>
      <c r="G217" s="76">
        <v>158545.15000000002</v>
      </c>
      <c r="H217" s="76">
        <v>-158545.15</v>
      </c>
      <c r="I217" s="76">
        <v>17736423.380000003</v>
      </c>
      <c r="J217" s="76">
        <v>521867.18000000005</v>
      </c>
      <c r="K217" s="76">
        <v>1262778.04</v>
      </c>
      <c r="L217" s="76"/>
      <c r="M217" s="76">
        <v>571810.17999999993</v>
      </c>
      <c r="N217" s="76">
        <v>56930.55</v>
      </c>
      <c r="O217" s="76">
        <v>142625</v>
      </c>
      <c r="P217" s="76">
        <v>7758037.3699999992</v>
      </c>
      <c r="Q217" s="76">
        <v>360356.87</v>
      </c>
      <c r="R217" s="76">
        <v>437569.45000000007</v>
      </c>
      <c r="S217" s="76"/>
      <c r="T217" s="76">
        <v>247559.81000000003</v>
      </c>
      <c r="U217" s="76">
        <v>85435.329999999987</v>
      </c>
      <c r="V217" s="76">
        <v>9169.42</v>
      </c>
      <c r="W217" s="76">
        <v>4573.95</v>
      </c>
      <c r="X217" s="76">
        <v>1504871.7</v>
      </c>
      <c r="Y217" s="76">
        <v>658057.84</v>
      </c>
      <c r="Z217" s="76">
        <v>2797197.0799999996</v>
      </c>
      <c r="AA217" s="76">
        <v>943398.33000000007</v>
      </c>
      <c r="AB217" s="76"/>
      <c r="AC217" s="76"/>
      <c r="AD217" s="76"/>
      <c r="AE217" s="76"/>
      <c r="AF217" s="76">
        <v>41741.760000000009</v>
      </c>
      <c r="AG217" s="76">
        <v>19843.61</v>
      </c>
      <c r="AH217" s="76">
        <v>72276.560000000012</v>
      </c>
      <c r="AI217" s="76">
        <v>91360.050000000017</v>
      </c>
      <c r="AJ217" s="76">
        <v>2218374.5100000002</v>
      </c>
      <c r="AK217" s="76">
        <v>1824806.3599999999</v>
      </c>
      <c r="AL217" s="76">
        <v>1577.04</v>
      </c>
      <c r="AM217" s="76">
        <v>55336.67</v>
      </c>
      <c r="AN217" s="76">
        <v>1141808.73</v>
      </c>
      <c r="AO217" s="76">
        <v>133007.48000000001</v>
      </c>
      <c r="AP217" s="76">
        <v>351418.54</v>
      </c>
      <c r="AQ217" s="76">
        <v>11289.3</v>
      </c>
      <c r="AR217" s="76">
        <v>1170816.07</v>
      </c>
      <c r="AS217" s="76">
        <v>1131457.49</v>
      </c>
      <c r="AT217" s="76">
        <v>90522.73000000001</v>
      </c>
      <c r="AU217" s="76">
        <v>20270.11</v>
      </c>
      <c r="AV217" s="76">
        <v>8351.25</v>
      </c>
      <c r="AW217" s="76"/>
      <c r="AX217" s="76">
        <v>58117.299999999996</v>
      </c>
      <c r="AY217" s="76">
        <v>156798.84</v>
      </c>
      <c r="AZ217" s="76"/>
      <c r="BA217" s="76">
        <v>23149.97</v>
      </c>
      <c r="BB217" s="76">
        <v>48167.14</v>
      </c>
      <c r="BC217" s="76">
        <v>330.48</v>
      </c>
      <c r="BD217" s="76"/>
      <c r="BE217" s="76">
        <v>4000</v>
      </c>
      <c r="BF217" s="76">
        <v>203597.13</v>
      </c>
      <c r="BG217" s="76">
        <v>34548.910000000003</v>
      </c>
      <c r="BH217" s="76">
        <v>71281.14</v>
      </c>
      <c r="BI217" s="76">
        <v>4243.4800000000005</v>
      </c>
      <c r="BJ217" s="76">
        <v>20971.5</v>
      </c>
      <c r="BK217" s="76">
        <v>4398.72</v>
      </c>
      <c r="BL217" s="76">
        <v>27896.52</v>
      </c>
      <c r="BM217" s="76">
        <v>130189.84</v>
      </c>
      <c r="BN217" s="76"/>
      <c r="BO217" s="76"/>
      <c r="BP217" s="76"/>
      <c r="BQ217" s="76"/>
      <c r="BR217" s="76">
        <v>493298.45000000007</v>
      </c>
      <c r="BS217" s="76">
        <v>80444.640000000014</v>
      </c>
      <c r="BT217" s="76">
        <v>2759.7</v>
      </c>
      <c r="BU217" s="76">
        <v>19966.440000000002</v>
      </c>
      <c r="BV217" s="76">
        <v>301880.31</v>
      </c>
      <c r="BW217" s="76">
        <v>215900.96</v>
      </c>
      <c r="BX217" s="76"/>
      <c r="BY217" s="76">
        <v>65931.820000000007</v>
      </c>
      <c r="BZ217" s="76"/>
      <c r="CA217" s="76"/>
      <c r="CB217" s="76">
        <v>239331.44999999998</v>
      </c>
      <c r="CC217" s="76">
        <v>496938.25</v>
      </c>
      <c r="CD217" s="76"/>
      <c r="CE217" s="76"/>
      <c r="CF217" s="76"/>
      <c r="CG217" s="76"/>
      <c r="CH217" s="76">
        <v>31757.050000000007</v>
      </c>
      <c r="CI217" s="76"/>
      <c r="CJ217" s="76">
        <v>617511.5</v>
      </c>
      <c r="CK217" s="76"/>
      <c r="CL217" s="76"/>
      <c r="CM217" s="76">
        <v>2921.6</v>
      </c>
      <c r="CN217" s="76"/>
      <c r="CO217" s="76">
        <v>311</v>
      </c>
      <c r="CP217" s="76">
        <v>106981.88</v>
      </c>
      <c r="CQ217" s="76"/>
      <c r="CR217" s="76"/>
      <c r="CS217" s="76">
        <v>6402.88</v>
      </c>
      <c r="CT217" s="76"/>
      <c r="CU217" s="76">
        <v>11254.779999999999</v>
      </c>
      <c r="CV217" s="76"/>
      <c r="CW217" s="76"/>
      <c r="CX217" s="76">
        <v>39715.57</v>
      </c>
      <c r="CY217" s="76"/>
      <c r="CZ217" s="76"/>
      <c r="DA217" s="76">
        <v>47003918.989999995</v>
      </c>
    </row>
    <row r="218" spans="2:105" x14ac:dyDescent="0.3">
      <c r="B218" s="72" t="s">
        <v>658</v>
      </c>
      <c r="C218" s="74" t="s">
        <v>186</v>
      </c>
      <c r="D218" s="73">
        <v>44885.51999999999</v>
      </c>
      <c r="F218" s="55" t="s">
        <v>446</v>
      </c>
      <c r="G218" s="76">
        <v>192175.35</v>
      </c>
      <c r="H218" s="76">
        <v>-192175.35</v>
      </c>
      <c r="I218" s="76">
        <v>5213593.2799999993</v>
      </c>
      <c r="J218" s="76">
        <v>151672.04</v>
      </c>
      <c r="K218" s="76">
        <v>265688.24</v>
      </c>
      <c r="L218" s="76"/>
      <c r="M218" s="76">
        <v>128519.19</v>
      </c>
      <c r="N218" s="76"/>
      <c r="O218" s="76"/>
      <c r="P218" s="76">
        <v>2580383.3000000007</v>
      </c>
      <c r="Q218" s="76">
        <v>136020.62</v>
      </c>
      <c r="R218" s="76">
        <v>308677</v>
      </c>
      <c r="S218" s="76"/>
      <c r="T218" s="76">
        <v>25876.53</v>
      </c>
      <c r="U218" s="76"/>
      <c r="V218" s="76"/>
      <c r="W218" s="76">
        <v>-1144</v>
      </c>
      <c r="X218" s="76">
        <v>429697.98</v>
      </c>
      <c r="Y218" s="76">
        <v>228074.27</v>
      </c>
      <c r="Z218" s="76">
        <v>777272.71</v>
      </c>
      <c r="AA218" s="76">
        <v>317523.28000000003</v>
      </c>
      <c r="AB218" s="76"/>
      <c r="AC218" s="76"/>
      <c r="AD218" s="76"/>
      <c r="AE218" s="76"/>
      <c r="AF218" s="76">
        <v>24481.72</v>
      </c>
      <c r="AG218" s="76">
        <v>24394.31</v>
      </c>
      <c r="AH218" s="76">
        <v>18510.400000000001</v>
      </c>
      <c r="AI218" s="76">
        <v>38775.630000000005</v>
      </c>
      <c r="AJ218" s="76">
        <v>620073.84000000008</v>
      </c>
      <c r="AK218" s="76">
        <v>683406.16</v>
      </c>
      <c r="AL218" s="76">
        <v>8920.2900000000009</v>
      </c>
      <c r="AM218" s="76">
        <v>4762.6599999999989</v>
      </c>
      <c r="AN218" s="76">
        <v>381171.42</v>
      </c>
      <c r="AO218" s="76">
        <v>89044.76</v>
      </c>
      <c r="AP218" s="76">
        <v>133869.47</v>
      </c>
      <c r="AQ218" s="76">
        <v>38530.880000000005</v>
      </c>
      <c r="AR218" s="76">
        <v>288033.71999999997</v>
      </c>
      <c r="AS218" s="76">
        <v>16000</v>
      </c>
      <c r="AT218" s="76">
        <v>13523.77</v>
      </c>
      <c r="AU218" s="76">
        <v>21881.7</v>
      </c>
      <c r="AV218" s="76"/>
      <c r="AW218" s="76"/>
      <c r="AX218" s="76">
        <v>7845</v>
      </c>
      <c r="AY218" s="76">
        <v>561896.17999999993</v>
      </c>
      <c r="AZ218" s="76"/>
      <c r="BA218" s="76">
        <v>30825.48</v>
      </c>
      <c r="BB218" s="76"/>
      <c r="BC218" s="76">
        <v>30570.739999999998</v>
      </c>
      <c r="BD218" s="76"/>
      <c r="BE218" s="76"/>
      <c r="BF218" s="76">
        <v>107925.83</v>
      </c>
      <c r="BG218" s="76">
        <v>51977.299999999996</v>
      </c>
      <c r="BH218" s="76"/>
      <c r="BI218" s="76">
        <v>111794.03</v>
      </c>
      <c r="BJ218" s="76"/>
      <c r="BK218" s="76"/>
      <c r="BL218" s="76"/>
      <c r="BM218" s="76"/>
      <c r="BN218" s="76"/>
      <c r="BO218" s="76"/>
      <c r="BP218" s="76"/>
      <c r="BQ218" s="76"/>
      <c r="BR218" s="76">
        <v>179537</v>
      </c>
      <c r="BS218" s="76">
        <v>132825.29999999999</v>
      </c>
      <c r="BT218" s="76">
        <v>2882.2200000000003</v>
      </c>
      <c r="BU218" s="76">
        <v>7152.32</v>
      </c>
      <c r="BV218" s="76">
        <v>112754.78</v>
      </c>
      <c r="BW218" s="76">
        <v>161986</v>
      </c>
      <c r="BX218" s="76"/>
      <c r="BY218" s="76">
        <v>36136.39</v>
      </c>
      <c r="BZ218" s="76">
        <v>2077.87</v>
      </c>
      <c r="CA218" s="76"/>
      <c r="CB218" s="76">
        <v>87460.53</v>
      </c>
      <c r="CC218" s="76">
        <v>159290.76999999999</v>
      </c>
      <c r="CD218" s="76"/>
      <c r="CE218" s="76"/>
      <c r="CF218" s="76"/>
      <c r="CG218" s="76"/>
      <c r="CH218" s="76">
        <v>44633.869999999995</v>
      </c>
      <c r="CI218" s="76"/>
      <c r="CJ218" s="76"/>
      <c r="CK218" s="76"/>
      <c r="CL218" s="76"/>
      <c r="CM218" s="76"/>
      <c r="CN218" s="76"/>
      <c r="CO218" s="76"/>
      <c r="CP218" s="76">
        <v>79433.400000000009</v>
      </c>
      <c r="CQ218" s="76"/>
      <c r="CR218" s="76"/>
      <c r="CS218" s="76"/>
      <c r="CT218" s="76"/>
      <c r="CU218" s="76"/>
      <c r="CV218" s="76"/>
      <c r="CW218" s="76"/>
      <c r="CX218" s="76">
        <v>22015</v>
      </c>
      <c r="CY218" s="76"/>
      <c r="CZ218" s="76"/>
      <c r="DA218" s="76">
        <v>14898255.180000002</v>
      </c>
    </row>
    <row r="219" spans="2:105" x14ac:dyDescent="0.3">
      <c r="B219" s="72" t="s">
        <v>658</v>
      </c>
      <c r="C219" s="74" t="s">
        <v>187</v>
      </c>
      <c r="D219" s="73">
        <v>196929.24</v>
      </c>
      <c r="F219" s="55" t="s">
        <v>304</v>
      </c>
      <c r="G219" s="76">
        <v>5487.2800000000007</v>
      </c>
      <c r="H219" s="76">
        <v>-5487.28</v>
      </c>
      <c r="I219" s="76">
        <v>2701353.6399999997</v>
      </c>
      <c r="J219" s="76">
        <v>114119.98</v>
      </c>
      <c r="K219" s="76">
        <v>18667.43</v>
      </c>
      <c r="L219" s="76"/>
      <c r="M219" s="76">
        <v>170797.8</v>
      </c>
      <c r="N219" s="76">
        <v>2910.86</v>
      </c>
      <c r="O219" s="76">
        <v>22820</v>
      </c>
      <c r="P219" s="76">
        <v>877992.26999999979</v>
      </c>
      <c r="Q219" s="76">
        <v>93398.079999999987</v>
      </c>
      <c r="R219" s="76">
        <v>25392.649999999998</v>
      </c>
      <c r="S219" s="76"/>
      <c r="T219" s="76">
        <v>36158.5</v>
      </c>
      <c r="U219" s="76">
        <v>25993.23</v>
      </c>
      <c r="V219" s="76"/>
      <c r="W219" s="76">
        <v>40.950000000000003</v>
      </c>
      <c r="X219" s="76">
        <v>224020.97999999998</v>
      </c>
      <c r="Y219" s="76">
        <v>77065.89</v>
      </c>
      <c r="Z219" s="76">
        <v>425503.97</v>
      </c>
      <c r="AA219" s="76">
        <v>109033.05</v>
      </c>
      <c r="AB219" s="76"/>
      <c r="AC219" s="76"/>
      <c r="AD219" s="76"/>
      <c r="AE219" s="76">
        <v>3.25</v>
      </c>
      <c r="AF219" s="76">
        <v>15871.650000000001</v>
      </c>
      <c r="AG219" s="76">
        <v>5017.12</v>
      </c>
      <c r="AH219" s="76">
        <v>9378.61</v>
      </c>
      <c r="AI219" s="76">
        <v>14674.850000000002</v>
      </c>
      <c r="AJ219" s="76">
        <v>345969.87</v>
      </c>
      <c r="AK219" s="76">
        <v>324606.06999999995</v>
      </c>
      <c r="AL219" s="76">
        <v>644</v>
      </c>
      <c r="AM219" s="76">
        <v>2643.9000000000005</v>
      </c>
      <c r="AN219" s="76">
        <v>178608.86</v>
      </c>
      <c r="AO219" s="76">
        <v>36534.54</v>
      </c>
      <c r="AP219" s="76">
        <v>72375.990000000005</v>
      </c>
      <c r="AQ219" s="76">
        <v>56336.62</v>
      </c>
      <c r="AR219" s="76">
        <v>110314.41</v>
      </c>
      <c r="AS219" s="76">
        <v>167045.78</v>
      </c>
      <c r="AT219" s="76">
        <v>10305.49</v>
      </c>
      <c r="AU219" s="76">
        <v>150</v>
      </c>
      <c r="AV219" s="76"/>
      <c r="AW219" s="76"/>
      <c r="AX219" s="76">
        <v>33133.57</v>
      </c>
      <c r="AY219" s="76">
        <v>145056.74</v>
      </c>
      <c r="AZ219" s="76">
        <v>203</v>
      </c>
      <c r="BA219" s="76">
        <v>16675.099999999999</v>
      </c>
      <c r="BB219" s="76"/>
      <c r="BC219" s="76">
        <v>756.59</v>
      </c>
      <c r="BD219" s="76"/>
      <c r="BE219" s="76"/>
      <c r="BF219" s="76">
        <v>11114.16</v>
      </c>
      <c r="BG219" s="76">
        <v>17212.16</v>
      </c>
      <c r="BH219" s="76">
        <v>54148.31</v>
      </c>
      <c r="BI219" s="76">
        <v>4404.2700000000004</v>
      </c>
      <c r="BJ219" s="76"/>
      <c r="BK219" s="76">
        <v>184.77</v>
      </c>
      <c r="BL219" s="76"/>
      <c r="BM219" s="76"/>
      <c r="BN219" s="76">
        <v>2202.89</v>
      </c>
      <c r="BO219" s="76"/>
      <c r="BP219" s="76"/>
      <c r="BQ219" s="76"/>
      <c r="BR219" s="76">
        <v>79970.25</v>
      </c>
      <c r="BS219" s="76">
        <v>24248.11</v>
      </c>
      <c r="BT219" s="76">
        <v>1210.08</v>
      </c>
      <c r="BU219" s="76">
        <v>4936.8900000000003</v>
      </c>
      <c r="BV219" s="76"/>
      <c r="BW219" s="76">
        <v>258697.13</v>
      </c>
      <c r="BX219" s="76"/>
      <c r="BY219" s="76"/>
      <c r="BZ219" s="76">
        <v>58624.35</v>
      </c>
      <c r="CA219" s="76"/>
      <c r="CB219" s="76"/>
      <c r="CC219" s="76">
        <v>87322.4</v>
      </c>
      <c r="CD219" s="76">
        <v>18057.27</v>
      </c>
      <c r="CE219" s="76"/>
      <c r="CF219" s="76"/>
      <c r="CG219" s="76"/>
      <c r="CH219" s="76">
        <v>7784.21</v>
      </c>
      <c r="CI219" s="76"/>
      <c r="CJ219" s="76">
        <v>6974.2</v>
      </c>
      <c r="CK219" s="76">
        <v>2544.44</v>
      </c>
      <c r="CL219" s="76"/>
      <c r="CM219" s="76"/>
      <c r="CN219" s="76"/>
      <c r="CO219" s="76"/>
      <c r="CP219" s="76">
        <v>5461.3099999999995</v>
      </c>
      <c r="CQ219" s="76"/>
      <c r="CR219" s="76"/>
      <c r="CS219" s="76">
        <v>22262.16</v>
      </c>
      <c r="CT219" s="76"/>
      <c r="CU219" s="76"/>
      <c r="CV219" s="76"/>
      <c r="CW219" s="76"/>
      <c r="CX219" s="76">
        <v>68600.800000000003</v>
      </c>
      <c r="CY219" s="76"/>
      <c r="CZ219" s="76"/>
      <c r="DA219" s="76">
        <v>7207535.4499999993</v>
      </c>
    </row>
    <row r="220" spans="2:105" x14ac:dyDescent="0.3">
      <c r="B220" s="72" t="s">
        <v>658</v>
      </c>
      <c r="C220" s="74" t="s">
        <v>190</v>
      </c>
      <c r="D220" s="73">
        <v>23670.240000000002</v>
      </c>
      <c r="F220" s="55" t="s">
        <v>522</v>
      </c>
      <c r="G220" s="76">
        <v>329265.03999999998</v>
      </c>
      <c r="H220" s="76">
        <v>-329265.03999999998</v>
      </c>
      <c r="I220" s="76">
        <v>49918040.31000001</v>
      </c>
      <c r="J220" s="76">
        <v>877609.92</v>
      </c>
      <c r="K220" s="76">
        <v>1624071.38</v>
      </c>
      <c r="L220" s="76"/>
      <c r="M220" s="76">
        <v>2448152.9800000004</v>
      </c>
      <c r="N220" s="76">
        <v>840445.71</v>
      </c>
      <c r="O220" s="76">
        <v>804875</v>
      </c>
      <c r="P220" s="76">
        <v>17809608.330000002</v>
      </c>
      <c r="Q220" s="76">
        <v>867479.70999999985</v>
      </c>
      <c r="R220" s="76">
        <v>1076307.07</v>
      </c>
      <c r="S220" s="76"/>
      <c r="T220" s="76">
        <v>575411.37</v>
      </c>
      <c r="U220" s="76">
        <v>92061.459999999992</v>
      </c>
      <c r="V220" s="76"/>
      <c r="W220" s="76"/>
      <c r="X220" s="76">
        <v>17658832.489999998</v>
      </c>
      <c r="Y220" s="76">
        <v>1509776.9700000002</v>
      </c>
      <c r="Z220" s="76">
        <v>7806704.7700000014</v>
      </c>
      <c r="AA220" s="76">
        <v>2209060.7599999988</v>
      </c>
      <c r="AB220" s="76"/>
      <c r="AC220" s="76"/>
      <c r="AD220" s="76"/>
      <c r="AE220" s="76"/>
      <c r="AF220" s="76">
        <v>48891.79</v>
      </c>
      <c r="AG220" s="76">
        <v>19073</v>
      </c>
      <c r="AH220" s="76">
        <v>184557.96000000002</v>
      </c>
      <c r="AI220" s="76">
        <v>250229.37000000002</v>
      </c>
      <c r="AJ220" s="76">
        <v>-6456625.9499999965</v>
      </c>
      <c r="AK220" s="76">
        <v>5542083.7400000002</v>
      </c>
      <c r="AL220" s="76">
        <v>86814.080000000016</v>
      </c>
      <c r="AM220" s="76">
        <v>31631.030000000002</v>
      </c>
      <c r="AN220" s="76">
        <v>4107672.7500000009</v>
      </c>
      <c r="AO220" s="76">
        <v>370059.12</v>
      </c>
      <c r="AP220" s="76">
        <v>1523840.45</v>
      </c>
      <c r="AQ220" s="76">
        <v>1062077.9099999999</v>
      </c>
      <c r="AR220" s="76">
        <v>375449.4</v>
      </c>
      <c r="AS220" s="76">
        <v>98566.28</v>
      </c>
      <c r="AT220" s="76">
        <v>85611.520000000004</v>
      </c>
      <c r="AU220" s="76">
        <v>2873239.5700000003</v>
      </c>
      <c r="AV220" s="76"/>
      <c r="AW220" s="76"/>
      <c r="AX220" s="76">
        <v>431194.04000000004</v>
      </c>
      <c r="AY220" s="76">
        <v>3057611.9</v>
      </c>
      <c r="AZ220" s="76">
        <v>10237</v>
      </c>
      <c r="BA220" s="76">
        <v>60765.1</v>
      </c>
      <c r="BB220" s="76"/>
      <c r="BC220" s="76">
        <v>288650.61</v>
      </c>
      <c r="BD220" s="76">
        <v>294829.38</v>
      </c>
      <c r="BE220" s="76"/>
      <c r="BF220" s="76">
        <v>488248.81000000006</v>
      </c>
      <c r="BG220" s="76">
        <v>228073.84</v>
      </c>
      <c r="BH220" s="76">
        <v>599431.89</v>
      </c>
      <c r="BI220" s="76"/>
      <c r="BJ220" s="76">
        <v>25751.510000000002</v>
      </c>
      <c r="BK220" s="76">
        <v>3859.0899999999997</v>
      </c>
      <c r="BL220" s="76"/>
      <c r="BM220" s="76">
        <v>181916.77</v>
      </c>
      <c r="BN220" s="76"/>
      <c r="BO220" s="76"/>
      <c r="BP220" s="76"/>
      <c r="BQ220" s="76">
        <v>26500</v>
      </c>
      <c r="BR220" s="76">
        <v>1067174.08</v>
      </c>
      <c r="BS220" s="76">
        <v>603337.21</v>
      </c>
      <c r="BT220" s="76">
        <v>11027.26</v>
      </c>
      <c r="BU220" s="76">
        <v>37403.769999999997</v>
      </c>
      <c r="BV220" s="76"/>
      <c r="BW220" s="76"/>
      <c r="BX220" s="76"/>
      <c r="BY220" s="76">
        <v>161543.59</v>
      </c>
      <c r="BZ220" s="76">
        <v>32175</v>
      </c>
      <c r="CA220" s="76"/>
      <c r="CB220" s="76">
        <v>207996.99</v>
      </c>
      <c r="CC220" s="76">
        <v>928917.61</v>
      </c>
      <c r="CD220" s="76"/>
      <c r="CE220" s="76"/>
      <c r="CF220" s="76"/>
      <c r="CG220" s="76"/>
      <c r="CH220" s="76">
        <v>63443.98</v>
      </c>
      <c r="CI220" s="76"/>
      <c r="CJ220" s="76">
        <v>127514.94</v>
      </c>
      <c r="CK220" s="76"/>
      <c r="CL220" s="76"/>
      <c r="CM220" s="76">
        <v>11315.3</v>
      </c>
      <c r="CN220" s="76"/>
      <c r="CO220" s="76"/>
      <c r="CP220" s="76">
        <v>206269.52000000002</v>
      </c>
      <c r="CQ220" s="76"/>
      <c r="CR220" s="76">
        <v>15157.95</v>
      </c>
      <c r="CS220" s="76"/>
      <c r="CT220" s="76">
        <v>17788.11</v>
      </c>
      <c r="CU220" s="76">
        <v>126035.65000000001</v>
      </c>
      <c r="CV220" s="76"/>
      <c r="CW220" s="76"/>
      <c r="CX220" s="76">
        <v>258471</v>
      </c>
      <c r="CY220" s="76"/>
      <c r="CZ220" s="76"/>
      <c r="DA220" s="76">
        <v>125894252.15000001</v>
      </c>
    </row>
    <row r="221" spans="2:105" x14ac:dyDescent="0.3">
      <c r="B221" s="72" t="s">
        <v>658</v>
      </c>
      <c r="C221" s="74" t="s">
        <v>191</v>
      </c>
      <c r="D221" s="73">
        <v>86802.010000000009</v>
      </c>
      <c r="F221" s="55" t="s">
        <v>692</v>
      </c>
      <c r="G221" s="76">
        <v>572.86</v>
      </c>
      <c r="H221" s="76">
        <v>-572.86</v>
      </c>
      <c r="I221" s="76">
        <v>395840.08</v>
      </c>
      <c r="J221" s="76">
        <v>64660.020000000004</v>
      </c>
      <c r="K221" s="76"/>
      <c r="L221" s="76"/>
      <c r="M221" s="76">
        <v>19291.77</v>
      </c>
      <c r="N221" s="76">
        <v>22537.67</v>
      </c>
      <c r="O221" s="76"/>
      <c r="P221" s="76">
        <v>120289.70000000001</v>
      </c>
      <c r="Q221" s="76">
        <v>20929.600000000002</v>
      </c>
      <c r="R221" s="76">
        <v>46059.740000000005</v>
      </c>
      <c r="S221" s="76"/>
      <c r="T221" s="76">
        <v>822.22</v>
      </c>
      <c r="U221" s="76"/>
      <c r="V221" s="76"/>
      <c r="W221" s="76"/>
      <c r="X221" s="76">
        <v>35175.83</v>
      </c>
      <c r="Y221" s="76">
        <v>13618.49</v>
      </c>
      <c r="Z221" s="76">
        <v>62036.729999999996</v>
      </c>
      <c r="AA221" s="76">
        <v>19190.29</v>
      </c>
      <c r="AB221" s="76"/>
      <c r="AC221" s="76"/>
      <c r="AD221" s="76"/>
      <c r="AE221" s="76"/>
      <c r="AF221" s="76">
        <v>2815.9300000000003</v>
      </c>
      <c r="AG221" s="76">
        <v>1066.3200000000002</v>
      </c>
      <c r="AH221" s="76">
        <v>4901.2199999999993</v>
      </c>
      <c r="AI221" s="76">
        <v>10287.789999999999</v>
      </c>
      <c r="AJ221" s="76">
        <v>89288</v>
      </c>
      <c r="AK221" s="76">
        <v>76878</v>
      </c>
      <c r="AL221" s="76">
        <v>3283.5</v>
      </c>
      <c r="AM221" s="76"/>
      <c r="AN221" s="76">
        <v>56185</v>
      </c>
      <c r="AO221" s="76">
        <v>8444.27</v>
      </c>
      <c r="AP221" s="76">
        <v>23308.34</v>
      </c>
      <c r="AQ221" s="76">
        <v>278.76</v>
      </c>
      <c r="AR221" s="76">
        <v>8362.4500000000007</v>
      </c>
      <c r="AS221" s="76">
        <v>6547.99</v>
      </c>
      <c r="AT221" s="76">
        <v>644.98</v>
      </c>
      <c r="AU221" s="76">
        <v>172949.71000000002</v>
      </c>
      <c r="AV221" s="76"/>
      <c r="AW221" s="76"/>
      <c r="AX221" s="76">
        <v>15072.77</v>
      </c>
      <c r="AY221" s="76">
        <v>4015.16</v>
      </c>
      <c r="AZ221" s="76">
        <v>51266.16</v>
      </c>
      <c r="BA221" s="76">
        <v>2292</v>
      </c>
      <c r="BB221" s="76"/>
      <c r="BC221" s="76">
        <v>10174.18</v>
      </c>
      <c r="BD221" s="76">
        <v>78.88</v>
      </c>
      <c r="BE221" s="76">
        <v>2418.91</v>
      </c>
      <c r="BF221" s="76">
        <v>2681</v>
      </c>
      <c r="BG221" s="76">
        <v>1337.74</v>
      </c>
      <c r="BH221" s="76">
        <v>52163.35</v>
      </c>
      <c r="BI221" s="76">
        <v>1980.21</v>
      </c>
      <c r="BJ221" s="76"/>
      <c r="BK221" s="76"/>
      <c r="BL221" s="76"/>
      <c r="BM221" s="76"/>
      <c r="BN221" s="76"/>
      <c r="BO221" s="76">
        <v>4233.18</v>
      </c>
      <c r="BP221" s="76"/>
      <c r="BQ221" s="76"/>
      <c r="BR221" s="76">
        <v>11915</v>
      </c>
      <c r="BS221" s="76">
        <v>10284.33</v>
      </c>
      <c r="BT221" s="76">
        <v>2082.2199999999998</v>
      </c>
      <c r="BU221" s="76"/>
      <c r="BV221" s="76"/>
      <c r="BW221" s="76"/>
      <c r="BX221" s="76"/>
      <c r="BY221" s="76"/>
      <c r="BZ221" s="76">
        <v>56353.95</v>
      </c>
      <c r="CA221" s="76"/>
      <c r="CB221" s="76"/>
      <c r="CC221" s="76">
        <v>25466.04</v>
      </c>
      <c r="CD221" s="76"/>
      <c r="CE221" s="76"/>
      <c r="CF221" s="76"/>
      <c r="CG221" s="76"/>
      <c r="CH221" s="76">
        <v>3574.37</v>
      </c>
      <c r="CI221" s="76"/>
      <c r="CJ221" s="76"/>
      <c r="CK221" s="76"/>
      <c r="CL221" s="76"/>
      <c r="CM221" s="76"/>
      <c r="CN221" s="76"/>
      <c r="CO221" s="76"/>
      <c r="CP221" s="76">
        <v>1979.88</v>
      </c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>
        <v>1545063.7299999995</v>
      </c>
    </row>
    <row r="222" spans="2:105" x14ac:dyDescent="0.3">
      <c r="B222" s="72" t="s">
        <v>658</v>
      </c>
      <c r="C222" s="74" t="s">
        <v>192</v>
      </c>
      <c r="D222" s="73">
        <v>2143031.29</v>
      </c>
      <c r="F222" s="55" t="s">
        <v>520</v>
      </c>
      <c r="G222" s="76">
        <v>937.5</v>
      </c>
      <c r="H222" s="76">
        <v>-937.5</v>
      </c>
      <c r="I222" s="76">
        <v>498925.66</v>
      </c>
      <c r="J222" s="76">
        <v>1925.03</v>
      </c>
      <c r="K222" s="76">
        <v>18242.169999999998</v>
      </c>
      <c r="L222" s="76"/>
      <c r="M222" s="76">
        <v>20368.080000000002</v>
      </c>
      <c r="N222" s="76">
        <v>360</v>
      </c>
      <c r="O222" s="76">
        <v>5705</v>
      </c>
      <c r="P222" s="76">
        <v>97119.260000000009</v>
      </c>
      <c r="Q222" s="76">
        <v>500.62</v>
      </c>
      <c r="R222" s="76"/>
      <c r="S222" s="76"/>
      <c r="T222" s="76">
        <v>3717.9</v>
      </c>
      <c r="U222" s="76"/>
      <c r="V222" s="76"/>
      <c r="W222" s="76"/>
      <c r="X222" s="76">
        <v>40780.520000000004</v>
      </c>
      <c r="Y222" s="76">
        <v>7591.9600000000009</v>
      </c>
      <c r="Z222" s="76">
        <v>71401.48000000001</v>
      </c>
      <c r="AA222" s="76">
        <v>9996.49</v>
      </c>
      <c r="AB222" s="76"/>
      <c r="AC222" s="76"/>
      <c r="AD222" s="76"/>
      <c r="AE222" s="76"/>
      <c r="AF222" s="76">
        <v>3242.0699999999997</v>
      </c>
      <c r="AG222" s="76">
        <v>604.54999999999995</v>
      </c>
      <c r="AH222" s="76">
        <v>4133.9400000000005</v>
      </c>
      <c r="AI222" s="76">
        <v>3056.0099999999998</v>
      </c>
      <c r="AJ222" s="76">
        <v>92702.399999999994</v>
      </c>
      <c r="AK222" s="76">
        <v>22163.599999999999</v>
      </c>
      <c r="AL222" s="76"/>
      <c r="AM222" s="76"/>
      <c r="AN222" s="76">
        <v>29506.399999999998</v>
      </c>
      <c r="AO222" s="76">
        <v>6056.49</v>
      </c>
      <c r="AP222" s="76">
        <v>876.39</v>
      </c>
      <c r="AQ222" s="76"/>
      <c r="AR222" s="76">
        <v>16392.849999999999</v>
      </c>
      <c r="AS222" s="76">
        <v>345.8</v>
      </c>
      <c r="AT222" s="76">
        <v>15026.380000000001</v>
      </c>
      <c r="AU222" s="76">
        <v>15636.44</v>
      </c>
      <c r="AV222" s="76"/>
      <c r="AW222" s="76"/>
      <c r="AX222" s="76">
        <v>5814.15</v>
      </c>
      <c r="AY222" s="76">
        <v>5233.57</v>
      </c>
      <c r="AZ222" s="76">
        <v>16.899999999999999</v>
      </c>
      <c r="BA222" s="76">
        <v>1131</v>
      </c>
      <c r="BB222" s="76"/>
      <c r="BC222" s="76">
        <v>1323.45</v>
      </c>
      <c r="BD222" s="76"/>
      <c r="BE222" s="76">
        <v>344.17</v>
      </c>
      <c r="BF222" s="76">
        <v>7066.39</v>
      </c>
      <c r="BG222" s="76">
        <v>6280.54</v>
      </c>
      <c r="BH222" s="76">
        <v>15434.98</v>
      </c>
      <c r="BI222" s="76">
        <v>3724.49</v>
      </c>
      <c r="BJ222" s="76"/>
      <c r="BK222" s="76"/>
      <c r="BL222" s="76"/>
      <c r="BM222" s="76"/>
      <c r="BN222" s="76"/>
      <c r="BO222" s="76"/>
      <c r="BP222" s="76"/>
      <c r="BQ222" s="76"/>
      <c r="BR222" s="76">
        <v>8226</v>
      </c>
      <c r="BS222" s="76">
        <v>5238.43</v>
      </c>
      <c r="BT222" s="76"/>
      <c r="BU222" s="76">
        <v>2584.6000000000004</v>
      </c>
      <c r="BV222" s="76"/>
      <c r="BW222" s="76"/>
      <c r="BX222" s="76"/>
      <c r="BY222" s="76">
        <v>1711.1</v>
      </c>
      <c r="BZ222" s="76">
        <v>82864.200000000012</v>
      </c>
      <c r="CA222" s="76"/>
      <c r="CB222" s="76"/>
      <c r="CC222" s="76">
        <v>10399.040000000001</v>
      </c>
      <c r="CD222" s="76"/>
      <c r="CE222" s="76"/>
      <c r="CF222" s="76"/>
      <c r="CG222" s="76"/>
      <c r="CH222" s="76">
        <v>2014.77</v>
      </c>
      <c r="CI222" s="76">
        <v>5000</v>
      </c>
      <c r="CJ222" s="76">
        <v>3078.24</v>
      </c>
      <c r="CK222" s="76"/>
      <c r="CL222" s="76"/>
      <c r="CM222" s="76"/>
      <c r="CN222" s="76"/>
      <c r="CO222" s="76"/>
      <c r="CP222" s="76">
        <v>447.40999999999997</v>
      </c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>
        <v>1154310.92</v>
      </c>
    </row>
    <row r="223" spans="2:105" x14ac:dyDescent="0.3">
      <c r="B223" s="72" t="s">
        <v>658</v>
      </c>
      <c r="C223" s="74" t="s">
        <v>172</v>
      </c>
      <c r="D223" s="73">
        <v>6602.6299999999992</v>
      </c>
      <c r="F223" s="55" t="s">
        <v>504</v>
      </c>
      <c r="G223" s="76">
        <v>11543.3</v>
      </c>
      <c r="H223" s="76">
        <v>-11543.3</v>
      </c>
      <c r="I223" s="76">
        <v>959237.59</v>
      </c>
      <c r="J223" s="76">
        <v>6075.28</v>
      </c>
      <c r="K223" s="76"/>
      <c r="L223" s="76"/>
      <c r="M223" s="76"/>
      <c r="N223" s="76"/>
      <c r="O223" s="76"/>
      <c r="P223" s="76">
        <v>290993.05</v>
      </c>
      <c r="Q223" s="76">
        <v>14677.38</v>
      </c>
      <c r="R223" s="76"/>
      <c r="S223" s="76"/>
      <c r="T223" s="76"/>
      <c r="U223" s="76"/>
      <c r="V223" s="76"/>
      <c r="W223" s="76"/>
      <c r="X223" s="76">
        <v>71291.959999999992</v>
      </c>
      <c r="Y223" s="76">
        <v>22587.21</v>
      </c>
      <c r="Z223" s="76">
        <v>138246.29</v>
      </c>
      <c r="AA223" s="76">
        <v>32495.93</v>
      </c>
      <c r="AB223" s="76"/>
      <c r="AC223" s="76"/>
      <c r="AD223" s="76"/>
      <c r="AE223" s="76"/>
      <c r="AF223" s="76">
        <v>5712.0300000000007</v>
      </c>
      <c r="AG223" s="76">
        <v>1799.23</v>
      </c>
      <c r="AH223" s="76">
        <v>6089.32</v>
      </c>
      <c r="AI223" s="76">
        <v>9934.65</v>
      </c>
      <c r="AJ223" s="76">
        <v>139458</v>
      </c>
      <c r="AK223" s="76">
        <v>69696</v>
      </c>
      <c r="AL223" s="76">
        <v>7824.97</v>
      </c>
      <c r="AM223" s="76"/>
      <c r="AN223" s="76">
        <v>103283.67</v>
      </c>
      <c r="AO223" s="76">
        <v>123.56</v>
      </c>
      <c r="AP223" s="76">
        <v>26062.42</v>
      </c>
      <c r="AQ223" s="76"/>
      <c r="AR223" s="76">
        <v>24571.7</v>
      </c>
      <c r="AS223" s="76">
        <v>26037.170000000002</v>
      </c>
      <c r="AT223" s="76">
        <v>296.24</v>
      </c>
      <c r="AU223" s="76">
        <v>16488.260000000002</v>
      </c>
      <c r="AV223" s="76">
        <v>6659.86</v>
      </c>
      <c r="AW223" s="76"/>
      <c r="AX223" s="76">
        <v>3388.45</v>
      </c>
      <c r="AY223" s="76">
        <v>10572.09</v>
      </c>
      <c r="AZ223" s="76">
        <v>3346.88</v>
      </c>
      <c r="BA223" s="76"/>
      <c r="BB223" s="76"/>
      <c r="BC223" s="76">
        <v>11750.28</v>
      </c>
      <c r="BD223" s="76"/>
      <c r="BE223" s="76"/>
      <c r="BF223" s="76">
        <v>1514.11</v>
      </c>
      <c r="BG223" s="76">
        <v>1450.08</v>
      </c>
      <c r="BH223" s="76">
        <v>20410.63</v>
      </c>
      <c r="BI223" s="76">
        <v>33071.67</v>
      </c>
      <c r="BJ223" s="76"/>
      <c r="BK223" s="76">
        <v>7467.04</v>
      </c>
      <c r="BL223" s="76"/>
      <c r="BM223" s="76">
        <v>200</v>
      </c>
      <c r="BN223" s="76"/>
      <c r="BO223" s="76"/>
      <c r="BP223" s="76"/>
      <c r="BQ223" s="76"/>
      <c r="BR223" s="76">
        <v>12099</v>
      </c>
      <c r="BS223" s="76">
        <v>27921.62</v>
      </c>
      <c r="BT223" s="76"/>
      <c r="BU223" s="76">
        <v>4465.74</v>
      </c>
      <c r="BV223" s="76"/>
      <c r="BW223" s="76">
        <v>17.190000000000001</v>
      </c>
      <c r="BX223" s="76">
        <v>3889.07</v>
      </c>
      <c r="BY223" s="76">
        <v>16549.330000000002</v>
      </c>
      <c r="BZ223" s="76">
        <v>50509.17</v>
      </c>
      <c r="CA223" s="76"/>
      <c r="CB223" s="76"/>
      <c r="CC223" s="76">
        <v>16856.21</v>
      </c>
      <c r="CD223" s="76"/>
      <c r="CE223" s="76"/>
      <c r="CF223" s="76"/>
      <c r="CG223" s="76"/>
      <c r="CH223" s="76"/>
      <c r="CI223" s="76"/>
      <c r="CJ223" s="76">
        <v>4819.24</v>
      </c>
      <c r="CK223" s="76"/>
      <c r="CL223" s="76"/>
      <c r="CM223" s="76"/>
      <c r="CN223" s="76"/>
      <c r="CO223" s="76"/>
      <c r="CP223" s="76">
        <v>5714.01</v>
      </c>
      <c r="CQ223" s="76"/>
      <c r="CR223" s="76"/>
      <c r="CS223" s="76">
        <v>6074.44</v>
      </c>
      <c r="CT223" s="76">
        <v>11985</v>
      </c>
      <c r="CU223" s="76"/>
      <c r="CV223" s="76"/>
      <c r="CW223" s="76"/>
      <c r="CX223" s="76"/>
      <c r="CY223" s="76"/>
      <c r="CZ223" s="76"/>
      <c r="DA223" s="76">
        <v>2233713.0199999996</v>
      </c>
    </row>
    <row r="224" spans="2:105" x14ac:dyDescent="0.3">
      <c r="B224" s="72" t="s">
        <v>658</v>
      </c>
      <c r="C224" s="74" t="s">
        <v>174</v>
      </c>
      <c r="D224" s="73">
        <v>84880.83</v>
      </c>
      <c r="F224" s="55" t="s">
        <v>730</v>
      </c>
      <c r="G224" s="76">
        <v>100502.95000000001</v>
      </c>
      <c r="H224" s="76">
        <v>-100502.95</v>
      </c>
      <c r="I224" s="76">
        <v>4348076.0999999996</v>
      </c>
      <c r="J224" s="76">
        <v>133096.37</v>
      </c>
      <c r="K224" s="76">
        <v>216230.5</v>
      </c>
      <c r="L224" s="76"/>
      <c r="M224" s="76">
        <v>202840.35</v>
      </c>
      <c r="N224" s="76"/>
      <c r="O224" s="76"/>
      <c r="P224" s="76">
        <v>2144875.27</v>
      </c>
      <c r="Q224" s="76">
        <v>118971.81</v>
      </c>
      <c r="R224" s="76">
        <v>198147.27000000002</v>
      </c>
      <c r="S224" s="76"/>
      <c r="T224" s="76">
        <v>171985.59</v>
      </c>
      <c r="U224" s="76"/>
      <c r="V224" s="76"/>
      <c r="W224" s="76"/>
      <c r="X224" s="76">
        <v>363436.68</v>
      </c>
      <c r="Y224" s="76">
        <v>192153.53</v>
      </c>
      <c r="Z224" s="76">
        <v>681236.30999999994</v>
      </c>
      <c r="AA224" s="76">
        <v>268491.82</v>
      </c>
      <c r="AB224" s="76"/>
      <c r="AC224" s="76"/>
      <c r="AD224" s="76"/>
      <c r="AE224" s="76"/>
      <c r="AF224" s="76">
        <v>50244.25</v>
      </c>
      <c r="AG224" s="76">
        <v>19003.32</v>
      </c>
      <c r="AH224" s="76">
        <v>27821.120000000003</v>
      </c>
      <c r="AI224" s="76">
        <v>84900.15</v>
      </c>
      <c r="AJ224" s="76">
        <v>645360.13</v>
      </c>
      <c r="AK224" s="76">
        <v>699389.87000000011</v>
      </c>
      <c r="AL224" s="76"/>
      <c r="AM224" s="76"/>
      <c r="AN224" s="76">
        <v>683419.21000000008</v>
      </c>
      <c r="AO224" s="76">
        <v>103020.63</v>
      </c>
      <c r="AP224" s="76">
        <v>243430.6</v>
      </c>
      <c r="AQ224" s="76">
        <v>114693.85</v>
      </c>
      <c r="AR224" s="76">
        <v>243349.2</v>
      </c>
      <c r="AS224" s="76">
        <v>13269.69</v>
      </c>
      <c r="AT224" s="76">
        <v>4062.78</v>
      </c>
      <c r="AU224" s="76"/>
      <c r="AV224" s="76"/>
      <c r="AW224" s="76">
        <v>14185</v>
      </c>
      <c r="AX224" s="76">
        <v>33922.04</v>
      </c>
      <c r="AY224" s="76">
        <v>104904.90000000001</v>
      </c>
      <c r="AZ224" s="76"/>
      <c r="BA224" s="76">
        <v>14563.08</v>
      </c>
      <c r="BB224" s="76"/>
      <c r="BC224" s="76">
        <v>320.83</v>
      </c>
      <c r="BD224" s="76">
        <v>5950.9</v>
      </c>
      <c r="BE224" s="76">
        <v>16201.350000000002</v>
      </c>
      <c r="BF224" s="76">
        <v>137186.19</v>
      </c>
      <c r="BG224" s="76">
        <v>49691.159999999996</v>
      </c>
      <c r="BH224" s="76">
        <v>71243.91</v>
      </c>
      <c r="BI224" s="76">
        <v>37618.589999999997</v>
      </c>
      <c r="BJ224" s="76"/>
      <c r="BK224" s="76">
        <v>7264.6900000000005</v>
      </c>
      <c r="BL224" s="76">
        <v>44428.21</v>
      </c>
      <c r="BM224" s="76">
        <v>134305.94</v>
      </c>
      <c r="BN224" s="76"/>
      <c r="BO224" s="76"/>
      <c r="BP224" s="76"/>
      <c r="BQ224" s="76">
        <v>275</v>
      </c>
      <c r="BR224" s="76">
        <v>156899</v>
      </c>
      <c r="BS224" s="76">
        <v>190215.99</v>
      </c>
      <c r="BT224" s="76">
        <v>3471.84</v>
      </c>
      <c r="BU224" s="76">
        <v>67.75</v>
      </c>
      <c r="BV224" s="76">
        <v>30160.5</v>
      </c>
      <c r="BW224" s="76">
        <v>33967.769999999997</v>
      </c>
      <c r="BX224" s="76"/>
      <c r="BY224" s="76">
        <v>31374.769999999997</v>
      </c>
      <c r="BZ224" s="76">
        <v>1629311.54</v>
      </c>
      <c r="CA224" s="76"/>
      <c r="CB224" s="76">
        <v>79693.070000000007</v>
      </c>
      <c r="CC224" s="76">
        <v>211534.86</v>
      </c>
      <c r="CD224" s="76"/>
      <c r="CE224" s="76"/>
      <c r="CF224" s="76"/>
      <c r="CG224" s="76"/>
      <c r="CH224" s="76">
        <v>13146.369999999999</v>
      </c>
      <c r="CI224" s="76"/>
      <c r="CJ224" s="76">
        <v>6076.65</v>
      </c>
      <c r="CK224" s="76">
        <v>1.1100000000000001</v>
      </c>
      <c r="CL224" s="76"/>
      <c r="CM224" s="76">
        <v>188.5</v>
      </c>
      <c r="CN224" s="76"/>
      <c r="CO224" s="76"/>
      <c r="CP224" s="76">
        <v>35145.919999999998</v>
      </c>
      <c r="CQ224" s="76"/>
      <c r="CR224" s="76"/>
      <c r="CS224" s="76"/>
      <c r="CT224" s="76"/>
      <c r="CU224" s="76"/>
      <c r="CV224" s="76">
        <v>28841.439999999999</v>
      </c>
      <c r="CW224" s="76"/>
      <c r="CX224" s="76">
        <v>35451.96</v>
      </c>
      <c r="CY224" s="76"/>
      <c r="CZ224" s="76"/>
      <c r="DA224" s="76">
        <v>15129117.229999997</v>
      </c>
    </row>
    <row r="225" spans="2:105" x14ac:dyDescent="0.3">
      <c r="B225" s="72" t="s">
        <v>658</v>
      </c>
      <c r="C225" s="74" t="s">
        <v>178</v>
      </c>
      <c r="D225" s="73">
        <v>5508.21</v>
      </c>
      <c r="F225" s="55" t="s">
        <v>360</v>
      </c>
      <c r="G225" s="76">
        <v>1321734.98</v>
      </c>
      <c r="H225" s="76">
        <v>-1321734.98</v>
      </c>
      <c r="I225" s="76">
        <v>136799957.20999998</v>
      </c>
      <c r="J225" s="76">
        <v>4455193.8400000008</v>
      </c>
      <c r="K225" s="76">
        <v>4897780.3599999994</v>
      </c>
      <c r="L225" s="76"/>
      <c r="M225" s="76">
        <v>25062455.519999996</v>
      </c>
      <c r="N225" s="76">
        <v>1519699.6799999997</v>
      </c>
      <c r="O225" s="76">
        <v>1278426</v>
      </c>
      <c r="P225" s="76">
        <v>47912182.350000009</v>
      </c>
      <c r="Q225" s="76">
        <v>1267014.3799999999</v>
      </c>
      <c r="R225" s="76">
        <v>2258775.8200000012</v>
      </c>
      <c r="S225" s="76"/>
      <c r="T225" s="76">
        <v>2060522.06</v>
      </c>
      <c r="U225" s="76">
        <v>540524.04</v>
      </c>
      <c r="V225" s="76"/>
      <c r="W225" s="76"/>
      <c r="X225" s="76">
        <v>12872459.239999996</v>
      </c>
      <c r="Y225" s="76">
        <v>3990086.2100000004</v>
      </c>
      <c r="Z225" s="76">
        <v>24294779.310000002</v>
      </c>
      <c r="AA225" s="76">
        <v>5808244.309999994</v>
      </c>
      <c r="AB225" s="76"/>
      <c r="AC225" s="76"/>
      <c r="AD225" s="76">
        <v>10346</v>
      </c>
      <c r="AE225" s="76">
        <v>23226.449999999997</v>
      </c>
      <c r="AF225" s="76">
        <v>475745.8</v>
      </c>
      <c r="AG225" s="76">
        <v>137317.99999999997</v>
      </c>
      <c r="AH225" s="76">
        <v>778677.77</v>
      </c>
      <c r="AI225" s="76">
        <v>1282363.0399999998</v>
      </c>
      <c r="AJ225" s="76">
        <v>17176169.279999997</v>
      </c>
      <c r="AK225" s="76">
        <v>12227900.200000001</v>
      </c>
      <c r="AL225" s="76"/>
      <c r="AM225" s="76"/>
      <c r="AN225" s="76">
        <v>5898890.0299999993</v>
      </c>
      <c r="AO225" s="76">
        <v>1244848.81</v>
      </c>
      <c r="AP225" s="76">
        <v>3396152.1500000004</v>
      </c>
      <c r="AQ225" s="76">
        <v>2014225.94</v>
      </c>
      <c r="AR225" s="76">
        <v>4986289.24</v>
      </c>
      <c r="AS225" s="76">
        <v>21000</v>
      </c>
      <c r="AT225" s="76">
        <v>177787.88</v>
      </c>
      <c r="AU225" s="76">
        <v>2339996.67</v>
      </c>
      <c r="AV225" s="76">
        <v>66271.490000000005</v>
      </c>
      <c r="AW225" s="76">
        <v>1271511.6800000002</v>
      </c>
      <c r="AX225" s="76">
        <v>740601.99</v>
      </c>
      <c r="AY225" s="76">
        <v>2392955.3899999997</v>
      </c>
      <c r="AZ225" s="76">
        <v>196565.53</v>
      </c>
      <c r="BA225" s="76">
        <v>87630.6</v>
      </c>
      <c r="BB225" s="76"/>
      <c r="BC225" s="76">
        <v>413535.23</v>
      </c>
      <c r="BD225" s="76"/>
      <c r="BE225" s="76">
        <v>131655.18</v>
      </c>
      <c r="BF225" s="76">
        <v>572538.89999999991</v>
      </c>
      <c r="BG225" s="76">
        <v>324013.86</v>
      </c>
      <c r="BH225" s="76">
        <v>2588310.96</v>
      </c>
      <c r="BI225" s="76">
        <v>297563.55</v>
      </c>
      <c r="BJ225" s="76">
        <v>55791.270000000004</v>
      </c>
      <c r="BK225" s="76">
        <v>238602.03</v>
      </c>
      <c r="BL225" s="76"/>
      <c r="BM225" s="76">
        <v>288257.73</v>
      </c>
      <c r="BN225" s="76"/>
      <c r="BO225" s="76"/>
      <c r="BP225" s="76"/>
      <c r="BQ225" s="76">
        <v>9786703.6600000001</v>
      </c>
      <c r="BR225" s="76">
        <v>2721775</v>
      </c>
      <c r="BS225" s="76">
        <v>5180164.5199999996</v>
      </c>
      <c r="BT225" s="76">
        <v>15114.34</v>
      </c>
      <c r="BU225" s="76">
        <v>170016.48</v>
      </c>
      <c r="BV225" s="76">
        <v>2483943.8699999996</v>
      </c>
      <c r="BW225" s="76">
        <v>1712253.56</v>
      </c>
      <c r="BX225" s="76"/>
      <c r="BY225" s="76">
        <v>281479.71000000002</v>
      </c>
      <c r="BZ225" s="76">
        <v>731.2</v>
      </c>
      <c r="CA225" s="76"/>
      <c r="CB225" s="76">
        <v>1236349.82</v>
      </c>
      <c r="CC225" s="76">
        <v>2485752.2699999996</v>
      </c>
      <c r="CD225" s="76"/>
      <c r="CE225" s="76"/>
      <c r="CF225" s="76"/>
      <c r="CG225" s="76"/>
      <c r="CH225" s="76">
        <v>221376.95</v>
      </c>
      <c r="CI225" s="76">
        <v>20025</v>
      </c>
      <c r="CJ225" s="76">
        <v>96237.35</v>
      </c>
      <c r="CK225" s="76">
        <v>5733.25</v>
      </c>
      <c r="CL225" s="76"/>
      <c r="CM225" s="76"/>
      <c r="CN225" s="76"/>
      <c r="CO225" s="76"/>
      <c r="CP225" s="76">
        <v>291854.07999999996</v>
      </c>
      <c r="CQ225" s="76"/>
      <c r="CR225" s="76"/>
      <c r="CS225" s="76"/>
      <c r="CT225" s="76"/>
      <c r="CU225" s="76">
        <v>11632.14</v>
      </c>
      <c r="CV225" s="76"/>
      <c r="CW225" s="76"/>
      <c r="CX225" s="76">
        <v>610244.58000000007</v>
      </c>
      <c r="CY225" s="76"/>
      <c r="CZ225" s="76"/>
      <c r="DA225" s="76">
        <v>364206230.75999981</v>
      </c>
    </row>
    <row r="226" spans="2:105" x14ac:dyDescent="0.3">
      <c r="B226" s="72" t="s">
        <v>658</v>
      </c>
      <c r="C226" s="74" t="s">
        <v>180</v>
      </c>
      <c r="D226" s="73">
        <v>13766.810000000001</v>
      </c>
      <c r="F226" s="55" t="s">
        <v>454</v>
      </c>
      <c r="G226" s="76">
        <v>164013.03</v>
      </c>
      <c r="H226" s="76">
        <v>-164013.03</v>
      </c>
      <c r="I226" s="76">
        <v>58761219.910000011</v>
      </c>
      <c r="J226" s="76">
        <v>1438830.39</v>
      </c>
      <c r="K226" s="76">
        <v>969407.34000000008</v>
      </c>
      <c r="L226" s="76"/>
      <c r="M226" s="76">
        <v>6186569.1500000004</v>
      </c>
      <c r="N226" s="76">
        <v>559359.39999999991</v>
      </c>
      <c r="O226" s="76">
        <v>211592.14</v>
      </c>
      <c r="P226" s="76">
        <v>22693732.02</v>
      </c>
      <c r="Q226" s="76">
        <v>1041808.22</v>
      </c>
      <c r="R226" s="76">
        <v>1254533.98</v>
      </c>
      <c r="S226" s="76"/>
      <c r="T226" s="76">
        <v>617941.39</v>
      </c>
      <c r="U226" s="76">
        <v>173538.65</v>
      </c>
      <c r="V226" s="76"/>
      <c r="W226" s="76"/>
      <c r="X226" s="76">
        <v>5014208.5</v>
      </c>
      <c r="Y226" s="76">
        <v>1914805.1399999994</v>
      </c>
      <c r="Z226" s="76">
        <v>9528249.2299999986</v>
      </c>
      <c r="AA226" s="76">
        <v>2778627.7800000012</v>
      </c>
      <c r="AB226" s="76"/>
      <c r="AC226" s="76"/>
      <c r="AD226" s="76"/>
      <c r="AE226" s="76"/>
      <c r="AF226" s="76">
        <v>59691.12</v>
      </c>
      <c r="AG226" s="76">
        <v>21333.88</v>
      </c>
      <c r="AH226" s="76">
        <v>246661.89000000004</v>
      </c>
      <c r="AI226" s="76">
        <v>451222.12000000017</v>
      </c>
      <c r="AJ226" s="76">
        <v>7175415.7199999997</v>
      </c>
      <c r="AK226" s="76">
        <v>6353428.9100000011</v>
      </c>
      <c r="AL226" s="76">
        <v>173914.71</v>
      </c>
      <c r="AM226" s="76">
        <v>62756.219999999994</v>
      </c>
      <c r="AN226" s="76">
        <v>2690073.9800000004</v>
      </c>
      <c r="AO226" s="76">
        <v>509796.83</v>
      </c>
      <c r="AP226" s="76">
        <v>1878101.0699999998</v>
      </c>
      <c r="AQ226" s="76">
        <v>706556.09</v>
      </c>
      <c r="AR226" s="76">
        <v>218996.29</v>
      </c>
      <c r="AS226" s="76"/>
      <c r="AT226" s="76">
        <v>100550.05</v>
      </c>
      <c r="AU226" s="76">
        <v>698031.13</v>
      </c>
      <c r="AV226" s="76">
        <v>1275373.6199999999</v>
      </c>
      <c r="AW226" s="76"/>
      <c r="AX226" s="76">
        <v>376417.01</v>
      </c>
      <c r="AY226" s="76">
        <v>468535.87000000005</v>
      </c>
      <c r="AZ226" s="76">
        <v>268362.67</v>
      </c>
      <c r="BA226" s="76">
        <v>31930.74</v>
      </c>
      <c r="BB226" s="76"/>
      <c r="BC226" s="76">
        <v>750744.2</v>
      </c>
      <c r="BD226" s="76"/>
      <c r="BE226" s="76">
        <v>1238722.1400000001</v>
      </c>
      <c r="BF226" s="76">
        <v>460741.83</v>
      </c>
      <c r="BG226" s="76">
        <v>205357.09000000003</v>
      </c>
      <c r="BH226" s="76">
        <v>351513.69</v>
      </c>
      <c r="BI226" s="76">
        <v>26537.19</v>
      </c>
      <c r="BJ226" s="76">
        <v>7551.63</v>
      </c>
      <c r="BK226" s="76">
        <v>155698.93</v>
      </c>
      <c r="BL226" s="76"/>
      <c r="BM226" s="76">
        <v>48269.659999999996</v>
      </c>
      <c r="BN226" s="76"/>
      <c r="BO226" s="76">
        <v>648.66</v>
      </c>
      <c r="BP226" s="76"/>
      <c r="BQ226" s="76">
        <v>285262.54000000004</v>
      </c>
      <c r="BR226" s="76">
        <v>1428251.75</v>
      </c>
      <c r="BS226" s="76">
        <v>457968.65</v>
      </c>
      <c r="BT226" s="76">
        <v>1689.91</v>
      </c>
      <c r="BU226" s="76">
        <v>68007.51999999999</v>
      </c>
      <c r="BV226" s="76">
        <v>1252473.68</v>
      </c>
      <c r="BW226" s="76">
        <v>1093203.51</v>
      </c>
      <c r="BX226" s="76"/>
      <c r="BY226" s="76">
        <v>1600</v>
      </c>
      <c r="BZ226" s="76">
        <v>415534.14</v>
      </c>
      <c r="CA226" s="76"/>
      <c r="CB226" s="76">
        <v>333915.71999999997</v>
      </c>
      <c r="CC226" s="76">
        <v>966548.3</v>
      </c>
      <c r="CD226" s="76"/>
      <c r="CE226" s="76">
        <v>47218.86</v>
      </c>
      <c r="CF226" s="76"/>
      <c r="CG226" s="76"/>
      <c r="CH226" s="76">
        <v>74397.53</v>
      </c>
      <c r="CI226" s="76">
        <v>40000</v>
      </c>
      <c r="CJ226" s="76">
        <v>274061.33</v>
      </c>
      <c r="CK226" s="76">
        <v>21252.7</v>
      </c>
      <c r="CL226" s="76"/>
      <c r="CM226" s="76"/>
      <c r="CN226" s="76"/>
      <c r="CO226" s="76"/>
      <c r="CP226" s="76">
        <v>155524.34000000003</v>
      </c>
      <c r="CQ226" s="76"/>
      <c r="CR226" s="76">
        <v>92509.38</v>
      </c>
      <c r="CS226" s="76">
        <v>75506.37</v>
      </c>
      <c r="CT226" s="76">
        <v>80623.25</v>
      </c>
      <c r="CU226" s="76">
        <v>14420.09</v>
      </c>
      <c r="CV226" s="76">
        <v>901251.76</v>
      </c>
      <c r="CW226" s="76"/>
      <c r="CX226" s="76">
        <v>505438.61000000004</v>
      </c>
      <c r="CY226" s="76"/>
      <c r="CZ226" s="76"/>
      <c r="DA226" s="76">
        <v>148744018.12000003</v>
      </c>
    </row>
    <row r="227" spans="2:105" x14ac:dyDescent="0.3">
      <c r="B227" s="72" t="s">
        <v>658</v>
      </c>
      <c r="C227" s="74" t="s">
        <v>182</v>
      </c>
      <c r="D227" s="73">
        <v>768441.99</v>
      </c>
      <c r="F227" s="55" t="s">
        <v>526</v>
      </c>
      <c r="G227" s="76">
        <v>1057458.6600000001</v>
      </c>
      <c r="H227" s="76">
        <v>-1057458.6599999999</v>
      </c>
      <c r="I227" s="76">
        <v>127282159.96000002</v>
      </c>
      <c r="J227" s="76">
        <v>3382503.2800000003</v>
      </c>
      <c r="K227" s="76">
        <v>3922881.2900000005</v>
      </c>
      <c r="L227" s="76">
        <v>90964.21</v>
      </c>
      <c r="M227" s="76">
        <v>10296337.120000001</v>
      </c>
      <c r="N227" s="76">
        <v>1320486.33</v>
      </c>
      <c r="O227" s="76">
        <v>966316</v>
      </c>
      <c r="P227" s="76">
        <v>38826757.419999994</v>
      </c>
      <c r="Q227" s="76">
        <v>1524183.8699999999</v>
      </c>
      <c r="R227" s="76">
        <v>2267531.1300000004</v>
      </c>
      <c r="S227" s="76"/>
      <c r="T227" s="76">
        <v>931749.13</v>
      </c>
      <c r="U227" s="76">
        <v>309876.13999999996</v>
      </c>
      <c r="V227" s="76"/>
      <c r="W227" s="76"/>
      <c r="X227" s="76">
        <v>11010687.590000002</v>
      </c>
      <c r="Y227" s="76">
        <v>3264451.6999999988</v>
      </c>
      <c r="Z227" s="76">
        <v>20653100.009999994</v>
      </c>
      <c r="AA227" s="76">
        <v>4788214.0699999994</v>
      </c>
      <c r="AB227" s="76"/>
      <c r="AC227" s="76"/>
      <c r="AD227" s="76"/>
      <c r="AE227" s="76"/>
      <c r="AF227" s="76">
        <v>939502.37999999977</v>
      </c>
      <c r="AG227" s="76">
        <v>392860.07999999996</v>
      </c>
      <c r="AH227" s="76">
        <v>576496.57000000018</v>
      </c>
      <c r="AI227" s="76">
        <v>1042819.83</v>
      </c>
      <c r="AJ227" s="76">
        <v>14638031.570000002</v>
      </c>
      <c r="AK227" s="76">
        <v>10230611.590000002</v>
      </c>
      <c r="AL227" s="76"/>
      <c r="AM227" s="76"/>
      <c r="AN227" s="76">
        <v>8426097.9699999988</v>
      </c>
      <c r="AO227" s="76">
        <v>812330.86</v>
      </c>
      <c r="AP227" s="76">
        <v>2791562.14</v>
      </c>
      <c r="AQ227" s="76">
        <v>271583.52999999991</v>
      </c>
      <c r="AR227" s="76">
        <v>143461.24</v>
      </c>
      <c r="AS227" s="76">
        <v>376161.38</v>
      </c>
      <c r="AT227" s="76">
        <v>131016.98</v>
      </c>
      <c r="AU227" s="76">
        <v>17661.900000000001</v>
      </c>
      <c r="AV227" s="76"/>
      <c r="AW227" s="76"/>
      <c r="AX227" s="76">
        <v>419448.42</v>
      </c>
      <c r="AY227" s="76">
        <v>5882215.0999999996</v>
      </c>
      <c r="AZ227" s="76">
        <v>199701.32</v>
      </c>
      <c r="BA227" s="76">
        <v>41866.68</v>
      </c>
      <c r="BB227" s="76">
        <v>15000</v>
      </c>
      <c r="BC227" s="76">
        <v>690673.52</v>
      </c>
      <c r="BD227" s="76"/>
      <c r="BE227" s="76">
        <v>23981.83</v>
      </c>
      <c r="BF227" s="76">
        <v>1152547.83</v>
      </c>
      <c r="BG227" s="76"/>
      <c r="BH227" s="76">
        <v>727206.04</v>
      </c>
      <c r="BI227" s="76">
        <v>67729.450000000012</v>
      </c>
      <c r="BJ227" s="76">
        <v>46994</v>
      </c>
      <c r="BK227" s="76">
        <v>14257.94</v>
      </c>
      <c r="BL227" s="76"/>
      <c r="BM227" s="76"/>
      <c r="BN227" s="76"/>
      <c r="BO227" s="76"/>
      <c r="BP227" s="76"/>
      <c r="BQ227" s="76">
        <v>69337.86</v>
      </c>
      <c r="BR227" s="76">
        <v>2246179.13</v>
      </c>
      <c r="BS227" s="76">
        <v>2042267.96</v>
      </c>
      <c r="BT227" s="76">
        <v>11822.27</v>
      </c>
      <c r="BU227" s="76">
        <v>42217.64</v>
      </c>
      <c r="BV227" s="76">
        <v>3182647.4000000004</v>
      </c>
      <c r="BW227" s="76"/>
      <c r="BX227" s="76"/>
      <c r="BY227" s="76"/>
      <c r="BZ227" s="76"/>
      <c r="CA227" s="76"/>
      <c r="CB227" s="76">
        <v>935489.05999999982</v>
      </c>
      <c r="CC227" s="76">
        <v>1945482.11</v>
      </c>
      <c r="CD227" s="76"/>
      <c r="CE227" s="76"/>
      <c r="CF227" s="76"/>
      <c r="CG227" s="76"/>
      <c r="CH227" s="76">
        <v>159204.76</v>
      </c>
      <c r="CI227" s="76"/>
      <c r="CJ227" s="76">
        <v>134854.81</v>
      </c>
      <c r="CK227" s="76">
        <v>13787.99</v>
      </c>
      <c r="CL227" s="76"/>
      <c r="CM227" s="76"/>
      <c r="CN227" s="76"/>
      <c r="CO227" s="76"/>
      <c r="CP227" s="76">
        <v>161593.37</v>
      </c>
      <c r="CQ227" s="76"/>
      <c r="CR227" s="76"/>
      <c r="CS227" s="76"/>
      <c r="CT227" s="76"/>
      <c r="CU227" s="76"/>
      <c r="CV227" s="76">
        <v>459054.23</v>
      </c>
      <c r="CW227" s="76"/>
      <c r="CX227" s="76">
        <v>477178.39</v>
      </c>
      <c r="CY227" s="76"/>
      <c r="CZ227" s="76"/>
      <c r="DA227" s="76">
        <v>292791136.37999994</v>
      </c>
    </row>
    <row r="228" spans="2:105" x14ac:dyDescent="0.3">
      <c r="B228" s="72" t="s">
        <v>658</v>
      </c>
      <c r="C228" s="74" t="s">
        <v>135</v>
      </c>
      <c r="D228" s="73">
        <v>1073.57</v>
      </c>
      <c r="F228" s="55" t="s">
        <v>344</v>
      </c>
      <c r="G228" s="76">
        <v>1343716.7499999998</v>
      </c>
      <c r="H228" s="76">
        <v>-1343716.7500000002</v>
      </c>
      <c r="I228" s="76">
        <v>153262311.76999998</v>
      </c>
      <c r="J228" s="76">
        <v>2782741.9200000004</v>
      </c>
      <c r="K228" s="76">
        <v>2578138.1800000006</v>
      </c>
      <c r="L228" s="76"/>
      <c r="M228" s="76">
        <v>13577862.279999992</v>
      </c>
      <c r="N228" s="76">
        <v>1141511.4800000002</v>
      </c>
      <c r="O228" s="76"/>
      <c r="P228" s="76">
        <v>54509141.940000027</v>
      </c>
      <c r="Q228" s="76">
        <v>614556.52</v>
      </c>
      <c r="R228" s="76">
        <v>3232895.4800000004</v>
      </c>
      <c r="S228" s="76"/>
      <c r="T228" s="76">
        <v>1748827.98</v>
      </c>
      <c r="U228" s="76">
        <v>580389.02</v>
      </c>
      <c r="V228" s="76"/>
      <c r="W228" s="76"/>
      <c r="X228" s="76">
        <v>12956006.35</v>
      </c>
      <c r="Y228" s="76">
        <v>4486566.8999999985</v>
      </c>
      <c r="Z228" s="76">
        <v>23948328.190000001</v>
      </c>
      <c r="AA228" s="76">
        <v>6190396.8399999999</v>
      </c>
      <c r="AB228" s="76"/>
      <c r="AC228" s="76"/>
      <c r="AD228" s="76"/>
      <c r="AE228" s="76"/>
      <c r="AF228" s="76">
        <v>1077362.7600000002</v>
      </c>
      <c r="AG228" s="76">
        <v>210709.44</v>
      </c>
      <c r="AH228" s="76">
        <v>1355246.3499999999</v>
      </c>
      <c r="AI228" s="76">
        <v>1063584.21</v>
      </c>
      <c r="AJ228" s="76">
        <v>17585116.349999994</v>
      </c>
      <c r="AK228" s="76">
        <v>13384500.359999998</v>
      </c>
      <c r="AL228" s="76">
        <v>828555.95</v>
      </c>
      <c r="AM228" s="76">
        <v>0</v>
      </c>
      <c r="AN228" s="76">
        <v>5840222.4200000018</v>
      </c>
      <c r="AO228" s="76">
        <v>1175126.24</v>
      </c>
      <c r="AP228" s="76">
        <v>3048371.89</v>
      </c>
      <c r="AQ228" s="76">
        <v>2047474.0499999998</v>
      </c>
      <c r="AR228" s="76">
        <v>1838407.0399999998</v>
      </c>
      <c r="AS228" s="76">
        <v>77347.389999999985</v>
      </c>
      <c r="AT228" s="76">
        <v>224469.81999999998</v>
      </c>
      <c r="AU228" s="76">
        <v>2627625.7800000003</v>
      </c>
      <c r="AV228" s="76"/>
      <c r="AW228" s="76"/>
      <c r="AX228" s="76">
        <v>906632.15999999992</v>
      </c>
      <c r="AY228" s="76">
        <v>993154.16000000027</v>
      </c>
      <c r="AZ228" s="76">
        <v>215375.11000000002</v>
      </c>
      <c r="BA228" s="76">
        <v>39114.089999999997</v>
      </c>
      <c r="BB228" s="76">
        <v>34439</v>
      </c>
      <c r="BC228" s="76">
        <v>2788198.63</v>
      </c>
      <c r="BD228" s="76">
        <v>508728.93</v>
      </c>
      <c r="BE228" s="76">
        <v>29.82</v>
      </c>
      <c r="BF228" s="76">
        <v>1412845.5</v>
      </c>
      <c r="BG228" s="76">
        <v>466389.53</v>
      </c>
      <c r="BH228" s="76">
        <v>29862.229999999996</v>
      </c>
      <c r="BI228" s="76">
        <v>476380.53</v>
      </c>
      <c r="BJ228" s="76">
        <v>14585.95</v>
      </c>
      <c r="BK228" s="76">
        <v>92443.49</v>
      </c>
      <c r="BL228" s="76">
        <v>21181.18</v>
      </c>
      <c r="BM228" s="76">
        <v>160479.44</v>
      </c>
      <c r="BN228" s="76"/>
      <c r="BO228" s="76"/>
      <c r="BP228" s="76"/>
      <c r="BQ228" s="76">
        <v>334283.74</v>
      </c>
      <c r="BR228" s="76">
        <v>2990289</v>
      </c>
      <c r="BS228" s="76">
        <v>5024358.55</v>
      </c>
      <c r="BT228" s="76">
        <v>9595.9399999999987</v>
      </c>
      <c r="BU228" s="76">
        <v>81732.52</v>
      </c>
      <c r="BV228" s="76">
        <v>3259221.7800000003</v>
      </c>
      <c r="BW228" s="76">
        <v>1325970.0899999999</v>
      </c>
      <c r="BX228" s="76"/>
      <c r="BY228" s="76">
        <v>174656.2</v>
      </c>
      <c r="BZ228" s="76">
        <v>12588.39</v>
      </c>
      <c r="CA228" s="76"/>
      <c r="CB228" s="76">
        <v>1800030.16</v>
      </c>
      <c r="CC228" s="76">
        <v>2417211.0299999998</v>
      </c>
      <c r="CD228" s="76"/>
      <c r="CE228" s="76">
        <v>2170.62</v>
      </c>
      <c r="CF228" s="76"/>
      <c r="CG228" s="76"/>
      <c r="CH228" s="76">
        <v>191629.84999999998</v>
      </c>
      <c r="CI228" s="76"/>
      <c r="CJ228" s="76">
        <v>224113.44</v>
      </c>
      <c r="CK228" s="76"/>
      <c r="CL228" s="76"/>
      <c r="CM228" s="76">
        <v>64204.800000000003</v>
      </c>
      <c r="CN228" s="76"/>
      <c r="CO228" s="76"/>
      <c r="CP228" s="76">
        <v>221624.54</v>
      </c>
      <c r="CQ228" s="76"/>
      <c r="CR228" s="76"/>
      <c r="CS228" s="76">
        <v>56953.189999999995</v>
      </c>
      <c r="CT228" s="76">
        <v>216906.55</v>
      </c>
      <c r="CU228" s="76">
        <v>51743.91</v>
      </c>
      <c r="CV228" s="76">
        <v>1498911.11</v>
      </c>
      <c r="CW228" s="76"/>
      <c r="CX228" s="76">
        <v>312287.28000000003</v>
      </c>
      <c r="CY228" s="76"/>
      <c r="CZ228" s="76"/>
      <c r="DA228" s="76">
        <v>362424117.33999991</v>
      </c>
    </row>
    <row r="229" spans="2:105" x14ac:dyDescent="0.3">
      <c r="B229" s="72" t="s">
        <v>658</v>
      </c>
      <c r="C229" s="74" t="s">
        <v>137</v>
      </c>
      <c r="D229" s="73">
        <v>10407.11</v>
      </c>
      <c r="F229" s="55" t="s">
        <v>218</v>
      </c>
      <c r="G229" s="76">
        <v>200426.33000000002</v>
      </c>
      <c r="H229" s="76">
        <v>-200426.33</v>
      </c>
      <c r="I229" s="76">
        <v>36540489.849999994</v>
      </c>
      <c r="J229" s="76">
        <v>689045.51</v>
      </c>
      <c r="K229" s="76">
        <v>3782287.4000000013</v>
      </c>
      <c r="L229" s="76"/>
      <c r="M229" s="76">
        <v>402417.35</v>
      </c>
      <c r="N229" s="76">
        <v>511489.30000000016</v>
      </c>
      <c r="O229" s="76">
        <v>148330</v>
      </c>
      <c r="P229" s="76">
        <v>13842564.43</v>
      </c>
      <c r="Q229" s="76">
        <v>279035.21999999997</v>
      </c>
      <c r="R229" s="76">
        <v>808429.72000000009</v>
      </c>
      <c r="S229" s="76"/>
      <c r="T229" s="76">
        <v>516469.34999999986</v>
      </c>
      <c r="U229" s="76">
        <v>145116.18</v>
      </c>
      <c r="V229" s="76"/>
      <c r="W229" s="76"/>
      <c r="X229" s="76">
        <v>3091299.4799999981</v>
      </c>
      <c r="Y229" s="76">
        <v>1151418.55</v>
      </c>
      <c r="Z229" s="76">
        <v>5866772.7699999996</v>
      </c>
      <c r="AA229" s="76">
        <v>1648362.58</v>
      </c>
      <c r="AB229" s="76"/>
      <c r="AC229" s="76"/>
      <c r="AD229" s="76"/>
      <c r="AE229" s="76"/>
      <c r="AF229" s="76">
        <v>24064.32</v>
      </c>
      <c r="AG229" s="76">
        <v>8804.6800000000021</v>
      </c>
      <c r="AH229" s="76">
        <v>136372.57000000004</v>
      </c>
      <c r="AI229" s="76">
        <v>264378.23999999993</v>
      </c>
      <c r="AJ229" s="76">
        <v>4442485.4799999995</v>
      </c>
      <c r="AK229" s="76">
        <v>3700702.6899999995</v>
      </c>
      <c r="AL229" s="76">
        <v>96553.280000000013</v>
      </c>
      <c r="AM229" s="76">
        <v>302983.37</v>
      </c>
      <c r="AN229" s="76">
        <v>2190532.2999999998</v>
      </c>
      <c r="AO229" s="76">
        <v>396897.14</v>
      </c>
      <c r="AP229" s="76">
        <v>1177220.05</v>
      </c>
      <c r="AQ229" s="76">
        <v>257959.8</v>
      </c>
      <c r="AR229" s="76">
        <v>1415361.4000000001</v>
      </c>
      <c r="AS229" s="76">
        <v>2015650.78</v>
      </c>
      <c r="AT229" s="76">
        <v>9429.2099999999991</v>
      </c>
      <c r="AU229" s="76">
        <v>171218.99000000002</v>
      </c>
      <c r="AV229" s="76"/>
      <c r="AW229" s="76"/>
      <c r="AX229" s="76">
        <v>1479.95</v>
      </c>
      <c r="AY229" s="76">
        <v>67732.570000000007</v>
      </c>
      <c r="AZ229" s="76">
        <v>37362.18</v>
      </c>
      <c r="BA229" s="76">
        <v>27097.74</v>
      </c>
      <c r="BB229" s="76"/>
      <c r="BC229" s="76">
        <v>65670.960000000006</v>
      </c>
      <c r="BD229" s="76">
        <v>245608.41</v>
      </c>
      <c r="BE229" s="76">
        <v>6478.62</v>
      </c>
      <c r="BF229" s="76">
        <v>162837.41999999998</v>
      </c>
      <c r="BG229" s="76">
        <v>85041.29</v>
      </c>
      <c r="BH229" s="76">
        <v>253696.93</v>
      </c>
      <c r="BI229" s="76">
        <v>122308.56999999998</v>
      </c>
      <c r="BJ229" s="76">
        <v>13105.51</v>
      </c>
      <c r="BK229" s="76">
        <v>-32246.23</v>
      </c>
      <c r="BL229" s="76"/>
      <c r="BM229" s="76"/>
      <c r="BN229" s="76">
        <v>65251.56</v>
      </c>
      <c r="BO229" s="76"/>
      <c r="BP229" s="76"/>
      <c r="BQ229" s="76"/>
      <c r="BR229" s="76">
        <v>887425</v>
      </c>
      <c r="BS229" s="76">
        <v>151162.56000000003</v>
      </c>
      <c r="BT229" s="76">
        <v>1088.3600000000001</v>
      </c>
      <c r="BU229" s="76">
        <v>31057.589999999997</v>
      </c>
      <c r="BV229" s="76">
        <v>567667.54</v>
      </c>
      <c r="BW229" s="76"/>
      <c r="BX229" s="76">
        <v>30547.02</v>
      </c>
      <c r="BY229" s="76">
        <v>102064.93999999999</v>
      </c>
      <c r="BZ229" s="76">
        <v>440</v>
      </c>
      <c r="CA229" s="76"/>
      <c r="CB229" s="76">
        <v>162056.98000000001</v>
      </c>
      <c r="CC229" s="76">
        <v>494335.53999999992</v>
      </c>
      <c r="CD229" s="76"/>
      <c r="CE229" s="76"/>
      <c r="CF229" s="76"/>
      <c r="CG229" s="76"/>
      <c r="CH229" s="76">
        <v>657173.59000000008</v>
      </c>
      <c r="CI229" s="76"/>
      <c r="CJ229" s="76">
        <v>248528.28000000003</v>
      </c>
      <c r="CK229" s="76"/>
      <c r="CL229" s="76"/>
      <c r="CM229" s="76">
        <v>877.15</v>
      </c>
      <c r="CN229" s="76"/>
      <c r="CO229" s="76"/>
      <c r="CP229" s="76">
        <v>102592.1</v>
      </c>
      <c r="CQ229" s="76"/>
      <c r="CR229" s="76"/>
      <c r="CS229" s="76"/>
      <c r="CT229" s="76"/>
      <c r="CU229" s="76"/>
      <c r="CV229" s="76">
        <v>57762.55</v>
      </c>
      <c r="CW229" s="76"/>
      <c r="CX229" s="76">
        <v>294814.17</v>
      </c>
      <c r="CY229" s="76"/>
      <c r="CZ229" s="76"/>
      <c r="DA229" s="76">
        <v>90945160.839999989</v>
      </c>
    </row>
    <row r="230" spans="2:105" x14ac:dyDescent="0.3">
      <c r="B230" s="72" t="s">
        <v>658</v>
      </c>
      <c r="C230" s="74" t="s">
        <v>139</v>
      </c>
      <c r="D230" s="73">
        <v>244552.59000000003</v>
      </c>
      <c r="F230" s="55" t="s">
        <v>490</v>
      </c>
      <c r="G230" s="76">
        <v>1222108.29</v>
      </c>
      <c r="H230" s="76">
        <v>-1222108.2900000003</v>
      </c>
      <c r="I230" s="76">
        <v>73819094.340000018</v>
      </c>
      <c r="J230" s="76">
        <v>1426967.5899999999</v>
      </c>
      <c r="K230" s="76">
        <v>1231269.8699999999</v>
      </c>
      <c r="L230" s="76"/>
      <c r="M230" s="76">
        <v>7772531.5499999998</v>
      </c>
      <c r="N230" s="76">
        <v>1618433.7600000002</v>
      </c>
      <c r="O230" s="76"/>
      <c r="P230" s="76">
        <v>29317293.420000002</v>
      </c>
      <c r="Q230" s="76">
        <v>528023.24</v>
      </c>
      <c r="R230" s="76">
        <v>2058468.87</v>
      </c>
      <c r="S230" s="76"/>
      <c r="T230" s="76">
        <v>1596567.2000000002</v>
      </c>
      <c r="U230" s="76">
        <v>696808.64000000013</v>
      </c>
      <c r="V230" s="76"/>
      <c r="W230" s="76"/>
      <c r="X230" s="76">
        <v>6245495.0700000003</v>
      </c>
      <c r="Y230" s="76">
        <v>2548060.7200000007</v>
      </c>
      <c r="Z230" s="76">
        <v>11984667.59</v>
      </c>
      <c r="AA230" s="76">
        <v>3588549.6700000004</v>
      </c>
      <c r="AB230" s="76"/>
      <c r="AC230" s="76"/>
      <c r="AD230" s="76"/>
      <c r="AE230" s="76"/>
      <c r="AF230" s="76">
        <v>46859.619999999995</v>
      </c>
      <c r="AG230" s="76">
        <v>27163.230000000014</v>
      </c>
      <c r="AH230" s="76">
        <v>305827.5</v>
      </c>
      <c r="AI230" s="76">
        <v>485063.3</v>
      </c>
      <c r="AJ230" s="76">
        <v>9101167.6499999966</v>
      </c>
      <c r="AK230" s="76">
        <v>7545578.6699999981</v>
      </c>
      <c r="AL230" s="76">
        <v>680795.33</v>
      </c>
      <c r="AM230" s="76">
        <v>378647.10000000009</v>
      </c>
      <c r="AN230" s="76">
        <v>3331443.68</v>
      </c>
      <c r="AO230" s="76">
        <v>778766.42</v>
      </c>
      <c r="AP230" s="76">
        <v>337707.29</v>
      </c>
      <c r="AQ230" s="76">
        <v>1355297.67</v>
      </c>
      <c r="AR230" s="76">
        <v>2006189.38</v>
      </c>
      <c r="AS230" s="76">
        <v>2425.25</v>
      </c>
      <c r="AT230" s="76"/>
      <c r="AU230" s="76">
        <v>2121063.0100000002</v>
      </c>
      <c r="AV230" s="76">
        <v>60814.559999999998</v>
      </c>
      <c r="AW230" s="76">
        <v>823826.64999999991</v>
      </c>
      <c r="AX230" s="76">
        <v>581003.48</v>
      </c>
      <c r="AY230" s="76">
        <v>1352757.53</v>
      </c>
      <c r="AZ230" s="76">
        <v>5900</v>
      </c>
      <c r="BA230" s="76">
        <v>39305.26</v>
      </c>
      <c r="BB230" s="76">
        <v>228698.19</v>
      </c>
      <c r="BC230" s="76">
        <v>314399</v>
      </c>
      <c r="BD230" s="76">
        <v>522034.6</v>
      </c>
      <c r="BE230" s="76">
        <v>182398.8</v>
      </c>
      <c r="BF230" s="76">
        <v>219201.9</v>
      </c>
      <c r="BG230" s="76">
        <v>295282.62</v>
      </c>
      <c r="BH230" s="76">
        <v>747310.03</v>
      </c>
      <c r="BI230" s="76">
        <v>87803.05</v>
      </c>
      <c r="BJ230" s="76">
        <v>8224.0499999999993</v>
      </c>
      <c r="BK230" s="76">
        <v>254228.83</v>
      </c>
      <c r="BL230" s="76"/>
      <c r="BM230" s="76">
        <v>380044.67</v>
      </c>
      <c r="BN230" s="76">
        <v>10133.370000000001</v>
      </c>
      <c r="BO230" s="76"/>
      <c r="BP230" s="76"/>
      <c r="BQ230" s="76">
        <v>13814.75</v>
      </c>
      <c r="BR230" s="76">
        <v>1644430</v>
      </c>
      <c r="BS230" s="76">
        <v>296063.95</v>
      </c>
      <c r="BT230" s="76">
        <v>217614.22999999998</v>
      </c>
      <c r="BU230" s="76">
        <v>12463.029999999999</v>
      </c>
      <c r="BV230" s="76">
        <v>1294054.6200000001</v>
      </c>
      <c r="BW230" s="76"/>
      <c r="BX230" s="76">
        <v>2106126.36</v>
      </c>
      <c r="BY230" s="76">
        <v>81343.09</v>
      </c>
      <c r="BZ230" s="76">
        <v>713435.81</v>
      </c>
      <c r="CA230" s="76"/>
      <c r="CB230" s="76">
        <v>552006.48</v>
      </c>
      <c r="CC230" s="76">
        <v>1275186.57</v>
      </c>
      <c r="CD230" s="76"/>
      <c r="CE230" s="76"/>
      <c r="CF230" s="76"/>
      <c r="CG230" s="76"/>
      <c r="CH230" s="76">
        <v>609814.35</v>
      </c>
      <c r="CI230" s="76"/>
      <c r="CJ230" s="76">
        <v>262289.45</v>
      </c>
      <c r="CK230" s="76">
        <v>23922.91</v>
      </c>
      <c r="CL230" s="76"/>
      <c r="CM230" s="76"/>
      <c r="CN230" s="76"/>
      <c r="CO230" s="76"/>
      <c r="CP230" s="76">
        <v>122022.63</v>
      </c>
      <c r="CQ230" s="76"/>
      <c r="CR230" s="76"/>
      <c r="CS230" s="76">
        <v>24437.379999999997</v>
      </c>
      <c r="CT230" s="76"/>
      <c r="CU230" s="76"/>
      <c r="CV230" s="76"/>
      <c r="CW230" s="76"/>
      <c r="CX230" s="76">
        <v>1402873.07</v>
      </c>
      <c r="CY230" s="76"/>
      <c r="CZ230" s="76"/>
      <c r="DA230" s="76">
        <v>189701491.89999998</v>
      </c>
    </row>
    <row r="231" spans="2:105" x14ac:dyDescent="0.3">
      <c r="B231" s="72" t="s">
        <v>658</v>
      </c>
      <c r="C231" s="74" t="s">
        <v>141</v>
      </c>
      <c r="D231" s="73">
        <v>330289.96999999997</v>
      </c>
      <c r="F231" s="55" t="s">
        <v>422</v>
      </c>
      <c r="G231" s="76"/>
      <c r="H231" s="76"/>
      <c r="I231" s="76">
        <v>294656.40000000002</v>
      </c>
      <c r="J231" s="76">
        <v>1227</v>
      </c>
      <c r="K231" s="76">
        <v>4965</v>
      </c>
      <c r="L231" s="76"/>
      <c r="M231" s="76"/>
      <c r="N231" s="76">
        <v>2092.7000000000003</v>
      </c>
      <c r="O231" s="76"/>
      <c r="P231" s="76">
        <v>309122.48</v>
      </c>
      <c r="Q231" s="76">
        <v>139.38</v>
      </c>
      <c r="R231" s="76">
        <v>14814.66</v>
      </c>
      <c r="S231" s="76"/>
      <c r="T231" s="76"/>
      <c r="U231" s="76">
        <v>315.56</v>
      </c>
      <c r="V231" s="76"/>
      <c r="W231" s="76"/>
      <c r="X231" s="76">
        <v>22600.79</v>
      </c>
      <c r="Y231" s="76">
        <v>24225.07</v>
      </c>
      <c r="Z231" s="76">
        <v>36916.509999999995</v>
      </c>
      <c r="AA231" s="76">
        <v>23958.33</v>
      </c>
      <c r="AB231" s="76"/>
      <c r="AC231" s="76"/>
      <c r="AD231" s="76"/>
      <c r="AE231" s="76"/>
      <c r="AF231" s="76"/>
      <c r="AG231" s="76"/>
      <c r="AH231" s="76">
        <v>839.05</v>
      </c>
      <c r="AI231" s="76">
        <v>2479.94</v>
      </c>
      <c r="AJ231" s="76">
        <v>34623</v>
      </c>
      <c r="AK231" s="76">
        <v>66328.19</v>
      </c>
      <c r="AL231" s="76"/>
      <c r="AM231" s="76"/>
      <c r="AN231" s="76">
        <v>12321.42</v>
      </c>
      <c r="AO231" s="76">
        <v>10525.24</v>
      </c>
      <c r="AP231" s="76">
        <v>13652.6</v>
      </c>
      <c r="AQ231" s="76">
        <v>1996.02</v>
      </c>
      <c r="AR231" s="76">
        <v>11321.699999999999</v>
      </c>
      <c r="AS231" s="76">
        <v>2635.84</v>
      </c>
      <c r="AT231" s="76">
        <v>875.19</v>
      </c>
      <c r="AU231" s="76"/>
      <c r="AV231" s="76">
        <v>30260.36</v>
      </c>
      <c r="AW231" s="76"/>
      <c r="AX231" s="76">
        <v>200</v>
      </c>
      <c r="AY231" s="76">
        <v>11569.04</v>
      </c>
      <c r="AZ231" s="76"/>
      <c r="BA231" s="76"/>
      <c r="BB231" s="76"/>
      <c r="BC231" s="76">
        <v>5061.49</v>
      </c>
      <c r="BD231" s="76">
        <v>1137.49</v>
      </c>
      <c r="BE231" s="76">
        <v>3480</v>
      </c>
      <c r="BF231" s="76">
        <v>1028.45</v>
      </c>
      <c r="BG231" s="76">
        <v>4072.58</v>
      </c>
      <c r="BH231" s="76">
        <v>26040.809999999998</v>
      </c>
      <c r="BI231" s="76"/>
      <c r="BJ231" s="76"/>
      <c r="BK231" s="76"/>
      <c r="BL231" s="76"/>
      <c r="BM231" s="76">
        <v>545.5</v>
      </c>
      <c r="BN231" s="76"/>
      <c r="BO231" s="76"/>
      <c r="BP231" s="76"/>
      <c r="BQ231" s="76">
        <v>685.96</v>
      </c>
      <c r="BR231" s="76">
        <v>14052</v>
      </c>
      <c r="BS231" s="76">
        <v>9981.02</v>
      </c>
      <c r="BT231" s="76">
        <v>141.12</v>
      </c>
      <c r="BU231" s="76"/>
      <c r="BV231" s="76"/>
      <c r="BW231" s="76"/>
      <c r="BX231" s="76"/>
      <c r="BY231" s="76">
        <v>1283</v>
      </c>
      <c r="BZ231" s="76">
        <v>11106.15</v>
      </c>
      <c r="CA231" s="76"/>
      <c r="CB231" s="76"/>
      <c r="CC231" s="76">
        <v>3726.72</v>
      </c>
      <c r="CD231" s="76">
        <v>17848.8</v>
      </c>
      <c r="CE231" s="76"/>
      <c r="CF231" s="76"/>
      <c r="CG231" s="76"/>
      <c r="CH231" s="76">
        <v>1495.87</v>
      </c>
      <c r="CI231" s="76"/>
      <c r="CJ231" s="76"/>
      <c r="CK231" s="76"/>
      <c r="CL231" s="76"/>
      <c r="CM231" s="76">
        <v>25</v>
      </c>
      <c r="CN231" s="76"/>
      <c r="CO231" s="76"/>
      <c r="CP231" s="76">
        <v>6362.01</v>
      </c>
      <c r="CQ231" s="76"/>
      <c r="CR231" s="76"/>
      <c r="CS231" s="76"/>
      <c r="CT231" s="76">
        <v>26375.7</v>
      </c>
      <c r="CU231" s="76"/>
      <c r="CV231" s="76"/>
      <c r="CW231" s="76"/>
      <c r="CX231" s="76"/>
      <c r="CY231" s="76"/>
      <c r="CZ231" s="76"/>
      <c r="DA231" s="76">
        <v>1069111.1399999999</v>
      </c>
    </row>
    <row r="232" spans="2:105" x14ac:dyDescent="0.3">
      <c r="B232" s="72" t="s">
        <v>658</v>
      </c>
      <c r="C232" s="74" t="s">
        <v>143</v>
      </c>
      <c r="D232" s="73">
        <v>14872.130000000001</v>
      </c>
      <c r="F232" s="55" t="s">
        <v>506</v>
      </c>
      <c r="G232" s="76">
        <v>147047.5</v>
      </c>
      <c r="H232" s="76">
        <v>-147047.5</v>
      </c>
      <c r="I232" s="76">
        <v>35471777.780000001</v>
      </c>
      <c r="J232" s="76">
        <v>836206.78</v>
      </c>
      <c r="K232" s="76">
        <v>1507636.04</v>
      </c>
      <c r="L232" s="76"/>
      <c r="M232" s="76">
        <v>1698268.86</v>
      </c>
      <c r="N232" s="76">
        <v>295462.01999999996</v>
      </c>
      <c r="O232" s="76">
        <v>228200</v>
      </c>
      <c r="P232" s="76">
        <v>13502460.220000001</v>
      </c>
      <c r="Q232" s="76">
        <v>357952.08</v>
      </c>
      <c r="R232" s="76">
        <v>767684.95</v>
      </c>
      <c r="S232" s="76"/>
      <c r="T232" s="76">
        <v>1043398.49</v>
      </c>
      <c r="U232" s="76">
        <v>130574.62999999999</v>
      </c>
      <c r="V232" s="76">
        <v>38264</v>
      </c>
      <c r="W232" s="76"/>
      <c r="X232" s="76">
        <v>2977557.9099999997</v>
      </c>
      <c r="Y232" s="76">
        <v>1173484.47</v>
      </c>
      <c r="Z232" s="76">
        <v>5611624.830000001</v>
      </c>
      <c r="AA232" s="76">
        <v>1755184.81</v>
      </c>
      <c r="AB232" s="76"/>
      <c r="AC232" s="76"/>
      <c r="AD232" s="76"/>
      <c r="AE232" s="76"/>
      <c r="AF232" s="76"/>
      <c r="AG232" s="76"/>
      <c r="AH232" s="76">
        <v>167178.13999999996</v>
      </c>
      <c r="AI232" s="76">
        <v>368337.53999999992</v>
      </c>
      <c r="AJ232" s="76">
        <v>4419752.5</v>
      </c>
      <c r="AK232" s="76">
        <v>3669679.54</v>
      </c>
      <c r="AL232" s="76">
        <v>372409.01</v>
      </c>
      <c r="AM232" s="76">
        <v>47931.71</v>
      </c>
      <c r="AN232" s="76">
        <v>159942.22</v>
      </c>
      <c r="AO232" s="76">
        <v>392096.2</v>
      </c>
      <c r="AP232" s="76">
        <v>134191.14000000001</v>
      </c>
      <c r="AQ232" s="76">
        <v>1635497.5</v>
      </c>
      <c r="AR232" s="76">
        <v>2647783.37</v>
      </c>
      <c r="AS232" s="76">
        <v>7277913.9400000004</v>
      </c>
      <c r="AT232" s="76">
        <v>52916.31</v>
      </c>
      <c r="AU232" s="76">
        <v>10558.08</v>
      </c>
      <c r="AV232" s="76"/>
      <c r="AW232" s="76"/>
      <c r="AX232" s="76">
        <v>338723.89999999991</v>
      </c>
      <c r="AY232" s="76">
        <v>267287.07</v>
      </c>
      <c r="AZ232" s="76">
        <v>723201.91</v>
      </c>
      <c r="BA232" s="76">
        <v>42871.38</v>
      </c>
      <c r="BB232" s="76">
        <v>87954.8</v>
      </c>
      <c r="BC232" s="76">
        <v>216084.4</v>
      </c>
      <c r="BD232" s="76">
        <v>269205.83999999997</v>
      </c>
      <c r="BE232" s="76">
        <v>885506.84000000008</v>
      </c>
      <c r="BF232" s="76">
        <v>411756.32</v>
      </c>
      <c r="BG232" s="76">
        <v>266579.20999999996</v>
      </c>
      <c r="BH232" s="76">
        <v>400044.24</v>
      </c>
      <c r="BI232" s="76"/>
      <c r="BJ232" s="76">
        <v>6000</v>
      </c>
      <c r="BK232" s="76">
        <v>29036.7</v>
      </c>
      <c r="BL232" s="76"/>
      <c r="BM232" s="76"/>
      <c r="BN232" s="76">
        <v>28462.14</v>
      </c>
      <c r="BO232" s="76">
        <v>179385</v>
      </c>
      <c r="BP232" s="76"/>
      <c r="BQ232" s="76"/>
      <c r="BR232" s="76">
        <v>1023196.6</v>
      </c>
      <c r="BS232" s="76">
        <v>268003.53999999998</v>
      </c>
      <c r="BT232" s="76"/>
      <c r="BU232" s="76">
        <v>60881.090000000004</v>
      </c>
      <c r="BV232" s="76"/>
      <c r="BW232" s="76">
        <v>128218</v>
      </c>
      <c r="BX232" s="76">
        <v>1865503.44</v>
      </c>
      <c r="BY232" s="76">
        <v>8490.84</v>
      </c>
      <c r="BZ232" s="76"/>
      <c r="CA232" s="76"/>
      <c r="CB232" s="76">
        <v>236369.55</v>
      </c>
      <c r="CC232" s="76">
        <v>840824.41999999993</v>
      </c>
      <c r="CD232" s="76"/>
      <c r="CE232" s="76"/>
      <c r="CF232" s="76"/>
      <c r="CG232" s="76"/>
      <c r="CH232" s="76">
        <v>529808.02</v>
      </c>
      <c r="CI232" s="76">
        <v>396374.55</v>
      </c>
      <c r="CJ232" s="76">
        <v>828109.65</v>
      </c>
      <c r="CK232" s="76">
        <v>30356.74</v>
      </c>
      <c r="CL232" s="76"/>
      <c r="CM232" s="76"/>
      <c r="CN232" s="76"/>
      <c r="CO232" s="76"/>
      <c r="CP232" s="76">
        <v>94367.329999999973</v>
      </c>
      <c r="CQ232" s="76"/>
      <c r="CR232" s="76"/>
      <c r="CS232" s="76"/>
      <c r="CT232" s="76"/>
      <c r="CU232" s="76"/>
      <c r="CV232" s="76"/>
      <c r="CW232" s="76"/>
      <c r="CX232" s="76">
        <v>172196.78</v>
      </c>
      <c r="CY232" s="76"/>
      <c r="CZ232" s="76"/>
      <c r="DA232" s="76">
        <v>99386725.370000005</v>
      </c>
    </row>
    <row r="233" spans="2:105" x14ac:dyDescent="0.3">
      <c r="B233" s="72" t="s">
        <v>658</v>
      </c>
      <c r="C233" s="74" t="s">
        <v>145</v>
      </c>
      <c r="D233" s="73">
        <v>12820.36</v>
      </c>
      <c r="F233" s="55" t="s">
        <v>696</v>
      </c>
      <c r="G233" s="76">
        <v>1398491.6300000001</v>
      </c>
      <c r="H233" s="76">
        <v>-1398491.63</v>
      </c>
      <c r="I233" s="76">
        <v>58124736.009999998</v>
      </c>
      <c r="J233" s="76">
        <v>1428384.3699999999</v>
      </c>
      <c r="K233" s="76">
        <v>475193.36000000004</v>
      </c>
      <c r="L233" s="76"/>
      <c r="M233" s="76">
        <v>11434862.230000004</v>
      </c>
      <c r="N233" s="76">
        <v>1020265.4099999999</v>
      </c>
      <c r="O233" s="76">
        <v>182560</v>
      </c>
      <c r="P233" s="76">
        <v>19052177.409999996</v>
      </c>
      <c r="Q233" s="76">
        <v>877983.2</v>
      </c>
      <c r="R233" s="76">
        <v>739613.99000000011</v>
      </c>
      <c r="S233" s="76"/>
      <c r="T233" s="76">
        <v>1333588.5</v>
      </c>
      <c r="U233" s="76">
        <v>334023.94000000006</v>
      </c>
      <c r="V233" s="76"/>
      <c r="W233" s="76">
        <v>1.6199999999994361</v>
      </c>
      <c r="X233" s="76">
        <v>5377594.6300000008</v>
      </c>
      <c r="Y233" s="76">
        <v>1646473.7899999998</v>
      </c>
      <c r="Z233" s="76">
        <v>10101483.129999999</v>
      </c>
      <c r="AA233" s="76">
        <v>2327683.6400000006</v>
      </c>
      <c r="AB233" s="76"/>
      <c r="AC233" s="76"/>
      <c r="AD233" s="76"/>
      <c r="AE233" s="76"/>
      <c r="AF233" s="76">
        <v>416221.96000000008</v>
      </c>
      <c r="AG233" s="76">
        <v>68452.659999999974</v>
      </c>
      <c r="AH233" s="76">
        <v>350220.63999999996</v>
      </c>
      <c r="AI233" s="76">
        <v>595143.76</v>
      </c>
      <c r="AJ233" s="76">
        <v>7681884.6000000024</v>
      </c>
      <c r="AK233" s="76">
        <v>5235496.4000000004</v>
      </c>
      <c r="AL233" s="76">
        <v>129733.5</v>
      </c>
      <c r="AM233" s="76">
        <v>39210</v>
      </c>
      <c r="AN233" s="76">
        <v>2702694.0600000005</v>
      </c>
      <c r="AO233" s="76">
        <v>504778.03</v>
      </c>
      <c r="AP233" s="76">
        <v>13687.88</v>
      </c>
      <c r="AQ233" s="76">
        <v>1014364.26</v>
      </c>
      <c r="AR233" s="76">
        <v>718915.11</v>
      </c>
      <c r="AS233" s="76">
        <v>241971.14</v>
      </c>
      <c r="AT233" s="76">
        <v>84187.520000000004</v>
      </c>
      <c r="AU233" s="76">
        <v>48579.9</v>
      </c>
      <c r="AV233" s="76"/>
      <c r="AW233" s="76"/>
      <c r="AX233" s="76">
        <v>187262.89</v>
      </c>
      <c r="AY233" s="76">
        <v>3597021.1400000006</v>
      </c>
      <c r="AZ233" s="76">
        <v>16521.63</v>
      </c>
      <c r="BA233" s="76">
        <v>49602.42</v>
      </c>
      <c r="BB233" s="76">
        <v>346955.46</v>
      </c>
      <c r="BC233" s="76">
        <v>1870244.0699999998</v>
      </c>
      <c r="BD233" s="76">
        <v>22800</v>
      </c>
      <c r="BE233" s="76">
        <v>7491.3600000000006</v>
      </c>
      <c r="BF233" s="76">
        <v>444084.37</v>
      </c>
      <c r="BG233" s="76">
        <v>180773.7</v>
      </c>
      <c r="BH233" s="76">
        <v>77459.579999999987</v>
      </c>
      <c r="BI233" s="76">
        <v>119682.52</v>
      </c>
      <c r="BJ233" s="76">
        <v>5733</v>
      </c>
      <c r="BK233" s="76">
        <v>92235.09</v>
      </c>
      <c r="BL233" s="76">
        <v>386069.77999999997</v>
      </c>
      <c r="BM233" s="76">
        <v>912180.08</v>
      </c>
      <c r="BN233" s="76"/>
      <c r="BO233" s="76"/>
      <c r="BP233" s="76"/>
      <c r="BQ233" s="76">
        <v>306270.2</v>
      </c>
      <c r="BR233" s="76">
        <v>1699178.39</v>
      </c>
      <c r="BS233" s="76">
        <v>391893.56000000006</v>
      </c>
      <c r="BT233" s="76">
        <v>5052.8899999999994</v>
      </c>
      <c r="BU233" s="76">
        <v>126514.39000000001</v>
      </c>
      <c r="BV233" s="76">
        <v>1521887.76</v>
      </c>
      <c r="BW233" s="76">
        <v>523622.71</v>
      </c>
      <c r="BX233" s="76">
        <v>2889931.75</v>
      </c>
      <c r="BY233" s="76">
        <v>128847.91</v>
      </c>
      <c r="BZ233" s="76"/>
      <c r="CA233" s="76"/>
      <c r="CB233" s="76">
        <v>345179.27999999997</v>
      </c>
      <c r="CC233" s="76">
        <v>1280408.0699999998</v>
      </c>
      <c r="CD233" s="76">
        <v>136.44</v>
      </c>
      <c r="CE233" s="76">
        <v>8054.99</v>
      </c>
      <c r="CF233" s="76"/>
      <c r="CG233" s="76"/>
      <c r="CH233" s="76">
        <v>96911.670000000013</v>
      </c>
      <c r="CI233" s="76"/>
      <c r="CJ233" s="76">
        <v>1263258.25</v>
      </c>
      <c r="CK233" s="76"/>
      <c r="CL233" s="76"/>
      <c r="CM233" s="76">
        <v>37250.17</v>
      </c>
      <c r="CN233" s="76"/>
      <c r="CO233" s="76"/>
      <c r="CP233" s="76">
        <v>130997.25</v>
      </c>
      <c r="CQ233" s="76"/>
      <c r="CR233" s="76"/>
      <c r="CS233" s="76"/>
      <c r="CT233" s="76">
        <v>47822.93</v>
      </c>
      <c r="CU233" s="76">
        <v>20780.900000000001</v>
      </c>
      <c r="CV233" s="76">
        <v>751933.37000000011</v>
      </c>
      <c r="CW233" s="76"/>
      <c r="CX233" s="76">
        <v>294815.62</v>
      </c>
      <c r="CY233" s="76"/>
      <c r="CZ233" s="76"/>
      <c r="DA233" s="76">
        <v>154489032.23999998</v>
      </c>
    </row>
    <row r="234" spans="2:105" x14ac:dyDescent="0.3">
      <c r="B234" s="72" t="s">
        <v>658</v>
      </c>
      <c r="C234" s="74" t="s">
        <v>147</v>
      </c>
      <c r="D234" s="73">
        <v>2642.14</v>
      </c>
      <c r="F234" s="55" t="s">
        <v>458</v>
      </c>
      <c r="G234" s="76">
        <v>120925.95000000001</v>
      </c>
      <c r="H234" s="76">
        <v>-120925.95</v>
      </c>
      <c r="I234" s="76">
        <v>15148661.760000002</v>
      </c>
      <c r="J234" s="76">
        <v>343705.06999999995</v>
      </c>
      <c r="K234" s="76">
        <v>250900.49000000002</v>
      </c>
      <c r="L234" s="76"/>
      <c r="M234" s="76">
        <v>1568257.5799999998</v>
      </c>
      <c r="N234" s="76">
        <v>192300.35</v>
      </c>
      <c r="O234" s="76">
        <v>57050</v>
      </c>
      <c r="P234" s="76">
        <v>5842473.2800000003</v>
      </c>
      <c r="Q234" s="76">
        <v>112013.95000000001</v>
      </c>
      <c r="R234" s="76">
        <v>377040.64999999991</v>
      </c>
      <c r="S234" s="76"/>
      <c r="T234" s="76">
        <v>175550.75</v>
      </c>
      <c r="U234" s="76">
        <v>125138.51999999999</v>
      </c>
      <c r="V234" s="76"/>
      <c r="W234" s="76"/>
      <c r="X234" s="76">
        <v>1294670.4899999998</v>
      </c>
      <c r="Y234" s="76">
        <v>538801.51</v>
      </c>
      <c r="Z234" s="76">
        <v>2450580.1100000003</v>
      </c>
      <c r="AA234" s="76">
        <v>773992.59000000008</v>
      </c>
      <c r="AB234" s="76"/>
      <c r="AC234" s="76"/>
      <c r="AD234" s="76"/>
      <c r="AE234" s="76"/>
      <c r="AF234" s="76">
        <v>68328.52</v>
      </c>
      <c r="AG234" s="76">
        <v>28575.399999999994</v>
      </c>
      <c r="AH234" s="76">
        <v>75256.909999999989</v>
      </c>
      <c r="AI234" s="76">
        <v>118086.65</v>
      </c>
      <c r="AJ234" s="76">
        <v>2201344.4099999997</v>
      </c>
      <c r="AK234" s="76">
        <v>1767720.3599999999</v>
      </c>
      <c r="AL234" s="76"/>
      <c r="AM234" s="76"/>
      <c r="AN234" s="76">
        <v>1121779.96</v>
      </c>
      <c r="AO234" s="76">
        <v>144565.34</v>
      </c>
      <c r="AP234" s="76">
        <v>49991.81</v>
      </c>
      <c r="AQ234" s="76">
        <v>84175.12</v>
      </c>
      <c r="AR234" s="76">
        <v>405382.95</v>
      </c>
      <c r="AS234" s="76">
        <v>341763.08999999997</v>
      </c>
      <c r="AT234" s="76">
        <v>32653.63</v>
      </c>
      <c r="AU234" s="76">
        <v>-732.86999999999989</v>
      </c>
      <c r="AV234" s="76"/>
      <c r="AW234" s="76">
        <v>25202.29</v>
      </c>
      <c r="AX234" s="76">
        <v>2863.4</v>
      </c>
      <c r="AY234" s="76">
        <v>733260.23</v>
      </c>
      <c r="AZ234" s="76">
        <v>11993.25</v>
      </c>
      <c r="BA234" s="76">
        <v>33420.740000000005</v>
      </c>
      <c r="BB234" s="76">
        <v>2500</v>
      </c>
      <c r="BC234" s="76">
        <v>111963.15</v>
      </c>
      <c r="BD234" s="76">
        <v>113009.51</v>
      </c>
      <c r="BE234" s="76">
        <v>243.47</v>
      </c>
      <c r="BF234" s="76">
        <v>38808.009999999995</v>
      </c>
      <c r="BG234" s="76">
        <v>61602.46</v>
      </c>
      <c r="BH234" s="76">
        <v>276214.17000000004</v>
      </c>
      <c r="BI234" s="76"/>
      <c r="BJ234" s="76">
        <v>12604.12</v>
      </c>
      <c r="BK234" s="76">
        <v>63233.39</v>
      </c>
      <c r="BL234" s="76"/>
      <c r="BM234" s="76"/>
      <c r="BN234" s="76"/>
      <c r="BO234" s="76"/>
      <c r="BP234" s="76"/>
      <c r="BQ234" s="76"/>
      <c r="BR234" s="76">
        <v>442168.98000000004</v>
      </c>
      <c r="BS234" s="76">
        <v>153948.52000000002</v>
      </c>
      <c r="BT234" s="76">
        <v>1985</v>
      </c>
      <c r="BU234" s="76">
        <v>18035.46</v>
      </c>
      <c r="BV234" s="76">
        <v>263389.98</v>
      </c>
      <c r="BW234" s="76">
        <v>559475.96</v>
      </c>
      <c r="BX234" s="76">
        <v>478210.97</v>
      </c>
      <c r="BY234" s="76">
        <v>16012.44</v>
      </c>
      <c r="BZ234" s="76"/>
      <c r="CA234" s="76"/>
      <c r="CB234" s="76">
        <v>66619.420000000013</v>
      </c>
      <c r="CC234" s="76">
        <v>446410.35000000003</v>
      </c>
      <c r="CD234" s="76"/>
      <c r="CE234" s="76"/>
      <c r="CF234" s="76"/>
      <c r="CG234" s="76"/>
      <c r="CH234" s="76">
        <v>49247.820000000007</v>
      </c>
      <c r="CI234" s="76"/>
      <c r="CJ234" s="76">
        <v>14639.09</v>
      </c>
      <c r="CK234" s="76">
        <v>5512.91</v>
      </c>
      <c r="CL234" s="76"/>
      <c r="CM234" s="76"/>
      <c r="CN234" s="76"/>
      <c r="CO234" s="76"/>
      <c r="CP234" s="76">
        <v>634708.44000000006</v>
      </c>
      <c r="CQ234" s="76"/>
      <c r="CR234" s="76"/>
      <c r="CS234" s="76"/>
      <c r="CT234" s="76"/>
      <c r="CU234" s="76">
        <v>19959.61</v>
      </c>
      <c r="CV234" s="76">
        <v>117897.63</v>
      </c>
      <c r="CW234" s="76"/>
      <c r="CX234" s="76">
        <v>14719.59</v>
      </c>
      <c r="CY234" s="76"/>
      <c r="CZ234" s="76"/>
      <c r="DA234" s="76">
        <v>40479888.740000002</v>
      </c>
    </row>
    <row r="235" spans="2:105" x14ac:dyDescent="0.3">
      <c r="B235" s="72" t="s">
        <v>658</v>
      </c>
      <c r="C235" s="74" t="s">
        <v>149</v>
      </c>
      <c r="D235" s="73">
        <v>6030.0400000000009</v>
      </c>
      <c r="F235" s="55" t="s">
        <v>732</v>
      </c>
      <c r="G235" s="76">
        <v>96744</v>
      </c>
      <c r="H235" s="76">
        <v>-96744</v>
      </c>
      <c r="I235" s="76">
        <v>12934192.949999999</v>
      </c>
      <c r="J235" s="76">
        <v>247154.59000000003</v>
      </c>
      <c r="K235" s="76">
        <v>270856.57999999996</v>
      </c>
      <c r="L235" s="76"/>
      <c r="M235" s="76"/>
      <c r="N235" s="76">
        <v>465382.14</v>
      </c>
      <c r="O235" s="76"/>
      <c r="P235" s="76">
        <v>4939827.8</v>
      </c>
      <c r="Q235" s="76">
        <v>269.64</v>
      </c>
      <c r="R235" s="76">
        <v>211359.08</v>
      </c>
      <c r="S235" s="76"/>
      <c r="T235" s="76"/>
      <c r="U235" s="76">
        <v>559604.67999999993</v>
      </c>
      <c r="V235" s="76">
        <v>1641411.44</v>
      </c>
      <c r="W235" s="76">
        <v>1498110.56</v>
      </c>
      <c r="X235" s="76">
        <v>1028564.06</v>
      </c>
      <c r="Y235" s="76">
        <v>436306.37999999995</v>
      </c>
      <c r="Z235" s="76">
        <v>1952985.15</v>
      </c>
      <c r="AA235" s="76">
        <v>630639.15999999992</v>
      </c>
      <c r="AB235" s="76"/>
      <c r="AC235" s="76"/>
      <c r="AD235" s="76"/>
      <c r="AE235" s="76"/>
      <c r="AF235" s="76">
        <v>21464.06</v>
      </c>
      <c r="AG235" s="76">
        <v>8906.0200000000023</v>
      </c>
      <c r="AH235" s="76">
        <v>55575.930000000008</v>
      </c>
      <c r="AI235" s="76">
        <v>110302.45000000001</v>
      </c>
      <c r="AJ235" s="76"/>
      <c r="AK235" s="76"/>
      <c r="AL235" s="76"/>
      <c r="AM235" s="76"/>
      <c r="AN235" s="76">
        <v>1022474.9800000002</v>
      </c>
      <c r="AO235" s="76">
        <v>166898.22</v>
      </c>
      <c r="AP235" s="76">
        <v>64893.56</v>
      </c>
      <c r="AQ235" s="76">
        <v>408142.18</v>
      </c>
      <c r="AR235" s="76"/>
      <c r="AS235" s="76"/>
      <c r="AT235" s="76">
        <v>39719.410000000003</v>
      </c>
      <c r="AU235" s="76">
        <v>144119.42000000001</v>
      </c>
      <c r="AV235" s="76"/>
      <c r="AW235" s="76"/>
      <c r="AX235" s="76"/>
      <c r="AY235" s="76">
        <v>2033334.4500000002</v>
      </c>
      <c r="AZ235" s="76">
        <v>90959.64</v>
      </c>
      <c r="BA235" s="76">
        <v>27976.52</v>
      </c>
      <c r="BB235" s="76"/>
      <c r="BC235" s="76"/>
      <c r="BD235" s="76">
        <v>71298.2</v>
      </c>
      <c r="BE235" s="76"/>
      <c r="BF235" s="76">
        <v>194713.78999999998</v>
      </c>
      <c r="BG235" s="76"/>
      <c r="BH235" s="76">
        <v>42537.64</v>
      </c>
      <c r="BI235" s="76"/>
      <c r="BJ235" s="76"/>
      <c r="BK235" s="76">
        <v>28344.880000000001</v>
      </c>
      <c r="BL235" s="76"/>
      <c r="BM235" s="76"/>
      <c r="BN235" s="76"/>
      <c r="BO235" s="76"/>
      <c r="BP235" s="76"/>
      <c r="BQ235" s="76"/>
      <c r="BR235" s="76">
        <v>357025.89</v>
      </c>
      <c r="BS235" s="76">
        <v>128495.49</v>
      </c>
      <c r="BT235" s="76">
        <v>3375.6099999999997</v>
      </c>
      <c r="BU235" s="76">
        <v>7359.9699999999993</v>
      </c>
      <c r="BV235" s="76"/>
      <c r="BW235" s="76"/>
      <c r="BX235" s="76">
        <v>491690.91</v>
      </c>
      <c r="BY235" s="76">
        <v>88930.19</v>
      </c>
      <c r="BZ235" s="76"/>
      <c r="CA235" s="76"/>
      <c r="CB235" s="76">
        <v>57063.350000000006</v>
      </c>
      <c r="CC235" s="76">
        <v>353069.51</v>
      </c>
      <c r="CD235" s="76"/>
      <c r="CE235" s="76"/>
      <c r="CF235" s="76"/>
      <c r="CG235" s="76"/>
      <c r="CH235" s="76">
        <v>331718.34999999998</v>
      </c>
      <c r="CI235" s="76"/>
      <c r="CJ235" s="76">
        <v>13684.15</v>
      </c>
      <c r="CK235" s="76">
        <v>289.25</v>
      </c>
      <c r="CL235" s="76"/>
      <c r="CM235" s="76"/>
      <c r="CN235" s="76"/>
      <c r="CO235" s="76"/>
      <c r="CP235" s="76">
        <v>37400.28</v>
      </c>
      <c r="CQ235" s="76"/>
      <c r="CR235" s="76"/>
      <c r="CS235" s="76"/>
      <c r="CT235" s="76">
        <v>7994.98</v>
      </c>
      <c r="CU235" s="76"/>
      <c r="CV235" s="76"/>
      <c r="CW235" s="76"/>
      <c r="CX235" s="76">
        <v>151921.38</v>
      </c>
      <c r="CY235" s="76"/>
      <c r="CZ235" s="76"/>
      <c r="DA235" s="76">
        <v>33378344.86999999</v>
      </c>
    </row>
    <row r="236" spans="2:105" x14ac:dyDescent="0.3">
      <c r="B236" s="72" t="s">
        <v>658</v>
      </c>
      <c r="C236" s="74" t="s">
        <v>159</v>
      </c>
      <c r="D236" s="73">
        <v>84486.02</v>
      </c>
      <c r="F236" s="55" t="s">
        <v>322</v>
      </c>
      <c r="G236" s="76">
        <v>50637.53</v>
      </c>
      <c r="H236" s="76">
        <v>-50637.53</v>
      </c>
      <c r="I236" s="76">
        <v>2821816.2700000005</v>
      </c>
      <c r="J236" s="76">
        <v>48194.79</v>
      </c>
      <c r="K236" s="76">
        <v>49726.34</v>
      </c>
      <c r="L236" s="76"/>
      <c r="M236" s="76">
        <v>15450</v>
      </c>
      <c r="N236" s="76">
        <v>4154.1499999999996</v>
      </c>
      <c r="O236" s="76"/>
      <c r="P236" s="76">
        <v>1621822.3</v>
      </c>
      <c r="Q236" s="76">
        <v>81759.11</v>
      </c>
      <c r="R236" s="76">
        <v>145157.97999999998</v>
      </c>
      <c r="S236" s="76"/>
      <c r="T236" s="76">
        <v>59668.78</v>
      </c>
      <c r="U236" s="76">
        <v>2155.91</v>
      </c>
      <c r="V236" s="76">
        <v>99.79</v>
      </c>
      <c r="W236" s="76">
        <v>20.81</v>
      </c>
      <c r="X236" s="76">
        <v>214779.45</v>
      </c>
      <c r="Y236" s="76">
        <v>138591.50000000003</v>
      </c>
      <c r="Z236" s="76">
        <v>409931.56999999995</v>
      </c>
      <c r="AA236" s="76">
        <v>196571.51999999999</v>
      </c>
      <c r="AB236" s="76"/>
      <c r="AC236" s="76"/>
      <c r="AD236" s="76"/>
      <c r="AE236" s="76"/>
      <c r="AF236" s="76"/>
      <c r="AG236" s="76">
        <v>7.98</v>
      </c>
      <c r="AH236" s="76">
        <v>12226.489999999998</v>
      </c>
      <c r="AI236" s="76">
        <v>32036.420000000002</v>
      </c>
      <c r="AJ236" s="76">
        <v>367951.77999999997</v>
      </c>
      <c r="AK236" s="76">
        <v>484154.27</v>
      </c>
      <c r="AL236" s="76">
        <v>4589.42</v>
      </c>
      <c r="AM236" s="76">
        <v>2877.9800000000005</v>
      </c>
      <c r="AN236" s="76">
        <v>260394.41000000003</v>
      </c>
      <c r="AO236" s="76">
        <v>40713.040000000001</v>
      </c>
      <c r="AP236" s="76">
        <v>129729.07</v>
      </c>
      <c r="AQ236" s="76">
        <v>24540.58</v>
      </c>
      <c r="AR236" s="76">
        <v>88842.73</v>
      </c>
      <c r="AS236" s="76">
        <v>35186.870000000003</v>
      </c>
      <c r="AT236" s="76">
        <v>4063.19</v>
      </c>
      <c r="AU236" s="76"/>
      <c r="AV236" s="76"/>
      <c r="AW236" s="76"/>
      <c r="AX236" s="76">
        <v>44026.479999999996</v>
      </c>
      <c r="AY236" s="76">
        <v>230450.65000000002</v>
      </c>
      <c r="AZ236" s="76">
        <v>16416.5</v>
      </c>
      <c r="BA236" s="76">
        <v>23231.61</v>
      </c>
      <c r="BB236" s="76"/>
      <c r="BC236" s="76">
        <v>16105.59</v>
      </c>
      <c r="BD236" s="76">
        <v>19715.97</v>
      </c>
      <c r="BE236" s="76">
        <v>15233.84</v>
      </c>
      <c r="BF236" s="76">
        <v>5335.57</v>
      </c>
      <c r="BG236" s="76">
        <v>29377.040000000001</v>
      </c>
      <c r="BH236" s="76">
        <v>40691.03</v>
      </c>
      <c r="BI236" s="76"/>
      <c r="BJ236" s="76">
        <v>32500</v>
      </c>
      <c r="BK236" s="76">
        <v>6874.3099999999995</v>
      </c>
      <c r="BL236" s="76"/>
      <c r="BM236" s="76"/>
      <c r="BN236" s="76"/>
      <c r="BO236" s="76"/>
      <c r="BP236" s="76"/>
      <c r="BQ236" s="76"/>
      <c r="BR236" s="76">
        <v>86943.05</v>
      </c>
      <c r="BS236" s="76">
        <v>49908.1</v>
      </c>
      <c r="BT236" s="76">
        <v>464.52</v>
      </c>
      <c r="BU236" s="76">
        <v>2387.63</v>
      </c>
      <c r="BV236" s="76">
        <v>6609.51</v>
      </c>
      <c r="BW236" s="76">
        <v>50700</v>
      </c>
      <c r="BX236" s="76">
        <v>1450.64</v>
      </c>
      <c r="BY236" s="76">
        <v>8385.2199999999993</v>
      </c>
      <c r="BZ236" s="76"/>
      <c r="CA236" s="76"/>
      <c r="CB236" s="76"/>
      <c r="CC236" s="76">
        <v>104035.69</v>
      </c>
      <c r="CD236" s="76">
        <v>9515.5499999999993</v>
      </c>
      <c r="CE236" s="76">
        <v>95062.29</v>
      </c>
      <c r="CF236" s="76"/>
      <c r="CG236" s="76"/>
      <c r="CH236" s="76">
        <v>4543.3599999999997</v>
      </c>
      <c r="CI236" s="76"/>
      <c r="CJ236" s="76">
        <v>6265.34</v>
      </c>
      <c r="CK236" s="76"/>
      <c r="CL236" s="76"/>
      <c r="CM236" s="76">
        <v>478.66</v>
      </c>
      <c r="CN236" s="76"/>
      <c r="CO236" s="76"/>
      <c r="CP236" s="76">
        <v>24524.260000000002</v>
      </c>
      <c r="CQ236" s="76"/>
      <c r="CR236" s="76"/>
      <c r="CS236" s="76"/>
      <c r="CT236" s="76"/>
      <c r="CU236" s="76"/>
      <c r="CV236" s="76"/>
      <c r="CW236" s="76"/>
      <c r="CX236" s="76">
        <v>42706.45</v>
      </c>
      <c r="CY236" s="76"/>
      <c r="CZ236" s="76"/>
      <c r="DA236" s="76">
        <v>8271153.3600000041</v>
      </c>
    </row>
    <row r="237" spans="2:105" x14ac:dyDescent="0.3">
      <c r="B237" s="72" t="s">
        <v>658</v>
      </c>
      <c r="C237" s="74" t="s">
        <v>161</v>
      </c>
      <c r="D237" s="73">
        <v>344251.76</v>
      </c>
      <c r="F237" s="55" t="s">
        <v>390</v>
      </c>
      <c r="G237" s="76">
        <v>29710.93</v>
      </c>
      <c r="H237" s="76">
        <v>-29710.93</v>
      </c>
      <c r="I237" s="76">
        <v>13725258.25</v>
      </c>
      <c r="J237" s="76"/>
      <c r="K237" s="76">
        <v>781550.79</v>
      </c>
      <c r="L237" s="76"/>
      <c r="M237" s="76">
        <v>903209.37999999989</v>
      </c>
      <c r="N237" s="76">
        <v>73664.19</v>
      </c>
      <c r="O237" s="76"/>
      <c r="P237" s="76">
        <v>5645931.4299999997</v>
      </c>
      <c r="Q237" s="76">
        <v>232001.29</v>
      </c>
      <c r="R237" s="76">
        <v>313658.31</v>
      </c>
      <c r="S237" s="76"/>
      <c r="T237" s="76">
        <v>274341</v>
      </c>
      <c r="U237" s="76">
        <v>215.75</v>
      </c>
      <c r="V237" s="76"/>
      <c r="W237" s="76">
        <v>142.63</v>
      </c>
      <c r="X237" s="76">
        <v>1147327.3099999998</v>
      </c>
      <c r="Y237" s="76">
        <v>480788.60000000009</v>
      </c>
      <c r="Z237" s="76">
        <v>2176402.7400000002</v>
      </c>
      <c r="AA237" s="76">
        <v>697127.86999999988</v>
      </c>
      <c r="AB237" s="76"/>
      <c r="AC237" s="76"/>
      <c r="AD237" s="76"/>
      <c r="AE237" s="76">
        <v>3.03</v>
      </c>
      <c r="AF237" s="76">
        <v>67468.960000000006</v>
      </c>
      <c r="AG237" s="76">
        <v>10019.790000000001</v>
      </c>
      <c r="AH237" s="76">
        <v>50755.39</v>
      </c>
      <c r="AI237" s="76">
        <v>80846.650000000009</v>
      </c>
      <c r="AJ237" s="76">
        <v>1949013.12</v>
      </c>
      <c r="AK237" s="76">
        <v>1828551.99</v>
      </c>
      <c r="AL237" s="76"/>
      <c r="AM237" s="76"/>
      <c r="AN237" s="76">
        <v>1486653.07</v>
      </c>
      <c r="AO237" s="76">
        <v>268104.96999999997</v>
      </c>
      <c r="AP237" s="76">
        <v>380165.89</v>
      </c>
      <c r="AQ237" s="76">
        <v>29209.93</v>
      </c>
      <c r="AR237" s="76"/>
      <c r="AS237" s="76">
        <v>169140.91</v>
      </c>
      <c r="AT237" s="76">
        <v>52252.44</v>
      </c>
      <c r="AU237" s="76">
        <v>72579.01999999999</v>
      </c>
      <c r="AV237" s="76">
        <v>89217.25</v>
      </c>
      <c r="AW237" s="76"/>
      <c r="AX237" s="76"/>
      <c r="AY237" s="76">
        <v>1099646.4600000002</v>
      </c>
      <c r="AZ237" s="76">
        <v>1282.5</v>
      </c>
      <c r="BA237" s="76"/>
      <c r="BB237" s="76"/>
      <c r="BC237" s="76"/>
      <c r="BD237" s="76"/>
      <c r="BE237" s="76">
        <v>4505.88</v>
      </c>
      <c r="BF237" s="76">
        <v>247760.29</v>
      </c>
      <c r="BG237" s="76">
        <v>63479.22</v>
      </c>
      <c r="BH237" s="76">
        <v>223608.46</v>
      </c>
      <c r="BI237" s="76"/>
      <c r="BJ237" s="76"/>
      <c r="BK237" s="76">
        <v>2452.02</v>
      </c>
      <c r="BL237" s="76"/>
      <c r="BM237" s="76">
        <v>21393.64</v>
      </c>
      <c r="BN237" s="76"/>
      <c r="BO237" s="76">
        <v>1262803.24</v>
      </c>
      <c r="BP237" s="76"/>
      <c r="BQ237" s="76">
        <v>38714.82</v>
      </c>
      <c r="BR237" s="76">
        <v>475871.81000000006</v>
      </c>
      <c r="BS237" s="76"/>
      <c r="BT237" s="76"/>
      <c r="BU237" s="76"/>
      <c r="BV237" s="76"/>
      <c r="BW237" s="76">
        <v>629334.13</v>
      </c>
      <c r="BX237" s="76"/>
      <c r="BY237" s="76">
        <v>996.2</v>
      </c>
      <c r="BZ237" s="76">
        <v>405650.6</v>
      </c>
      <c r="CA237" s="76"/>
      <c r="CB237" s="76">
        <v>174954.18</v>
      </c>
      <c r="CC237" s="76">
        <v>329410.07</v>
      </c>
      <c r="CD237" s="76"/>
      <c r="CE237" s="76"/>
      <c r="CF237" s="76"/>
      <c r="CG237" s="76"/>
      <c r="CH237" s="76">
        <v>34494.639999999999</v>
      </c>
      <c r="CI237" s="76"/>
      <c r="CJ237" s="76"/>
      <c r="CK237" s="76"/>
      <c r="CL237" s="76"/>
      <c r="CM237" s="76">
        <v>2.4900000000000002</v>
      </c>
      <c r="CN237" s="76"/>
      <c r="CO237" s="76"/>
      <c r="CP237" s="76">
        <v>30272.219999999998</v>
      </c>
      <c r="CQ237" s="76"/>
      <c r="CR237" s="76"/>
      <c r="CS237" s="76">
        <v>500</v>
      </c>
      <c r="CT237" s="76"/>
      <c r="CU237" s="76">
        <v>49321.81</v>
      </c>
      <c r="CV237" s="76"/>
      <c r="CW237" s="76"/>
      <c r="CX237" s="76">
        <v>11693.939999999999</v>
      </c>
      <c r="CY237" s="76"/>
      <c r="CZ237" s="76"/>
      <c r="DA237" s="76">
        <v>38093750.570000015</v>
      </c>
    </row>
    <row r="238" spans="2:105" x14ac:dyDescent="0.3">
      <c r="B238" s="72" t="s">
        <v>658</v>
      </c>
      <c r="C238" s="74" t="s">
        <v>163</v>
      </c>
      <c r="D238" s="73">
        <v>64923</v>
      </c>
      <c r="F238" s="55" t="s">
        <v>718</v>
      </c>
      <c r="G238" s="76">
        <v>159318.63</v>
      </c>
      <c r="H238" s="76">
        <v>-159318.63</v>
      </c>
      <c r="I238" s="76">
        <v>30591272.819999993</v>
      </c>
      <c r="J238" s="76">
        <v>717262.92000000016</v>
      </c>
      <c r="K238" s="76">
        <v>368541.82</v>
      </c>
      <c r="L238" s="76"/>
      <c r="M238" s="76">
        <v>4224993.6199999992</v>
      </c>
      <c r="N238" s="76">
        <v>490419.88000000006</v>
      </c>
      <c r="O238" s="76">
        <v>62755</v>
      </c>
      <c r="P238" s="76">
        <v>13597185.029999997</v>
      </c>
      <c r="Q238" s="76">
        <v>523230.79000000004</v>
      </c>
      <c r="R238" s="76">
        <v>562606.62</v>
      </c>
      <c r="S238" s="76"/>
      <c r="T238" s="76">
        <v>180194.93</v>
      </c>
      <c r="U238" s="76">
        <v>225134.45</v>
      </c>
      <c r="V238" s="76"/>
      <c r="W238" s="76"/>
      <c r="X238" s="76">
        <v>2676015.8300000005</v>
      </c>
      <c r="Y238" s="76">
        <v>1093691.5</v>
      </c>
      <c r="Z238" s="76">
        <v>5072757.84</v>
      </c>
      <c r="AA238" s="76">
        <v>1606628.21</v>
      </c>
      <c r="AB238" s="76"/>
      <c r="AC238" s="76"/>
      <c r="AD238" s="76"/>
      <c r="AE238" s="76"/>
      <c r="AF238" s="76"/>
      <c r="AG238" s="76"/>
      <c r="AH238" s="76">
        <v>138544.44999999998</v>
      </c>
      <c r="AI238" s="76">
        <v>339006.01999999996</v>
      </c>
      <c r="AJ238" s="76">
        <v>3883630.8</v>
      </c>
      <c r="AK238" s="76">
        <v>3742967.5300000003</v>
      </c>
      <c r="AL238" s="76">
        <v>510719.69999999995</v>
      </c>
      <c r="AM238" s="76">
        <v>205774.76999999996</v>
      </c>
      <c r="AN238" s="76">
        <v>1922503.0799999996</v>
      </c>
      <c r="AO238" s="76">
        <v>454071.68</v>
      </c>
      <c r="AP238" s="76">
        <v>792767.82</v>
      </c>
      <c r="AQ238" s="76">
        <v>156179.67000000001</v>
      </c>
      <c r="AR238" s="76">
        <v>21039.599999999999</v>
      </c>
      <c r="AS238" s="76">
        <v>22260.440000000002</v>
      </c>
      <c r="AT238" s="76">
        <v>176749.1</v>
      </c>
      <c r="AU238" s="76">
        <v>966303.83</v>
      </c>
      <c r="AV238" s="76"/>
      <c r="AW238" s="76"/>
      <c r="AX238" s="76">
        <v>38644.880000000005</v>
      </c>
      <c r="AY238" s="76">
        <v>1205474.95</v>
      </c>
      <c r="AZ238" s="76"/>
      <c r="BA238" s="76">
        <v>29635.99</v>
      </c>
      <c r="BB238" s="76">
        <v>151032</v>
      </c>
      <c r="BC238" s="76">
        <v>116257.48</v>
      </c>
      <c r="BD238" s="76">
        <v>10182.780000000001</v>
      </c>
      <c r="BE238" s="76">
        <v>113570.27</v>
      </c>
      <c r="BF238" s="76">
        <v>246230.5</v>
      </c>
      <c r="BG238" s="76">
        <v>132976.63</v>
      </c>
      <c r="BH238" s="76">
        <v>139884.68</v>
      </c>
      <c r="BI238" s="76">
        <v>60549.89</v>
      </c>
      <c r="BJ238" s="76">
        <v>722.06</v>
      </c>
      <c r="BK238" s="76"/>
      <c r="BL238" s="76"/>
      <c r="BM238" s="76"/>
      <c r="BN238" s="76"/>
      <c r="BO238" s="76"/>
      <c r="BP238" s="76"/>
      <c r="BQ238" s="76"/>
      <c r="BR238" s="76">
        <v>776208</v>
      </c>
      <c r="BS238" s="76">
        <v>297237.39</v>
      </c>
      <c r="BT238" s="76">
        <v>1408.19</v>
      </c>
      <c r="BU238" s="76">
        <v>16295.07</v>
      </c>
      <c r="BV238" s="76">
        <v>488189.73</v>
      </c>
      <c r="BW238" s="76">
        <v>70160</v>
      </c>
      <c r="BX238" s="76"/>
      <c r="BY238" s="76">
        <v>54148.33</v>
      </c>
      <c r="BZ238" s="76">
        <v>4860</v>
      </c>
      <c r="CA238" s="76"/>
      <c r="CB238" s="76">
        <v>295538.59000000003</v>
      </c>
      <c r="CC238" s="76">
        <v>533163.80000000005</v>
      </c>
      <c r="CD238" s="76"/>
      <c r="CE238" s="76"/>
      <c r="CF238" s="76"/>
      <c r="CG238" s="76">
        <v>23474.870000000003</v>
      </c>
      <c r="CH238" s="76">
        <v>82464.37</v>
      </c>
      <c r="CI238" s="76"/>
      <c r="CJ238" s="76">
        <v>38130.81</v>
      </c>
      <c r="CK238" s="76">
        <v>8049.02</v>
      </c>
      <c r="CL238" s="76"/>
      <c r="CM238" s="76"/>
      <c r="CN238" s="76"/>
      <c r="CO238" s="76"/>
      <c r="CP238" s="76">
        <v>188552.21999999997</v>
      </c>
      <c r="CQ238" s="76"/>
      <c r="CR238" s="76"/>
      <c r="CS238" s="76"/>
      <c r="CT238" s="76">
        <v>35822.949999999997</v>
      </c>
      <c r="CU238" s="76">
        <v>72866.960000000006</v>
      </c>
      <c r="CV238" s="76">
        <v>69554</v>
      </c>
      <c r="CW238" s="76"/>
      <c r="CX238" s="76">
        <v>22984.989999999998</v>
      </c>
      <c r="CY238" s="76"/>
      <c r="CZ238" s="76"/>
      <c r="DA238" s="76">
        <v>80649481.149999961</v>
      </c>
    </row>
    <row r="239" spans="2:105" x14ac:dyDescent="0.3">
      <c r="B239" s="72" t="s">
        <v>658</v>
      </c>
      <c r="C239" s="74" t="s">
        <v>165</v>
      </c>
      <c r="D239" s="73">
        <v>186966.61000000002</v>
      </c>
      <c r="F239" s="55" t="s">
        <v>710</v>
      </c>
      <c r="G239" s="76">
        <v>2298835.7499999995</v>
      </c>
      <c r="H239" s="76">
        <v>-2298835.7500000005</v>
      </c>
      <c r="I239" s="76">
        <v>206746340.50999999</v>
      </c>
      <c r="J239" s="76">
        <v>10350425.650000002</v>
      </c>
      <c r="K239" s="76">
        <v>11769710.669999996</v>
      </c>
      <c r="L239" s="76"/>
      <c r="M239" s="76">
        <v>4892501.2299999995</v>
      </c>
      <c r="N239" s="76">
        <v>7776887.9900000039</v>
      </c>
      <c r="O239" s="76">
        <v>3203447.5399999996</v>
      </c>
      <c r="P239" s="76">
        <v>57965053.010000043</v>
      </c>
      <c r="Q239" s="76">
        <v>1871356.5100000005</v>
      </c>
      <c r="R239" s="76">
        <v>2151238.23</v>
      </c>
      <c r="S239" s="76"/>
      <c r="T239" s="76">
        <v>1937175.27</v>
      </c>
      <c r="U239" s="76">
        <v>3799288.2100000004</v>
      </c>
      <c r="V239" s="76"/>
      <c r="W239" s="76"/>
      <c r="X239" s="76">
        <v>18276994.34</v>
      </c>
      <c r="Y239" s="76">
        <v>5022217.4099999983</v>
      </c>
      <c r="Z239" s="76">
        <v>33984498.880000003</v>
      </c>
      <c r="AA239" s="76">
        <v>7351954.5900000026</v>
      </c>
      <c r="AB239" s="76"/>
      <c r="AC239" s="76"/>
      <c r="AD239" s="76"/>
      <c r="AE239" s="76"/>
      <c r="AF239" s="76">
        <v>445356.67000000022</v>
      </c>
      <c r="AG239" s="76">
        <v>139491.53000000014</v>
      </c>
      <c r="AH239" s="76">
        <v>1732509.86</v>
      </c>
      <c r="AI239" s="76">
        <v>1247633.6799999992</v>
      </c>
      <c r="AJ239" s="76">
        <v>30818726.550000016</v>
      </c>
      <c r="AK239" s="76">
        <v>16443256.249999996</v>
      </c>
      <c r="AL239" s="76">
        <v>102247.77999999718</v>
      </c>
      <c r="AM239" s="76">
        <v>-18524.740000000278</v>
      </c>
      <c r="AN239" s="76">
        <v>10687646.800000003</v>
      </c>
      <c r="AO239" s="76">
        <v>130669.71</v>
      </c>
      <c r="AP239" s="76">
        <v>7355729.4099999992</v>
      </c>
      <c r="AQ239" s="76">
        <v>1443833.35</v>
      </c>
      <c r="AR239" s="76">
        <v>15554957.32</v>
      </c>
      <c r="AS239" s="76">
        <v>58918.17</v>
      </c>
      <c r="AT239" s="76">
        <v>119376.94</v>
      </c>
      <c r="AU239" s="76">
        <v>1772768.53</v>
      </c>
      <c r="AV239" s="76"/>
      <c r="AW239" s="76"/>
      <c r="AX239" s="76">
        <v>684381.09000000008</v>
      </c>
      <c r="AY239" s="76">
        <v>5600987.9299999988</v>
      </c>
      <c r="AZ239" s="76">
        <v>386885.16</v>
      </c>
      <c r="BA239" s="76">
        <v>161417.5</v>
      </c>
      <c r="BB239" s="76"/>
      <c r="BC239" s="76"/>
      <c r="BD239" s="76">
        <v>23455.74</v>
      </c>
      <c r="BE239" s="76">
        <v>879913.84000000008</v>
      </c>
      <c r="BF239" s="76">
        <v>857489.00999999989</v>
      </c>
      <c r="BG239" s="76">
        <v>929396.6</v>
      </c>
      <c r="BH239" s="76">
        <v>395386.24000000005</v>
      </c>
      <c r="BI239" s="76">
        <v>254182.01999999996</v>
      </c>
      <c r="BJ239" s="76">
        <v>315221.90000000002</v>
      </c>
      <c r="BK239" s="76">
        <v>56440.85</v>
      </c>
      <c r="BL239" s="76"/>
      <c r="BM239" s="76">
        <v>148524.15000000002</v>
      </c>
      <c r="BN239" s="76"/>
      <c r="BO239" s="76">
        <v>77399.5</v>
      </c>
      <c r="BP239" s="76"/>
      <c r="BQ239" s="76">
        <v>9937603.8300000001</v>
      </c>
      <c r="BR239" s="76">
        <v>2042836.94</v>
      </c>
      <c r="BS239" s="76">
        <v>719614</v>
      </c>
      <c r="BT239" s="76">
        <v>17416.050000000003</v>
      </c>
      <c r="BU239" s="76">
        <v>157989.69</v>
      </c>
      <c r="BV239" s="76">
        <v>4016740.8899999997</v>
      </c>
      <c r="BW239" s="76">
        <v>3093.32</v>
      </c>
      <c r="BX239" s="76"/>
      <c r="BY239" s="76">
        <v>85908.69</v>
      </c>
      <c r="BZ239" s="76"/>
      <c r="CA239" s="76"/>
      <c r="CB239" s="76">
        <v>1222419.9899999998</v>
      </c>
      <c r="CC239" s="76">
        <v>4030607.3400000003</v>
      </c>
      <c r="CD239" s="76"/>
      <c r="CE239" s="76"/>
      <c r="CF239" s="76"/>
      <c r="CG239" s="76"/>
      <c r="CH239" s="76">
        <v>531798.11</v>
      </c>
      <c r="CI239" s="76">
        <v>647790</v>
      </c>
      <c r="CJ239" s="76">
        <v>248618.75</v>
      </c>
      <c r="CK239" s="76"/>
      <c r="CL239" s="76"/>
      <c r="CM239" s="76">
        <v>8315.84</v>
      </c>
      <c r="CN239" s="76"/>
      <c r="CO239" s="76"/>
      <c r="CP239" s="76">
        <v>566032.81000000006</v>
      </c>
      <c r="CQ239" s="76">
        <v>733323.87</v>
      </c>
      <c r="CR239" s="76">
        <v>95152.51999999999</v>
      </c>
      <c r="CS239" s="76">
        <v>182402.16</v>
      </c>
      <c r="CT239" s="76">
        <v>361717</v>
      </c>
      <c r="CU239" s="76">
        <v>113857.03</v>
      </c>
      <c r="CV239" s="76">
        <v>244424.84000000005</v>
      </c>
      <c r="CW239" s="76"/>
      <c r="CX239" s="76">
        <v>31660.77</v>
      </c>
      <c r="CY239" s="76"/>
      <c r="CZ239" s="76"/>
      <c r="DA239" s="76">
        <v>501904093.81999981</v>
      </c>
    </row>
    <row r="240" spans="2:105" x14ac:dyDescent="0.3">
      <c r="B240" s="72" t="s">
        <v>658</v>
      </c>
      <c r="C240" s="74" t="s">
        <v>124</v>
      </c>
      <c r="D240" s="73">
        <v>24202.11</v>
      </c>
      <c r="F240" s="55" t="s">
        <v>582</v>
      </c>
      <c r="G240" s="76">
        <v>1454.26</v>
      </c>
      <c r="H240" s="76">
        <v>-1454.26</v>
      </c>
      <c r="I240" s="76">
        <v>587251.47</v>
      </c>
      <c r="J240" s="76">
        <v>7014.33</v>
      </c>
      <c r="K240" s="76"/>
      <c r="L240" s="76"/>
      <c r="M240" s="76"/>
      <c r="N240" s="76"/>
      <c r="O240" s="76"/>
      <c r="P240" s="76">
        <v>120310.04000000001</v>
      </c>
      <c r="Q240" s="76">
        <v>4347.62</v>
      </c>
      <c r="R240" s="76"/>
      <c r="S240" s="76"/>
      <c r="T240" s="76"/>
      <c r="U240" s="76"/>
      <c r="V240" s="76"/>
      <c r="W240" s="76"/>
      <c r="X240" s="76">
        <v>43767.35</v>
      </c>
      <c r="Y240" s="76">
        <v>9329.1500000000015</v>
      </c>
      <c r="Z240" s="76">
        <v>77578.45</v>
      </c>
      <c r="AA240" s="76">
        <v>10342.43</v>
      </c>
      <c r="AB240" s="76"/>
      <c r="AC240" s="76"/>
      <c r="AD240" s="76"/>
      <c r="AE240" s="76"/>
      <c r="AF240" s="76">
        <v>0.03</v>
      </c>
      <c r="AG240" s="76"/>
      <c r="AH240" s="76">
        <v>2137.4699999999998</v>
      </c>
      <c r="AI240" s="76">
        <v>2160.4899999999998</v>
      </c>
      <c r="AJ240" s="76">
        <v>97994.73</v>
      </c>
      <c r="AK240" s="76">
        <v>59116</v>
      </c>
      <c r="AL240" s="76"/>
      <c r="AM240" s="76"/>
      <c r="AN240" s="76">
        <v>24335.65</v>
      </c>
      <c r="AO240" s="76">
        <v>3582.8</v>
      </c>
      <c r="AP240" s="76">
        <v>56853.799999999996</v>
      </c>
      <c r="AQ240" s="76">
        <v>23128.080000000002</v>
      </c>
      <c r="AR240" s="76">
        <v>4113.8999999999996</v>
      </c>
      <c r="AS240" s="76">
        <v>3024.37</v>
      </c>
      <c r="AT240" s="76"/>
      <c r="AU240" s="76">
        <v>33833.4</v>
      </c>
      <c r="AV240" s="76"/>
      <c r="AW240" s="76"/>
      <c r="AX240" s="76">
        <v>2282.9700000000003</v>
      </c>
      <c r="AY240" s="76">
        <v>11595.279999999999</v>
      </c>
      <c r="AZ240" s="76"/>
      <c r="BA240" s="76"/>
      <c r="BB240" s="76"/>
      <c r="BC240" s="76">
        <v>12925.8</v>
      </c>
      <c r="BD240" s="76">
        <v>2093.6</v>
      </c>
      <c r="BE240" s="76"/>
      <c r="BF240" s="76">
        <v>479.27</v>
      </c>
      <c r="BG240" s="76">
        <v>10218.32</v>
      </c>
      <c r="BH240" s="76">
        <v>5520.6</v>
      </c>
      <c r="BI240" s="76">
        <v>1482.48</v>
      </c>
      <c r="BJ240" s="76"/>
      <c r="BK240" s="76">
        <v>173.22</v>
      </c>
      <c r="BL240" s="76">
        <v>5075.3500000000004</v>
      </c>
      <c r="BM240" s="76"/>
      <c r="BN240" s="76">
        <v>300</v>
      </c>
      <c r="BO240" s="76"/>
      <c r="BP240" s="76"/>
      <c r="BQ240" s="76"/>
      <c r="BR240" s="76">
        <v>14640.77</v>
      </c>
      <c r="BS240" s="76">
        <v>4661.1099999999997</v>
      </c>
      <c r="BT240" s="76">
        <v>349.43</v>
      </c>
      <c r="BU240" s="76">
        <v>55.510000000000048</v>
      </c>
      <c r="BV240" s="76"/>
      <c r="BW240" s="76"/>
      <c r="BX240" s="76"/>
      <c r="BY240" s="76"/>
      <c r="BZ240" s="76">
        <v>42782.3</v>
      </c>
      <c r="CA240" s="76"/>
      <c r="CB240" s="76">
        <v>2604.77</v>
      </c>
      <c r="CC240" s="76">
        <v>3854.46</v>
      </c>
      <c r="CD240" s="76"/>
      <c r="CE240" s="76"/>
      <c r="CF240" s="76"/>
      <c r="CG240" s="76"/>
      <c r="CH240" s="76">
        <v>3341.46</v>
      </c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>
        <v>1294658.2600000005</v>
      </c>
    </row>
    <row r="241" spans="2:105" x14ac:dyDescent="0.3">
      <c r="B241" s="72" t="s">
        <v>658</v>
      </c>
      <c r="C241" s="74" t="s">
        <v>126</v>
      </c>
      <c r="D241" s="73">
        <v>20065.29</v>
      </c>
      <c r="F241" s="55" t="s">
        <v>394</v>
      </c>
      <c r="G241" s="76">
        <v>654</v>
      </c>
      <c r="H241" s="76">
        <v>-654</v>
      </c>
      <c r="I241" s="76">
        <v>324155.80999999994</v>
      </c>
      <c r="J241" s="76">
        <v>6325.62</v>
      </c>
      <c r="K241" s="76">
        <v>28896.5</v>
      </c>
      <c r="L241" s="76"/>
      <c r="M241" s="76">
        <v>9736.36</v>
      </c>
      <c r="N241" s="76">
        <v>21818.75</v>
      </c>
      <c r="O241" s="76"/>
      <c r="P241" s="76">
        <v>91558.950000000012</v>
      </c>
      <c r="Q241" s="76">
        <v>1336.99</v>
      </c>
      <c r="R241" s="76">
        <v>554.6</v>
      </c>
      <c r="S241" s="76"/>
      <c r="T241" s="76"/>
      <c r="U241" s="76">
        <v>576.96</v>
      </c>
      <c r="V241" s="76"/>
      <c r="W241" s="76"/>
      <c r="X241" s="76">
        <v>28140.620000000003</v>
      </c>
      <c r="Y241" s="76">
        <v>7125.12</v>
      </c>
      <c r="Z241" s="76">
        <v>43924.229999999996</v>
      </c>
      <c r="AA241" s="76">
        <v>7119.2099999999991</v>
      </c>
      <c r="AB241" s="76"/>
      <c r="AC241" s="76"/>
      <c r="AD241" s="76"/>
      <c r="AE241" s="76"/>
      <c r="AF241" s="76">
        <v>320.14</v>
      </c>
      <c r="AG241" s="76">
        <v>93.1</v>
      </c>
      <c r="AH241" s="76">
        <v>2554.67</v>
      </c>
      <c r="AI241" s="76">
        <v>2532.6</v>
      </c>
      <c r="AJ241" s="76">
        <v>45846.1</v>
      </c>
      <c r="AK241" s="76">
        <v>18409.900000000001</v>
      </c>
      <c r="AL241" s="76"/>
      <c r="AM241" s="76"/>
      <c r="AN241" s="76">
        <v>31770.549999999996</v>
      </c>
      <c r="AO241" s="76">
        <v>13202.08</v>
      </c>
      <c r="AP241" s="76"/>
      <c r="AQ241" s="76">
        <v>580.32000000000005</v>
      </c>
      <c r="AR241" s="76">
        <v>25702.51</v>
      </c>
      <c r="AS241" s="76">
        <v>4565.0200000000004</v>
      </c>
      <c r="AT241" s="76">
        <v>442.06</v>
      </c>
      <c r="AU241" s="76">
        <v>37054</v>
      </c>
      <c r="AV241" s="76"/>
      <c r="AW241" s="76"/>
      <c r="AX241" s="76">
        <v>239</v>
      </c>
      <c r="AY241" s="76">
        <v>26956.07</v>
      </c>
      <c r="AZ241" s="76"/>
      <c r="BA241" s="76">
        <v>1131</v>
      </c>
      <c r="BB241" s="76"/>
      <c r="BC241" s="76">
        <v>1816</v>
      </c>
      <c r="BD241" s="76"/>
      <c r="BE241" s="76">
        <v>-34</v>
      </c>
      <c r="BF241" s="76"/>
      <c r="BG241" s="76">
        <v>15061.34</v>
      </c>
      <c r="BH241" s="76">
        <v>5778.8499999999995</v>
      </c>
      <c r="BI241" s="76"/>
      <c r="BJ241" s="76">
        <v>1566.89</v>
      </c>
      <c r="BK241" s="76"/>
      <c r="BL241" s="76"/>
      <c r="BM241" s="76">
        <v>19987.689999999999</v>
      </c>
      <c r="BN241" s="76"/>
      <c r="BO241" s="76"/>
      <c r="BP241" s="76"/>
      <c r="BQ241" s="76"/>
      <c r="BR241" s="76">
        <v>16358.279999999999</v>
      </c>
      <c r="BS241" s="76">
        <v>7233.8</v>
      </c>
      <c r="BT241" s="76">
        <v>371.06</v>
      </c>
      <c r="BU241" s="76">
        <v>2136.79</v>
      </c>
      <c r="BV241" s="76"/>
      <c r="BW241" s="76"/>
      <c r="BX241" s="76"/>
      <c r="BY241" s="76">
        <v>845</v>
      </c>
      <c r="BZ241" s="76">
        <v>94977.950000000012</v>
      </c>
      <c r="CA241" s="76"/>
      <c r="CB241" s="76"/>
      <c r="CC241" s="76">
        <v>2664.22</v>
      </c>
      <c r="CD241" s="76"/>
      <c r="CE241" s="76">
        <v>6793.8</v>
      </c>
      <c r="CF241" s="76"/>
      <c r="CG241" s="76"/>
      <c r="CH241" s="76">
        <v>2371.2799999999997</v>
      </c>
      <c r="CI241" s="76"/>
      <c r="CJ241" s="76"/>
      <c r="CK241" s="76"/>
      <c r="CL241" s="76"/>
      <c r="CM241" s="76"/>
      <c r="CN241" s="76"/>
      <c r="CO241" s="76"/>
      <c r="CP241" s="76">
        <v>436.94</v>
      </c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>
        <v>961034.73</v>
      </c>
    </row>
    <row r="242" spans="2:105" x14ac:dyDescent="0.3">
      <c r="B242" s="72" t="s">
        <v>658</v>
      </c>
      <c r="C242" s="74" t="s">
        <v>128</v>
      </c>
      <c r="D242" s="73">
        <v>106885.23</v>
      </c>
      <c r="F242" s="55" t="s">
        <v>538</v>
      </c>
      <c r="G242" s="76">
        <v>1477.6</v>
      </c>
      <c r="H242" s="76">
        <v>-1477.6</v>
      </c>
      <c r="I242" s="76">
        <v>8684404.1999999993</v>
      </c>
      <c r="J242" s="76">
        <v>183631.44999999998</v>
      </c>
      <c r="K242" s="76">
        <v>242718.66999999998</v>
      </c>
      <c r="L242" s="76"/>
      <c r="M242" s="76">
        <v>121702.38</v>
      </c>
      <c r="N242" s="76">
        <v>248333.45999999996</v>
      </c>
      <c r="O242" s="76">
        <v>62755</v>
      </c>
      <c r="P242" s="76">
        <v>2290738.86</v>
      </c>
      <c r="Q242" s="76">
        <v>75576.429999999993</v>
      </c>
      <c r="R242" s="76">
        <v>52867.489999999991</v>
      </c>
      <c r="S242" s="76"/>
      <c r="T242" s="76">
        <v>232964.21999999997</v>
      </c>
      <c r="U242" s="76">
        <v>44964.44999999999</v>
      </c>
      <c r="V242" s="76"/>
      <c r="W242" s="76"/>
      <c r="X242" s="76">
        <v>702398.83000000007</v>
      </c>
      <c r="Y242" s="76">
        <v>198740.90999999997</v>
      </c>
      <c r="Z242" s="76">
        <v>1333614.6400000001</v>
      </c>
      <c r="AA242" s="76">
        <v>289440.42999999993</v>
      </c>
      <c r="AB242" s="76"/>
      <c r="AC242" s="76"/>
      <c r="AD242" s="76"/>
      <c r="AE242" s="76"/>
      <c r="AF242" s="76">
        <v>30339.690000000006</v>
      </c>
      <c r="AG242" s="76">
        <v>10041.709999999999</v>
      </c>
      <c r="AH242" s="76">
        <v>44762.96</v>
      </c>
      <c r="AI242" s="76">
        <v>53357.030000000006</v>
      </c>
      <c r="AJ242" s="76">
        <v>1319518.9099999999</v>
      </c>
      <c r="AK242" s="76">
        <v>770570.09000000008</v>
      </c>
      <c r="AL242" s="76"/>
      <c r="AM242" s="76"/>
      <c r="AN242" s="76">
        <v>442691.77</v>
      </c>
      <c r="AO242" s="76">
        <v>166847.38</v>
      </c>
      <c r="AP242" s="76">
        <v>252594.43</v>
      </c>
      <c r="AQ242" s="76">
        <v>346836.83999999997</v>
      </c>
      <c r="AR242" s="76">
        <v>365014.06</v>
      </c>
      <c r="AS242" s="76">
        <v>9283.92</v>
      </c>
      <c r="AT242" s="76">
        <v>5102.17</v>
      </c>
      <c r="AU242" s="76">
        <v>86078.399999999994</v>
      </c>
      <c r="AV242" s="76"/>
      <c r="AW242" s="76"/>
      <c r="AX242" s="76">
        <v>16443.440000000002</v>
      </c>
      <c r="AY242" s="76">
        <v>104900.87</v>
      </c>
      <c r="AZ242" s="76">
        <v>2417.58</v>
      </c>
      <c r="BA242" s="76">
        <v>20503.259999999998</v>
      </c>
      <c r="BB242" s="76">
        <v>2215.62</v>
      </c>
      <c r="BC242" s="76">
        <v>444.41</v>
      </c>
      <c r="BD242" s="76"/>
      <c r="BE242" s="76">
        <v>3493.38</v>
      </c>
      <c r="BF242" s="76">
        <v>74974.320000000007</v>
      </c>
      <c r="BG242" s="76">
        <v>42861.4</v>
      </c>
      <c r="BH242" s="76">
        <v>199367.52</v>
      </c>
      <c r="BI242" s="76">
        <v>29041.32</v>
      </c>
      <c r="BJ242" s="76">
        <v>1000</v>
      </c>
      <c r="BK242" s="76">
        <v>43309.53</v>
      </c>
      <c r="BL242" s="76"/>
      <c r="BM242" s="76">
        <v>13130.91</v>
      </c>
      <c r="BN242" s="76"/>
      <c r="BO242" s="76"/>
      <c r="BP242" s="76"/>
      <c r="BQ242" s="76">
        <v>990384.59</v>
      </c>
      <c r="BR242" s="76"/>
      <c r="BS242" s="76">
        <v>194190.93</v>
      </c>
      <c r="BT242" s="76">
        <v>2504</v>
      </c>
      <c r="BU242" s="76"/>
      <c r="BV242" s="76">
        <v>460805.65</v>
      </c>
      <c r="BW242" s="76"/>
      <c r="BX242" s="76"/>
      <c r="BY242" s="76">
        <v>7005.4699999999993</v>
      </c>
      <c r="BZ242" s="76">
        <v>83294.05</v>
      </c>
      <c r="CA242" s="76"/>
      <c r="CB242" s="76">
        <v>53302.33</v>
      </c>
      <c r="CC242" s="76">
        <v>322047.7</v>
      </c>
      <c r="CD242" s="76">
        <v>1214.49</v>
      </c>
      <c r="CE242" s="76"/>
      <c r="CF242" s="76"/>
      <c r="CG242" s="76"/>
      <c r="CH242" s="76">
        <v>36021.160000000003</v>
      </c>
      <c r="CI242" s="76"/>
      <c r="CJ242" s="76"/>
      <c r="CK242" s="76"/>
      <c r="CL242" s="76"/>
      <c r="CM242" s="76"/>
      <c r="CN242" s="76">
        <v>10925</v>
      </c>
      <c r="CO242" s="76"/>
      <c r="CP242" s="76">
        <v>127740.64</v>
      </c>
      <c r="CQ242" s="76"/>
      <c r="CR242" s="76"/>
      <c r="CS242" s="76"/>
      <c r="CT242" s="76"/>
      <c r="CU242" s="76">
        <v>11866.64</v>
      </c>
      <c r="CV242" s="76"/>
      <c r="CW242" s="76">
        <v>39914.839999999997</v>
      </c>
      <c r="CX242" s="76">
        <v>22737.68</v>
      </c>
      <c r="CY242" s="76"/>
      <c r="CZ242" s="76"/>
      <c r="DA242" s="76">
        <v>21585949.509999998</v>
      </c>
    </row>
    <row r="243" spans="2:105" x14ac:dyDescent="0.3">
      <c r="B243" s="72" t="s">
        <v>658</v>
      </c>
      <c r="C243" s="74" t="s">
        <v>130</v>
      </c>
      <c r="D243" s="73">
        <v>4691.8100000000004</v>
      </c>
      <c r="F243" s="55" t="s">
        <v>496</v>
      </c>
      <c r="G243" s="76">
        <v>139742.22999999998</v>
      </c>
      <c r="H243" s="76">
        <v>-139742.22999999998</v>
      </c>
      <c r="I243" s="76">
        <v>10635267.640000001</v>
      </c>
      <c r="J243" s="76">
        <v>358921.18</v>
      </c>
      <c r="K243" s="76">
        <v>415190.59999999992</v>
      </c>
      <c r="L243" s="76"/>
      <c r="M243" s="76">
        <v>349390.58999999997</v>
      </c>
      <c r="N243" s="76">
        <v>163011.5</v>
      </c>
      <c r="O243" s="76">
        <v>18256</v>
      </c>
      <c r="P243" s="76">
        <v>3891376.99</v>
      </c>
      <c r="Q243" s="76">
        <v>243701.62000000002</v>
      </c>
      <c r="R243" s="76">
        <v>155146.32</v>
      </c>
      <c r="S243" s="76"/>
      <c r="T243" s="76">
        <v>168355.31</v>
      </c>
      <c r="U243" s="76">
        <v>96394.47</v>
      </c>
      <c r="V243" s="76"/>
      <c r="W243" s="76"/>
      <c r="X243" s="76">
        <v>893738.7300000001</v>
      </c>
      <c r="Y243" s="76">
        <v>337644.66000000003</v>
      </c>
      <c r="Z243" s="76">
        <v>1678109.37</v>
      </c>
      <c r="AA243" s="76">
        <v>463185.32</v>
      </c>
      <c r="AB243" s="76"/>
      <c r="AC243" s="76"/>
      <c r="AD243" s="76"/>
      <c r="AE243" s="76"/>
      <c r="AF243" s="76">
        <v>37422.469999999987</v>
      </c>
      <c r="AG243" s="76">
        <v>15927.449999999997</v>
      </c>
      <c r="AH243" s="76">
        <v>60249.219999999994</v>
      </c>
      <c r="AI243" s="76">
        <v>97822.83</v>
      </c>
      <c r="AJ243" s="76">
        <v>1747301.96</v>
      </c>
      <c r="AK243" s="76">
        <v>1349513.2899999998</v>
      </c>
      <c r="AL243" s="76">
        <v>73380.87</v>
      </c>
      <c r="AM243" s="76">
        <v>10937.4</v>
      </c>
      <c r="AN243" s="76">
        <v>886316.36999999988</v>
      </c>
      <c r="AO243" s="76">
        <v>158572</v>
      </c>
      <c r="AP243" s="76">
        <v>522420.02</v>
      </c>
      <c r="AQ243" s="76">
        <v>143560.00999999998</v>
      </c>
      <c r="AR243" s="76">
        <v>316033.54000000004</v>
      </c>
      <c r="AS243" s="76">
        <v>4737.21</v>
      </c>
      <c r="AT243" s="76"/>
      <c r="AU243" s="76">
        <v>503929.49</v>
      </c>
      <c r="AV243" s="76"/>
      <c r="AW243" s="76"/>
      <c r="AX243" s="76">
        <v>34653.86</v>
      </c>
      <c r="AY243" s="76">
        <v>244464.58999999997</v>
      </c>
      <c r="AZ243" s="76">
        <v>26198.41</v>
      </c>
      <c r="BA243" s="76">
        <v>18709.349999999999</v>
      </c>
      <c r="BB243" s="76"/>
      <c r="BC243" s="76">
        <v>8602.75</v>
      </c>
      <c r="BD243" s="76">
        <v>193661.65999999997</v>
      </c>
      <c r="BE243" s="76">
        <v>56920.93</v>
      </c>
      <c r="BF243" s="76">
        <v>68448.959999999992</v>
      </c>
      <c r="BG243" s="76">
        <v>53794.43</v>
      </c>
      <c r="BH243" s="76">
        <v>152088.51</v>
      </c>
      <c r="BI243" s="76">
        <v>1098.97</v>
      </c>
      <c r="BJ243" s="76"/>
      <c r="BK243" s="76">
        <v>2096.85</v>
      </c>
      <c r="BL243" s="76"/>
      <c r="BM243" s="76"/>
      <c r="BN243" s="76"/>
      <c r="BO243" s="76"/>
      <c r="BP243" s="76"/>
      <c r="BQ243" s="76">
        <v>1175.42</v>
      </c>
      <c r="BR243" s="76">
        <v>388605.61</v>
      </c>
      <c r="BS243" s="76">
        <v>18313.04</v>
      </c>
      <c r="BT243" s="76">
        <v>807.89</v>
      </c>
      <c r="BU243" s="76"/>
      <c r="BV243" s="76">
        <v>153350.13</v>
      </c>
      <c r="BW243" s="76"/>
      <c r="BX243" s="76"/>
      <c r="BY243" s="76">
        <v>32017.100000000002</v>
      </c>
      <c r="BZ243" s="76"/>
      <c r="CA243" s="76"/>
      <c r="CB243" s="76">
        <v>103940.22</v>
      </c>
      <c r="CC243" s="76">
        <v>322869.44</v>
      </c>
      <c r="CD243" s="76"/>
      <c r="CE243" s="76"/>
      <c r="CF243" s="76"/>
      <c r="CG243" s="76"/>
      <c r="CH243" s="76">
        <v>39392.94</v>
      </c>
      <c r="CI243" s="76"/>
      <c r="CJ243" s="76"/>
      <c r="CK243" s="76"/>
      <c r="CL243" s="76"/>
      <c r="CM243" s="76"/>
      <c r="CN243" s="76"/>
      <c r="CO243" s="76"/>
      <c r="CP243" s="76">
        <v>53051.590000000004</v>
      </c>
      <c r="CQ243" s="76">
        <v>7033.74</v>
      </c>
      <c r="CR243" s="76">
        <v>6269.99</v>
      </c>
      <c r="CS243" s="76">
        <v>128790.45</v>
      </c>
      <c r="CT243" s="76">
        <v>82310.33</v>
      </c>
      <c r="CU243" s="76">
        <v>153984.29999999999</v>
      </c>
      <c r="CV243" s="76"/>
      <c r="CW243" s="76"/>
      <c r="CX243" s="76"/>
      <c r="CY243" s="76"/>
      <c r="CZ243" s="76"/>
      <c r="DA243" s="76">
        <v>28148465.889999997</v>
      </c>
    </row>
    <row r="244" spans="2:105" x14ac:dyDescent="0.3">
      <c r="B244" s="72" t="s">
        <v>658</v>
      </c>
      <c r="C244" s="74" t="s">
        <v>132</v>
      </c>
      <c r="D244" s="73">
        <v>171496.80000000002</v>
      </c>
      <c r="F244" s="55" t="s">
        <v>494</v>
      </c>
      <c r="G244" s="76">
        <v>269152.52999999997</v>
      </c>
      <c r="H244" s="76">
        <v>-269152.53000000003</v>
      </c>
      <c r="I244" s="76">
        <v>59236259.560000002</v>
      </c>
      <c r="J244" s="76">
        <v>1904879.62</v>
      </c>
      <c r="K244" s="76">
        <v>327120.64000000001</v>
      </c>
      <c r="L244" s="76"/>
      <c r="M244" s="76">
        <v>5612201.089999998</v>
      </c>
      <c r="N244" s="76">
        <v>1125494.7100000002</v>
      </c>
      <c r="O244" s="76">
        <v>297263</v>
      </c>
      <c r="P244" s="76">
        <v>19463888.240000002</v>
      </c>
      <c r="Q244" s="76">
        <v>728966.72</v>
      </c>
      <c r="R244" s="76">
        <v>933646.41999999993</v>
      </c>
      <c r="S244" s="76"/>
      <c r="T244" s="76">
        <v>1730626.54</v>
      </c>
      <c r="U244" s="76">
        <v>282632.88</v>
      </c>
      <c r="V244" s="76"/>
      <c r="W244" s="76"/>
      <c r="X244" s="76">
        <v>5081360.9000000004</v>
      </c>
      <c r="Y244" s="76">
        <v>1697451.3000000007</v>
      </c>
      <c r="Z244" s="76">
        <v>9410156.3200000022</v>
      </c>
      <c r="AA244" s="76">
        <v>2478985.4199999995</v>
      </c>
      <c r="AB244" s="76"/>
      <c r="AC244" s="76"/>
      <c r="AD244" s="76"/>
      <c r="AE244" s="76"/>
      <c r="AF244" s="76">
        <v>120010.32</v>
      </c>
      <c r="AG244" s="76">
        <v>62234.729999999989</v>
      </c>
      <c r="AH244" s="76">
        <v>311074.09999999998</v>
      </c>
      <c r="AI244" s="76">
        <v>515375.66999999993</v>
      </c>
      <c r="AJ244" s="76">
        <v>8433067.379999999</v>
      </c>
      <c r="AK244" s="76">
        <v>7069810.7200000025</v>
      </c>
      <c r="AL244" s="76"/>
      <c r="AM244" s="76"/>
      <c r="AN244" s="76">
        <v>4972575.8299999991</v>
      </c>
      <c r="AO244" s="76">
        <v>697352.82000000007</v>
      </c>
      <c r="AP244" s="76">
        <v>2093896.58</v>
      </c>
      <c r="AQ244" s="76"/>
      <c r="AR244" s="76">
        <v>3179533.7700000005</v>
      </c>
      <c r="AS244" s="76">
        <v>19340</v>
      </c>
      <c r="AT244" s="76">
        <v>24703.93</v>
      </c>
      <c r="AU244" s="76">
        <v>21721.119999999999</v>
      </c>
      <c r="AV244" s="76"/>
      <c r="AW244" s="76">
        <v>100</v>
      </c>
      <c r="AX244" s="76">
        <v>154611.83999999997</v>
      </c>
      <c r="AY244" s="76">
        <v>1044527.97</v>
      </c>
      <c r="AZ244" s="76">
        <v>362917.45</v>
      </c>
      <c r="BA244" s="76">
        <v>27666</v>
      </c>
      <c r="BB244" s="76"/>
      <c r="BC244" s="76">
        <v>18626.400000000001</v>
      </c>
      <c r="BD244" s="76">
        <v>165735.31</v>
      </c>
      <c r="BE244" s="76">
        <v>4754.25</v>
      </c>
      <c r="BF244" s="76">
        <v>288587.49</v>
      </c>
      <c r="BG244" s="76">
        <v>439281.01999999996</v>
      </c>
      <c r="BH244" s="76">
        <v>588146.54</v>
      </c>
      <c r="BI244" s="76">
        <v>2573.7399999999998</v>
      </c>
      <c r="BJ244" s="76">
        <v>183083.12</v>
      </c>
      <c r="BK244" s="76">
        <v>46206.22</v>
      </c>
      <c r="BL244" s="76">
        <v>177256.53</v>
      </c>
      <c r="BM244" s="76"/>
      <c r="BN244" s="76">
        <v>370.26</v>
      </c>
      <c r="BO244" s="76"/>
      <c r="BP244" s="76"/>
      <c r="BQ244" s="76">
        <v>124372.76999999999</v>
      </c>
      <c r="BR244" s="76">
        <v>1752951</v>
      </c>
      <c r="BS244" s="76">
        <v>698955.76</v>
      </c>
      <c r="BT244" s="76">
        <v>6470.6100000000006</v>
      </c>
      <c r="BU244" s="76">
        <v>2145.2399999999998</v>
      </c>
      <c r="BV244" s="76">
        <v>2921981.79</v>
      </c>
      <c r="BW244" s="76">
        <v>344950</v>
      </c>
      <c r="BX244" s="76"/>
      <c r="BY244" s="76">
        <v>945</v>
      </c>
      <c r="BZ244" s="76">
        <v>51338.270000000004</v>
      </c>
      <c r="CA244" s="76"/>
      <c r="CB244" s="76">
        <v>406617.94</v>
      </c>
      <c r="CC244" s="76">
        <v>1282638.27</v>
      </c>
      <c r="CD244" s="76"/>
      <c r="CE244" s="76"/>
      <c r="CF244" s="76"/>
      <c r="CG244" s="76"/>
      <c r="CH244" s="76">
        <v>113800.70999999999</v>
      </c>
      <c r="CI244" s="76"/>
      <c r="CJ244" s="76"/>
      <c r="CK244" s="76"/>
      <c r="CL244" s="76"/>
      <c r="CM244" s="76"/>
      <c r="CN244" s="76"/>
      <c r="CO244" s="76"/>
      <c r="CP244" s="76">
        <v>271268.83</v>
      </c>
      <c r="CQ244" s="76"/>
      <c r="CR244" s="76"/>
      <c r="CS244" s="76">
        <v>58835.09</v>
      </c>
      <c r="CT244" s="76"/>
      <c r="CU244" s="76"/>
      <c r="CV244" s="76"/>
      <c r="CW244" s="76"/>
      <c r="CX244" s="76"/>
      <c r="CY244" s="76"/>
      <c r="CZ244" s="76"/>
      <c r="DA244" s="76">
        <v>149373345.75000009</v>
      </c>
    </row>
    <row r="245" spans="2:105" x14ac:dyDescent="0.3">
      <c r="B245" s="72" t="s">
        <v>658</v>
      </c>
      <c r="C245" s="74" t="s">
        <v>39</v>
      </c>
      <c r="D245" s="73">
        <v>180</v>
      </c>
      <c r="F245" s="55" t="s">
        <v>270</v>
      </c>
      <c r="G245" s="76">
        <v>231780.13999999998</v>
      </c>
      <c r="H245" s="76">
        <v>-231780.14</v>
      </c>
      <c r="I245" s="76">
        <v>97841278.440000013</v>
      </c>
      <c r="J245" s="76">
        <v>2969953.0500000007</v>
      </c>
      <c r="K245" s="76">
        <v>1365797.1300000001</v>
      </c>
      <c r="L245" s="76"/>
      <c r="M245" s="76">
        <v>5257441.4499999993</v>
      </c>
      <c r="N245" s="76">
        <v>1090082.5900000001</v>
      </c>
      <c r="O245" s="76">
        <v>683088</v>
      </c>
      <c r="P245" s="76">
        <v>27033438.620000005</v>
      </c>
      <c r="Q245" s="76">
        <v>565271.42000000016</v>
      </c>
      <c r="R245" s="76">
        <v>1581348.89</v>
      </c>
      <c r="S245" s="76"/>
      <c r="T245" s="76">
        <v>777484.14</v>
      </c>
      <c r="U245" s="76">
        <v>1345042.19</v>
      </c>
      <c r="V245" s="76"/>
      <c r="W245" s="76"/>
      <c r="X245" s="76">
        <v>8131164.7000000011</v>
      </c>
      <c r="Y245" s="76">
        <v>2311398.4400000004</v>
      </c>
      <c r="Z245" s="76">
        <v>15168591.949999997</v>
      </c>
      <c r="AA245" s="76">
        <v>3264005.8499999996</v>
      </c>
      <c r="AB245" s="76"/>
      <c r="AC245" s="76"/>
      <c r="AD245" s="76"/>
      <c r="AE245" s="76"/>
      <c r="AF245" s="76">
        <v>202901.84999999998</v>
      </c>
      <c r="AG245" s="76">
        <v>65529.679999999993</v>
      </c>
      <c r="AH245" s="76">
        <v>615194.34999999986</v>
      </c>
      <c r="AI245" s="76">
        <v>826560.05000000016</v>
      </c>
      <c r="AJ245" s="76">
        <v>15121166.070000002</v>
      </c>
      <c r="AK245" s="76">
        <v>10010865.499999998</v>
      </c>
      <c r="AL245" s="76"/>
      <c r="AM245" s="76"/>
      <c r="AN245" s="76">
        <v>6046785.0999999996</v>
      </c>
      <c r="AO245" s="76">
        <v>626676.55000000005</v>
      </c>
      <c r="AP245" s="76">
        <v>3233713.9200000004</v>
      </c>
      <c r="AQ245" s="76">
        <v>1822506.6500000001</v>
      </c>
      <c r="AR245" s="76">
        <v>2938429.1</v>
      </c>
      <c r="AS245" s="76">
        <v>1938.77</v>
      </c>
      <c r="AT245" s="76">
        <v>107813.26</v>
      </c>
      <c r="AU245" s="76">
        <v>334278.63</v>
      </c>
      <c r="AV245" s="76">
        <v>740</v>
      </c>
      <c r="AW245" s="76"/>
      <c r="AX245" s="76">
        <v>380901.94</v>
      </c>
      <c r="AY245" s="76">
        <v>723832.39999999991</v>
      </c>
      <c r="AZ245" s="76">
        <v>793191.86</v>
      </c>
      <c r="BA245" s="76">
        <v>42238.28</v>
      </c>
      <c r="BB245" s="76"/>
      <c r="BC245" s="76">
        <v>2208289.66</v>
      </c>
      <c r="BD245" s="76">
        <v>87553.88</v>
      </c>
      <c r="BE245" s="76">
        <v>1130.19</v>
      </c>
      <c r="BF245" s="76">
        <v>662658.43999999994</v>
      </c>
      <c r="BG245" s="76">
        <v>26778.75</v>
      </c>
      <c r="BH245" s="76">
        <v>452690.98000000004</v>
      </c>
      <c r="BI245" s="76">
        <v>65112.46</v>
      </c>
      <c r="BJ245" s="76">
        <v>765445.85</v>
      </c>
      <c r="BK245" s="76">
        <v>71148.209999999992</v>
      </c>
      <c r="BL245" s="76"/>
      <c r="BM245" s="76">
        <v>127529.23</v>
      </c>
      <c r="BN245" s="76"/>
      <c r="BO245" s="76">
        <v>5750.89</v>
      </c>
      <c r="BP245" s="76">
        <v>206</v>
      </c>
      <c r="BQ245" s="76">
        <v>588336.46</v>
      </c>
      <c r="BR245" s="76">
        <v>2137864.4700000002</v>
      </c>
      <c r="BS245" s="76">
        <v>786430.5</v>
      </c>
      <c r="BT245" s="76">
        <v>12585.14</v>
      </c>
      <c r="BU245" s="76">
        <v>326695.45</v>
      </c>
      <c r="BV245" s="76">
        <v>2233950.34</v>
      </c>
      <c r="BW245" s="76">
        <v>839249.18</v>
      </c>
      <c r="BX245" s="76">
        <v>10965.32</v>
      </c>
      <c r="BY245" s="76">
        <v>70681.710000000006</v>
      </c>
      <c r="BZ245" s="76">
        <v>76119.5</v>
      </c>
      <c r="CA245" s="76"/>
      <c r="CB245" s="76">
        <v>625166.62999999989</v>
      </c>
      <c r="CC245" s="76">
        <v>1800079.4400000004</v>
      </c>
      <c r="CD245" s="76"/>
      <c r="CE245" s="76"/>
      <c r="CF245" s="76"/>
      <c r="CG245" s="76"/>
      <c r="CH245" s="76">
        <v>328114.01</v>
      </c>
      <c r="CI245" s="76"/>
      <c r="CJ245" s="76"/>
      <c r="CK245" s="76"/>
      <c r="CL245" s="76"/>
      <c r="CM245" s="76">
        <v>1124.98</v>
      </c>
      <c r="CN245" s="76"/>
      <c r="CO245" s="76"/>
      <c r="CP245" s="76">
        <v>211514.15000000002</v>
      </c>
      <c r="CQ245" s="76"/>
      <c r="CR245" s="76"/>
      <c r="CS245" s="76">
        <v>111145.42</v>
      </c>
      <c r="CT245" s="76">
        <v>54864.01</v>
      </c>
      <c r="CU245" s="76"/>
      <c r="CV245" s="76"/>
      <c r="CW245" s="76"/>
      <c r="CX245" s="76">
        <v>99536.9</v>
      </c>
      <c r="CY245" s="76"/>
      <c r="CZ245" s="76"/>
      <c r="DA245" s="76">
        <v>228069368.96999988</v>
      </c>
    </row>
    <row r="246" spans="2:105" x14ac:dyDescent="0.3">
      <c r="B246" s="72" t="s">
        <v>658</v>
      </c>
      <c r="C246" s="74" t="s">
        <v>49</v>
      </c>
      <c r="D246" s="73">
        <v>82638.19</v>
      </c>
      <c r="F246" s="55" t="s">
        <v>376</v>
      </c>
      <c r="G246" s="76">
        <v>99392</v>
      </c>
      <c r="H246" s="76">
        <v>-99392</v>
      </c>
      <c r="I246" s="76">
        <v>5376220.1799999997</v>
      </c>
      <c r="J246" s="76">
        <v>71655.73</v>
      </c>
      <c r="K246" s="76"/>
      <c r="L246" s="76"/>
      <c r="M246" s="76"/>
      <c r="N246" s="76">
        <v>33462.71</v>
      </c>
      <c r="O246" s="76"/>
      <c r="P246" s="76">
        <v>1815593.0299999998</v>
      </c>
      <c r="Q246" s="76">
        <v>39617.360000000001</v>
      </c>
      <c r="R246" s="76"/>
      <c r="S246" s="76"/>
      <c r="T246" s="76"/>
      <c r="U246" s="76">
        <v>500</v>
      </c>
      <c r="V246" s="76"/>
      <c r="W246" s="76"/>
      <c r="X246" s="76">
        <v>405080.19000000006</v>
      </c>
      <c r="Y246" s="76">
        <v>136638.42000000001</v>
      </c>
      <c r="Z246" s="76">
        <v>767851.42999999993</v>
      </c>
      <c r="AA246" s="76">
        <v>198271.13000000003</v>
      </c>
      <c r="AB246" s="76"/>
      <c r="AC246" s="76"/>
      <c r="AD246" s="76"/>
      <c r="AE246" s="76"/>
      <c r="AF246" s="76">
        <v>4302.07</v>
      </c>
      <c r="AG246" s="76">
        <v>1913.92</v>
      </c>
      <c r="AH246" s="76">
        <v>21336.739999999998</v>
      </c>
      <c r="AI246" s="76">
        <v>35800.160000000003</v>
      </c>
      <c r="AJ246" s="76">
        <v>775781.44000000018</v>
      </c>
      <c r="AK246" s="76">
        <v>620398.56000000006</v>
      </c>
      <c r="AL246" s="76"/>
      <c r="AM246" s="76"/>
      <c r="AN246" s="76">
        <v>648205.35</v>
      </c>
      <c r="AO246" s="76">
        <v>138481.84</v>
      </c>
      <c r="AP246" s="76">
        <v>163497.9</v>
      </c>
      <c r="AQ246" s="76">
        <v>4602.5</v>
      </c>
      <c r="AR246" s="76">
        <v>248108.30000000002</v>
      </c>
      <c r="AS246" s="76">
        <v>90898.140000000014</v>
      </c>
      <c r="AT246" s="76"/>
      <c r="AU246" s="76">
        <v>40951.369999999995</v>
      </c>
      <c r="AV246" s="76"/>
      <c r="AW246" s="76"/>
      <c r="AX246" s="76">
        <v>76981.490000000005</v>
      </c>
      <c r="AY246" s="76">
        <v>319301.41000000003</v>
      </c>
      <c r="AZ246" s="76">
        <v>110</v>
      </c>
      <c r="BA246" s="76">
        <v>15083.55</v>
      </c>
      <c r="BB246" s="76"/>
      <c r="BC246" s="76">
        <v>9881.26</v>
      </c>
      <c r="BD246" s="76"/>
      <c r="BE246" s="76">
        <v>900</v>
      </c>
      <c r="BF246" s="76">
        <v>1706.99</v>
      </c>
      <c r="BG246" s="76">
        <v>480</v>
      </c>
      <c r="BH246" s="76">
        <v>56999.149999999994</v>
      </c>
      <c r="BI246" s="76">
        <v>4553.01</v>
      </c>
      <c r="BJ246" s="76">
        <v>564</v>
      </c>
      <c r="BK246" s="76">
        <v>1149.24</v>
      </c>
      <c r="BL246" s="76">
        <v>1503.27</v>
      </c>
      <c r="BM246" s="76">
        <v>15185.29</v>
      </c>
      <c r="BN246" s="76"/>
      <c r="BO246" s="76">
        <v>1606.92</v>
      </c>
      <c r="BP246" s="76"/>
      <c r="BQ246" s="76"/>
      <c r="BR246" s="76">
        <v>3656.66</v>
      </c>
      <c r="BS246" s="76">
        <v>129671.54000000001</v>
      </c>
      <c r="BT246" s="76">
        <v>3866.62</v>
      </c>
      <c r="BU246" s="76"/>
      <c r="BV246" s="76">
        <v>182091.63</v>
      </c>
      <c r="BW246" s="76"/>
      <c r="BX246" s="76"/>
      <c r="BY246" s="76">
        <v>16926.22</v>
      </c>
      <c r="BZ246" s="76">
        <v>1189.1100000000001</v>
      </c>
      <c r="CA246" s="76"/>
      <c r="CB246" s="76">
        <v>40924.79</v>
      </c>
      <c r="CC246" s="76">
        <v>160716.85999999999</v>
      </c>
      <c r="CD246" s="76"/>
      <c r="CE246" s="76"/>
      <c r="CF246" s="76"/>
      <c r="CG246" s="76"/>
      <c r="CH246" s="76">
        <v>10826.49</v>
      </c>
      <c r="CI246" s="76"/>
      <c r="CJ246" s="76"/>
      <c r="CK246" s="76"/>
      <c r="CL246" s="76"/>
      <c r="CM246" s="76"/>
      <c r="CN246" s="76"/>
      <c r="CO246" s="76"/>
      <c r="CP246" s="76">
        <v>56113.86</v>
      </c>
      <c r="CQ246" s="76"/>
      <c r="CR246" s="76"/>
      <c r="CS246" s="76"/>
      <c r="CT246" s="76">
        <v>74499</v>
      </c>
      <c r="CU246" s="76">
        <v>610.02</v>
      </c>
      <c r="CV246" s="76"/>
      <c r="CW246" s="76"/>
      <c r="CX246" s="76">
        <v>13834.69</v>
      </c>
      <c r="CY246" s="76"/>
      <c r="CZ246" s="76"/>
      <c r="DA246" s="76">
        <v>12840101.539999999</v>
      </c>
    </row>
    <row r="247" spans="2:105" x14ac:dyDescent="0.3">
      <c r="B247" s="72" t="s">
        <v>658</v>
      </c>
      <c r="C247" s="74" t="s">
        <v>51</v>
      </c>
      <c r="D247" s="73">
        <v>41058.75</v>
      </c>
      <c r="F247" s="55" t="s">
        <v>276</v>
      </c>
      <c r="G247" s="76">
        <v>346725.64</v>
      </c>
      <c r="H247" s="76">
        <v>-346725.63999999996</v>
      </c>
      <c r="I247" s="76">
        <v>30728042.209999997</v>
      </c>
      <c r="J247" s="76">
        <v>701975.93</v>
      </c>
      <c r="K247" s="76">
        <v>758468.2799999998</v>
      </c>
      <c r="L247" s="76"/>
      <c r="M247" s="76">
        <v>1869226.42</v>
      </c>
      <c r="N247" s="76">
        <v>401596.72</v>
      </c>
      <c r="O247" s="76">
        <v>198650</v>
      </c>
      <c r="P247" s="76">
        <v>9642897.3200000003</v>
      </c>
      <c r="Q247" s="76">
        <v>436362.97999999992</v>
      </c>
      <c r="R247" s="76">
        <v>554438.73</v>
      </c>
      <c r="S247" s="76"/>
      <c r="T247" s="76">
        <v>399850.88</v>
      </c>
      <c r="U247" s="76">
        <v>84328.95</v>
      </c>
      <c r="V247" s="76"/>
      <c r="W247" s="76"/>
      <c r="X247" s="76">
        <v>2576739.4400000004</v>
      </c>
      <c r="Y247" s="76">
        <v>826689.35</v>
      </c>
      <c r="Z247" s="76">
        <v>4867521.1300000008</v>
      </c>
      <c r="AA247" s="76">
        <v>1184593.3500000001</v>
      </c>
      <c r="AB247" s="76"/>
      <c r="AC247" s="76"/>
      <c r="AD247" s="76"/>
      <c r="AE247" s="76"/>
      <c r="AF247" s="76">
        <v>121462.05000000003</v>
      </c>
      <c r="AG247" s="76">
        <v>45461.03</v>
      </c>
      <c r="AH247" s="76">
        <v>157339.93999999994</v>
      </c>
      <c r="AI247" s="76">
        <v>249081.61</v>
      </c>
      <c r="AJ247" s="76">
        <v>4816186.8599999994</v>
      </c>
      <c r="AK247" s="76">
        <v>3641951.1399999997</v>
      </c>
      <c r="AL247" s="76">
        <v>5007.1000000000004</v>
      </c>
      <c r="AM247" s="76"/>
      <c r="AN247" s="76">
        <v>2276493.17</v>
      </c>
      <c r="AO247" s="76">
        <v>484822.79</v>
      </c>
      <c r="AP247" s="76">
        <v>1515455.9</v>
      </c>
      <c r="AQ247" s="76">
        <v>179946.31</v>
      </c>
      <c r="AR247" s="76">
        <v>1237251.46</v>
      </c>
      <c r="AS247" s="76">
        <v>80916.33</v>
      </c>
      <c r="AT247" s="76">
        <v>42127.57</v>
      </c>
      <c r="AU247" s="76">
        <v>51549.299999999996</v>
      </c>
      <c r="AV247" s="76">
        <v>38887.5</v>
      </c>
      <c r="AW247" s="76">
        <v>116047.83</v>
      </c>
      <c r="AX247" s="76">
        <v>341809.45</v>
      </c>
      <c r="AY247" s="76">
        <v>1225398.1099999999</v>
      </c>
      <c r="AZ247" s="76"/>
      <c r="BA247" s="76">
        <v>20228.52</v>
      </c>
      <c r="BB247" s="76">
        <v>57703.01</v>
      </c>
      <c r="BC247" s="76">
        <v>193556.82</v>
      </c>
      <c r="BD247" s="76">
        <v>15622.73</v>
      </c>
      <c r="BE247" s="76"/>
      <c r="BF247" s="76">
        <v>141355.32999999999</v>
      </c>
      <c r="BG247" s="76">
        <v>171077.21</v>
      </c>
      <c r="BH247" s="76">
        <v>61990.39</v>
      </c>
      <c r="BI247" s="76">
        <v>2046.63</v>
      </c>
      <c r="BJ247" s="76"/>
      <c r="BK247" s="76">
        <v>16886.77</v>
      </c>
      <c r="BL247" s="76"/>
      <c r="BM247" s="76">
        <v>23518.25</v>
      </c>
      <c r="BN247" s="76"/>
      <c r="BO247" s="76">
        <v>11192.94</v>
      </c>
      <c r="BP247" s="76"/>
      <c r="BQ247" s="76">
        <v>104531.67</v>
      </c>
      <c r="BR247" s="76">
        <v>867102.06</v>
      </c>
      <c r="BS247" s="76">
        <v>130719.17</v>
      </c>
      <c r="BT247" s="76">
        <v>6480.03</v>
      </c>
      <c r="BU247" s="76">
        <v>361</v>
      </c>
      <c r="BV247" s="76">
        <v>830355.23</v>
      </c>
      <c r="BW247" s="76">
        <v>71998.78</v>
      </c>
      <c r="BX247" s="76"/>
      <c r="BY247" s="76">
        <v>27637.7</v>
      </c>
      <c r="BZ247" s="76">
        <v>424374.08999999997</v>
      </c>
      <c r="CA247" s="76"/>
      <c r="CB247" s="76">
        <v>235037.84</v>
      </c>
      <c r="CC247" s="76">
        <v>552163.54</v>
      </c>
      <c r="CD247" s="76">
        <v>84297.62</v>
      </c>
      <c r="CE247" s="76"/>
      <c r="CF247" s="76"/>
      <c r="CG247" s="76"/>
      <c r="CH247" s="76">
        <v>59478.149999999994</v>
      </c>
      <c r="CI247" s="76"/>
      <c r="CJ247" s="76">
        <v>785.53</v>
      </c>
      <c r="CK247" s="76"/>
      <c r="CL247" s="76"/>
      <c r="CM247" s="76">
        <v>1946.75</v>
      </c>
      <c r="CN247" s="76"/>
      <c r="CO247" s="76"/>
      <c r="CP247" s="76">
        <v>128830.06999999999</v>
      </c>
      <c r="CQ247" s="76"/>
      <c r="CR247" s="76">
        <v>7623</v>
      </c>
      <c r="CS247" s="76"/>
      <c r="CT247" s="76">
        <v>9773.86</v>
      </c>
      <c r="CU247" s="76">
        <v>38221.83</v>
      </c>
      <c r="CV247" s="76">
        <v>17362.489999999998</v>
      </c>
      <c r="CW247" s="76">
        <v>151025.01</v>
      </c>
      <c r="CX247" s="76">
        <v>2864.65</v>
      </c>
      <c r="CY247" s="76"/>
      <c r="CZ247" s="76"/>
      <c r="DA247" s="76">
        <v>76326725.810000002</v>
      </c>
    </row>
    <row r="248" spans="2:105" x14ac:dyDescent="0.3">
      <c r="B248" s="72" t="s">
        <v>658</v>
      </c>
      <c r="C248" s="74" t="s">
        <v>55</v>
      </c>
      <c r="D248" s="73">
        <v>153901.72</v>
      </c>
      <c r="F248" s="55" t="s">
        <v>334</v>
      </c>
      <c r="G248" s="76">
        <v>549182.97</v>
      </c>
      <c r="H248" s="76">
        <v>-549182.97</v>
      </c>
      <c r="I248" s="76">
        <v>24190185.739999998</v>
      </c>
      <c r="J248" s="76">
        <v>1049767.8700000001</v>
      </c>
      <c r="K248" s="76">
        <v>149739.37999999998</v>
      </c>
      <c r="L248" s="76"/>
      <c r="M248" s="76">
        <v>452636.72999999992</v>
      </c>
      <c r="N248" s="76">
        <v>810754.10000000009</v>
      </c>
      <c r="O248" s="76">
        <v>293642</v>
      </c>
      <c r="P248" s="76">
        <v>8587653.5799999982</v>
      </c>
      <c r="Q248" s="76">
        <v>355517</v>
      </c>
      <c r="R248" s="76">
        <v>315824.75</v>
      </c>
      <c r="S248" s="76"/>
      <c r="T248" s="76">
        <v>480400.49</v>
      </c>
      <c r="U248" s="76">
        <v>219085.66999999998</v>
      </c>
      <c r="V248" s="76"/>
      <c r="W248" s="76"/>
      <c r="X248" s="76">
        <v>2003506.8800000004</v>
      </c>
      <c r="Y248" s="76">
        <v>732465.75999999989</v>
      </c>
      <c r="Z248" s="76">
        <v>3679287.07</v>
      </c>
      <c r="AA248" s="76">
        <v>1056533.75</v>
      </c>
      <c r="AB248" s="76"/>
      <c r="AC248" s="76"/>
      <c r="AD248" s="76"/>
      <c r="AE248" s="76"/>
      <c r="AF248" s="76">
        <v>3372.899999999911</v>
      </c>
      <c r="AG248" s="76">
        <v>1238.8900000000058</v>
      </c>
      <c r="AH248" s="76">
        <v>170106.13999999998</v>
      </c>
      <c r="AI248" s="76">
        <v>250432.28000000003</v>
      </c>
      <c r="AJ248" s="76">
        <v>3608128.1799999997</v>
      </c>
      <c r="AK248" s="76">
        <v>3103875.71</v>
      </c>
      <c r="AL248" s="76"/>
      <c r="AM248" s="76"/>
      <c r="AN248" s="76">
        <v>1742967.21</v>
      </c>
      <c r="AO248" s="76">
        <v>306467.01</v>
      </c>
      <c r="AP248" s="76">
        <v>952884.87</v>
      </c>
      <c r="AQ248" s="76">
        <v>360536.41000000003</v>
      </c>
      <c r="AR248" s="76">
        <v>632654.72000000009</v>
      </c>
      <c r="AS248" s="76">
        <v>71470.69</v>
      </c>
      <c r="AT248" s="76">
        <v>34636.1</v>
      </c>
      <c r="AU248" s="76">
        <v>122983.79000000001</v>
      </c>
      <c r="AV248" s="76">
        <v>23388.66</v>
      </c>
      <c r="AW248" s="76">
        <v>52449.75</v>
      </c>
      <c r="AX248" s="76">
        <v>22783.010000000002</v>
      </c>
      <c r="AY248" s="76">
        <v>187630.9</v>
      </c>
      <c r="AZ248" s="76">
        <v>77587.850000000006</v>
      </c>
      <c r="BA248" s="76">
        <v>39453.93</v>
      </c>
      <c r="BB248" s="76">
        <v>200</v>
      </c>
      <c r="BC248" s="76">
        <v>66005.06</v>
      </c>
      <c r="BD248" s="76"/>
      <c r="BE248" s="76">
        <v>5424</v>
      </c>
      <c r="BF248" s="76">
        <v>185368.02</v>
      </c>
      <c r="BG248" s="76">
        <v>54286.45</v>
      </c>
      <c r="BH248" s="76">
        <v>125997.05</v>
      </c>
      <c r="BI248" s="76">
        <v>57849.279999999999</v>
      </c>
      <c r="BJ248" s="76">
        <v>22698.96999999999</v>
      </c>
      <c r="BK248" s="76">
        <v>91751.05</v>
      </c>
      <c r="BL248" s="76">
        <v>32227.69</v>
      </c>
      <c r="BM248" s="76">
        <v>3500</v>
      </c>
      <c r="BN248" s="76"/>
      <c r="BO248" s="76"/>
      <c r="BP248" s="76"/>
      <c r="BQ248" s="76">
        <v>201579.51</v>
      </c>
      <c r="BR248" s="76">
        <v>690802.90999999992</v>
      </c>
      <c r="BS248" s="76">
        <v>440283.74</v>
      </c>
      <c r="BT248" s="76">
        <v>3428.7200000000003</v>
      </c>
      <c r="BU248" s="76">
        <v>5187.4699999999993</v>
      </c>
      <c r="BV248" s="76">
        <v>720627.13</v>
      </c>
      <c r="BW248" s="76"/>
      <c r="BX248" s="76"/>
      <c r="BY248" s="76">
        <v>121801.70000000001</v>
      </c>
      <c r="BZ248" s="76">
        <v>245185.98</v>
      </c>
      <c r="CA248" s="76"/>
      <c r="CB248" s="76">
        <v>202939.5</v>
      </c>
      <c r="CC248" s="76">
        <v>549533.43999999994</v>
      </c>
      <c r="CD248" s="76"/>
      <c r="CE248" s="76"/>
      <c r="CF248" s="76"/>
      <c r="CG248" s="76"/>
      <c r="CH248" s="76">
        <v>72705.91</v>
      </c>
      <c r="CI248" s="76"/>
      <c r="CJ248" s="76">
        <v>85653.89</v>
      </c>
      <c r="CK248" s="76">
        <v>1428.31</v>
      </c>
      <c r="CL248" s="76"/>
      <c r="CM248" s="76"/>
      <c r="CN248" s="76"/>
      <c r="CO248" s="76"/>
      <c r="CP248" s="76">
        <v>114113.32</v>
      </c>
      <c r="CQ248" s="76"/>
      <c r="CR248" s="76"/>
      <c r="CS248" s="76"/>
      <c r="CT248" s="76">
        <v>59111.45</v>
      </c>
      <c r="CU248" s="76">
        <v>52085.77</v>
      </c>
      <c r="CV248" s="76"/>
      <c r="CW248" s="76"/>
      <c r="CX248" s="76">
        <v>262468.34000000003</v>
      </c>
      <c r="CY248" s="76"/>
      <c r="CZ248" s="76"/>
      <c r="DA248" s="76">
        <v>60616294.429999992</v>
      </c>
    </row>
    <row r="249" spans="2:105" x14ac:dyDescent="0.3">
      <c r="B249" s="72" t="s">
        <v>658</v>
      </c>
      <c r="C249" s="74" t="s">
        <v>57</v>
      </c>
      <c r="D249" s="73">
        <v>6925.33</v>
      </c>
      <c r="F249" s="55" t="s">
        <v>462</v>
      </c>
      <c r="G249" s="76">
        <v>105109.7</v>
      </c>
      <c r="H249" s="76">
        <v>-105109.7</v>
      </c>
      <c r="I249" s="76">
        <v>3161990.9299999997</v>
      </c>
      <c r="J249" s="76">
        <v>153391.47999999998</v>
      </c>
      <c r="K249" s="76">
        <v>63131.76</v>
      </c>
      <c r="L249" s="76"/>
      <c r="M249" s="76">
        <v>65729.42</v>
      </c>
      <c r="N249" s="76">
        <v>25387.03</v>
      </c>
      <c r="O249" s="76">
        <v>26243</v>
      </c>
      <c r="P249" s="76">
        <v>1256526.28</v>
      </c>
      <c r="Q249" s="76">
        <v>60273.919999999998</v>
      </c>
      <c r="R249" s="76">
        <v>33045.370000000003</v>
      </c>
      <c r="S249" s="76"/>
      <c r="T249" s="76">
        <v>133282.5</v>
      </c>
      <c r="U249" s="76">
        <v>6557.2</v>
      </c>
      <c r="V249" s="76"/>
      <c r="W249" s="76"/>
      <c r="X249" s="76">
        <v>261456.7</v>
      </c>
      <c r="Y249" s="76">
        <v>106799.61000000002</v>
      </c>
      <c r="Z249" s="76">
        <v>473367.74</v>
      </c>
      <c r="AA249" s="76">
        <v>157660.19000000003</v>
      </c>
      <c r="AB249" s="76"/>
      <c r="AC249" s="76"/>
      <c r="AD249" s="76"/>
      <c r="AE249" s="76"/>
      <c r="AF249" s="76">
        <v>6686.68</v>
      </c>
      <c r="AG249" s="76">
        <v>2973.35</v>
      </c>
      <c r="AH249" s="76">
        <v>16770.98</v>
      </c>
      <c r="AI249" s="76">
        <v>40805.530000000006</v>
      </c>
      <c r="AJ249" s="76">
        <v>476993.72</v>
      </c>
      <c r="AK249" s="76">
        <v>520056.28</v>
      </c>
      <c r="AL249" s="76"/>
      <c r="AM249" s="76"/>
      <c r="AN249" s="76">
        <v>219832.7</v>
      </c>
      <c r="AO249" s="76">
        <v>109641.89</v>
      </c>
      <c r="AP249" s="76">
        <v>149173.70000000001</v>
      </c>
      <c r="AQ249" s="76">
        <v>31942.11</v>
      </c>
      <c r="AR249" s="76">
        <v>4596.04</v>
      </c>
      <c r="AS249" s="76">
        <v>10250.93</v>
      </c>
      <c r="AT249" s="76">
        <v>2822.25</v>
      </c>
      <c r="AU249" s="76">
        <v>16868.03</v>
      </c>
      <c r="AV249" s="76"/>
      <c r="AW249" s="76"/>
      <c r="AX249" s="76">
        <v>31530.410000000003</v>
      </c>
      <c r="AY249" s="76">
        <v>160453.59999999998</v>
      </c>
      <c r="AZ249" s="76">
        <v>4174</v>
      </c>
      <c r="BA249" s="76">
        <v>18227.7</v>
      </c>
      <c r="BB249" s="76"/>
      <c r="BC249" s="76"/>
      <c r="BD249" s="76"/>
      <c r="BE249" s="76">
        <v>17569.98</v>
      </c>
      <c r="BF249" s="76">
        <v>20683.93</v>
      </c>
      <c r="BG249" s="76">
        <v>29445.43</v>
      </c>
      <c r="BH249" s="76">
        <v>93614.5</v>
      </c>
      <c r="BI249" s="76">
        <v>460</v>
      </c>
      <c r="BJ249" s="76"/>
      <c r="BK249" s="76">
        <v>29305.840000000004</v>
      </c>
      <c r="BL249" s="76"/>
      <c r="BM249" s="76"/>
      <c r="BN249" s="76"/>
      <c r="BO249" s="76">
        <v>2753.64</v>
      </c>
      <c r="BP249" s="76"/>
      <c r="BQ249" s="76">
        <v>2836.01</v>
      </c>
      <c r="BR249" s="76">
        <v>204349.92</v>
      </c>
      <c r="BS249" s="76">
        <v>102452.68</v>
      </c>
      <c r="BT249" s="76">
        <v>1339.87</v>
      </c>
      <c r="BU249" s="76">
        <v>1897.22</v>
      </c>
      <c r="BV249" s="76">
        <v>78535.98</v>
      </c>
      <c r="BW249" s="76">
        <v>33150</v>
      </c>
      <c r="BX249" s="76">
        <v>6290.73</v>
      </c>
      <c r="BY249" s="76">
        <v>7145</v>
      </c>
      <c r="BZ249" s="76">
        <v>75660.62</v>
      </c>
      <c r="CA249" s="76"/>
      <c r="CB249" s="76">
        <v>34944.660000000003</v>
      </c>
      <c r="CC249" s="76">
        <v>93390.88</v>
      </c>
      <c r="CD249" s="76"/>
      <c r="CE249" s="76"/>
      <c r="CF249" s="76"/>
      <c r="CG249" s="76"/>
      <c r="CH249" s="76">
        <v>19973.39</v>
      </c>
      <c r="CI249" s="76"/>
      <c r="CJ249" s="76"/>
      <c r="CK249" s="76"/>
      <c r="CL249" s="76"/>
      <c r="CM249" s="76"/>
      <c r="CN249" s="76"/>
      <c r="CO249" s="76"/>
      <c r="CP249" s="76">
        <v>26869.940000000002</v>
      </c>
      <c r="CQ249" s="76"/>
      <c r="CR249" s="76"/>
      <c r="CS249" s="76"/>
      <c r="CT249" s="76"/>
      <c r="CU249" s="76"/>
      <c r="CV249" s="76"/>
      <c r="CW249" s="76"/>
      <c r="CX249" s="76">
        <v>51716.36</v>
      </c>
      <c r="CY249" s="76"/>
      <c r="CZ249" s="76"/>
      <c r="DA249" s="76">
        <v>8743029.6099999994</v>
      </c>
    </row>
    <row r="250" spans="2:105" x14ac:dyDescent="0.3">
      <c r="B250" s="72" t="s">
        <v>658</v>
      </c>
      <c r="C250" s="74" t="s">
        <v>61</v>
      </c>
      <c r="D250" s="73">
        <v>1104</v>
      </c>
      <c r="F250" s="55" t="s">
        <v>810</v>
      </c>
      <c r="G250" s="76">
        <v>150813.76000000001</v>
      </c>
      <c r="H250" s="76">
        <v>-150813.76000000001</v>
      </c>
      <c r="I250" s="76">
        <v>20172213.169999998</v>
      </c>
      <c r="J250" s="76">
        <v>719161.64999999991</v>
      </c>
      <c r="K250" s="76"/>
      <c r="L250" s="76"/>
      <c r="M250" s="76">
        <v>149966.5</v>
      </c>
      <c r="N250" s="76">
        <v>2063603.56</v>
      </c>
      <c r="O250" s="76"/>
      <c r="P250" s="76">
        <v>7144765.3400000017</v>
      </c>
      <c r="Q250" s="76">
        <v>402529.61</v>
      </c>
      <c r="R250" s="76">
        <v>280979.19</v>
      </c>
      <c r="S250" s="76"/>
      <c r="T250" s="76"/>
      <c r="U250" s="76">
        <v>405237.82</v>
      </c>
      <c r="V250" s="76"/>
      <c r="W250" s="76"/>
      <c r="X250" s="76">
        <v>1692145.46</v>
      </c>
      <c r="Y250" s="76">
        <v>611317.71</v>
      </c>
      <c r="Z250" s="76">
        <v>3110688.8699999996</v>
      </c>
      <c r="AA250" s="76">
        <v>851727.00999999989</v>
      </c>
      <c r="AB250" s="76"/>
      <c r="AC250" s="76"/>
      <c r="AD250" s="76"/>
      <c r="AE250" s="76"/>
      <c r="AF250" s="76">
        <v>34595.199999999997</v>
      </c>
      <c r="AG250" s="76">
        <v>13863.52</v>
      </c>
      <c r="AH250" s="76">
        <v>79274.77</v>
      </c>
      <c r="AI250" s="76">
        <v>127571.16</v>
      </c>
      <c r="AJ250" s="76">
        <v>3090018.01</v>
      </c>
      <c r="AK250" s="76">
        <v>2396789.2999999993</v>
      </c>
      <c r="AL250" s="76">
        <v>53272.52</v>
      </c>
      <c r="AM250" s="76">
        <v>38624.950000000004</v>
      </c>
      <c r="AN250" s="76">
        <v>1826111.83</v>
      </c>
      <c r="AO250" s="76">
        <v>193389.09999999998</v>
      </c>
      <c r="AP250" s="76">
        <v>886852.54</v>
      </c>
      <c r="AQ250" s="76">
        <v>55800.090000000004</v>
      </c>
      <c r="AR250" s="76">
        <v>171761.2</v>
      </c>
      <c r="AS250" s="76">
        <v>29171.969999999998</v>
      </c>
      <c r="AT250" s="76"/>
      <c r="AU250" s="76">
        <v>142819.19999999998</v>
      </c>
      <c r="AV250" s="76"/>
      <c r="AW250" s="76"/>
      <c r="AX250" s="76">
        <v>129170.54000000001</v>
      </c>
      <c r="AY250" s="76">
        <v>535546.33000000007</v>
      </c>
      <c r="AZ250" s="76">
        <v>122726.41</v>
      </c>
      <c r="BA250" s="76"/>
      <c r="BB250" s="76"/>
      <c r="BC250" s="76">
        <v>122498.11</v>
      </c>
      <c r="BD250" s="76"/>
      <c r="BE250" s="76"/>
      <c r="BF250" s="76">
        <v>107670.39000000001</v>
      </c>
      <c r="BG250" s="76">
        <v>132017.93999999997</v>
      </c>
      <c r="BH250" s="76">
        <v>82043.23</v>
      </c>
      <c r="BI250" s="76">
        <v>615.29</v>
      </c>
      <c r="BJ250" s="76">
        <v>230408.64</v>
      </c>
      <c r="BK250" s="76">
        <v>97778.099999999991</v>
      </c>
      <c r="BL250" s="76"/>
      <c r="BM250" s="76">
        <v>101189.26999999999</v>
      </c>
      <c r="BN250" s="76"/>
      <c r="BO250" s="76"/>
      <c r="BP250" s="76"/>
      <c r="BQ250" s="76">
        <v>33642.75</v>
      </c>
      <c r="BR250" s="76">
        <v>415605.86</v>
      </c>
      <c r="BS250" s="76">
        <v>168364.47999999998</v>
      </c>
      <c r="BT250" s="76">
        <v>1806.91</v>
      </c>
      <c r="BU250" s="76">
        <v>1051.43</v>
      </c>
      <c r="BV250" s="76">
        <v>718386.13</v>
      </c>
      <c r="BW250" s="76"/>
      <c r="BX250" s="76">
        <v>5863.83</v>
      </c>
      <c r="BY250" s="76">
        <v>51427.149999999994</v>
      </c>
      <c r="BZ250" s="76">
        <v>144991.82</v>
      </c>
      <c r="CA250" s="76"/>
      <c r="CB250" s="76">
        <v>212979.4</v>
      </c>
      <c r="CC250" s="76">
        <v>528031.64</v>
      </c>
      <c r="CD250" s="76"/>
      <c r="CE250" s="76"/>
      <c r="CF250" s="76"/>
      <c r="CG250" s="76"/>
      <c r="CH250" s="76">
        <v>397540.35</v>
      </c>
      <c r="CI250" s="76"/>
      <c r="CJ250" s="76"/>
      <c r="CK250" s="76"/>
      <c r="CL250" s="76"/>
      <c r="CM250" s="76"/>
      <c r="CN250" s="76"/>
      <c r="CO250" s="76"/>
      <c r="CP250" s="76">
        <v>196421.50999999998</v>
      </c>
      <c r="CQ250" s="76">
        <v>91077.25</v>
      </c>
      <c r="CR250" s="76"/>
      <c r="CS250" s="76">
        <v>112504.81</v>
      </c>
      <c r="CT250" s="76"/>
      <c r="CU250" s="76"/>
      <c r="CV250" s="76">
        <v>30062.94</v>
      </c>
      <c r="CW250" s="76"/>
      <c r="CX250" s="76">
        <v>142482.70000000001</v>
      </c>
      <c r="CY250" s="76"/>
      <c r="CZ250" s="76"/>
      <c r="DA250" s="76">
        <v>51658156.459999993</v>
      </c>
    </row>
    <row r="251" spans="2:105" x14ac:dyDescent="0.3">
      <c r="B251" s="72" t="s">
        <v>658</v>
      </c>
      <c r="C251" s="74" t="s">
        <v>63</v>
      </c>
      <c r="D251" s="73">
        <v>45764.049999999996</v>
      </c>
      <c r="F251" s="55" t="s">
        <v>328</v>
      </c>
      <c r="G251" s="76">
        <v>96274.1</v>
      </c>
      <c r="H251" s="76">
        <v>-96274.1</v>
      </c>
      <c r="I251" s="76">
        <v>13199348.930000002</v>
      </c>
      <c r="J251" s="76">
        <v>377312.32999999996</v>
      </c>
      <c r="K251" s="76">
        <v>690088.32000000007</v>
      </c>
      <c r="L251" s="76"/>
      <c r="M251" s="76">
        <v>341547.77</v>
      </c>
      <c r="N251" s="76">
        <v>256162.15</v>
      </c>
      <c r="O251" s="76">
        <v>114100</v>
      </c>
      <c r="P251" s="76">
        <v>4312148.07</v>
      </c>
      <c r="Q251" s="76">
        <v>530690.91</v>
      </c>
      <c r="R251" s="76">
        <v>210662.94</v>
      </c>
      <c r="S251" s="76"/>
      <c r="T251" s="76">
        <v>389505.61</v>
      </c>
      <c r="U251" s="76">
        <v>67831.679999999993</v>
      </c>
      <c r="V251" s="76">
        <v>23467.849999999995</v>
      </c>
      <c r="W251" s="76">
        <v>8628.9600000000009</v>
      </c>
      <c r="X251" s="76">
        <v>1120068.97</v>
      </c>
      <c r="Y251" s="76">
        <v>399917.14</v>
      </c>
      <c r="Z251" s="76">
        <v>2082387.7</v>
      </c>
      <c r="AA251" s="76">
        <v>558248.81999999983</v>
      </c>
      <c r="AB251" s="76"/>
      <c r="AC251" s="76"/>
      <c r="AD251" s="76"/>
      <c r="AE251" s="76"/>
      <c r="AF251" s="76">
        <v>15469.279999999999</v>
      </c>
      <c r="AG251" s="76">
        <v>8047.8700000000008</v>
      </c>
      <c r="AH251" s="76">
        <v>63657.829999999994</v>
      </c>
      <c r="AI251" s="76">
        <v>121638.02999999998</v>
      </c>
      <c r="AJ251" s="76">
        <v>2029067.47</v>
      </c>
      <c r="AK251" s="76">
        <v>1696499.33</v>
      </c>
      <c r="AL251" s="76">
        <v>114385</v>
      </c>
      <c r="AM251" s="76">
        <v>22778.339999999997</v>
      </c>
      <c r="AN251" s="76">
        <v>1363932.8499999999</v>
      </c>
      <c r="AO251" s="76">
        <v>204900.38999999998</v>
      </c>
      <c r="AP251" s="76">
        <v>511610.5</v>
      </c>
      <c r="AQ251" s="76">
        <v>392377.92000000004</v>
      </c>
      <c r="AR251" s="76">
        <v>1058661.3600000001</v>
      </c>
      <c r="AS251" s="76"/>
      <c r="AT251" s="76">
        <v>5716.54</v>
      </c>
      <c r="AU251" s="76"/>
      <c r="AV251" s="76"/>
      <c r="AW251" s="76">
        <v>6548.75</v>
      </c>
      <c r="AX251" s="76">
        <v>120786.59</v>
      </c>
      <c r="AY251" s="76">
        <v>127499.86</v>
      </c>
      <c r="AZ251" s="76">
        <v>11501.46</v>
      </c>
      <c r="BA251" s="76">
        <v>24464.99</v>
      </c>
      <c r="BB251" s="76"/>
      <c r="BC251" s="76">
        <v>68691.649999999994</v>
      </c>
      <c r="BD251" s="76">
        <v>20600</v>
      </c>
      <c r="BE251" s="76">
        <v>10090.619999999999</v>
      </c>
      <c r="BF251" s="76">
        <v>55315.41</v>
      </c>
      <c r="BG251" s="76">
        <v>101019.67000000001</v>
      </c>
      <c r="BH251" s="76">
        <v>184170.77</v>
      </c>
      <c r="BI251" s="76">
        <v>985.29</v>
      </c>
      <c r="BJ251" s="76"/>
      <c r="BK251" s="76">
        <v>21885.35</v>
      </c>
      <c r="BL251" s="76">
        <v>669.63</v>
      </c>
      <c r="BM251" s="76">
        <v>9349.32</v>
      </c>
      <c r="BN251" s="76"/>
      <c r="BO251" s="76">
        <v>9165.7099999999991</v>
      </c>
      <c r="BP251" s="76"/>
      <c r="BQ251" s="76">
        <v>7816.89</v>
      </c>
      <c r="BR251" s="76">
        <v>815821.78</v>
      </c>
      <c r="BS251" s="76">
        <v>382867.10000000003</v>
      </c>
      <c r="BT251" s="76">
        <v>1422.26</v>
      </c>
      <c r="BU251" s="76">
        <v>43038.07</v>
      </c>
      <c r="BV251" s="76">
        <v>669452.8899999999</v>
      </c>
      <c r="BW251" s="76">
        <v>131612.63</v>
      </c>
      <c r="BX251" s="76">
        <v>60398.879999999997</v>
      </c>
      <c r="BY251" s="76">
        <v>46503.12</v>
      </c>
      <c r="BZ251" s="76">
        <v>120975.97</v>
      </c>
      <c r="CA251" s="76"/>
      <c r="CB251" s="76">
        <v>85781.72</v>
      </c>
      <c r="CC251" s="76">
        <v>377412.77</v>
      </c>
      <c r="CD251" s="76"/>
      <c r="CE251" s="76">
        <v>7064.09</v>
      </c>
      <c r="CF251" s="76"/>
      <c r="CG251" s="76"/>
      <c r="CH251" s="76">
        <v>41314.449999999997</v>
      </c>
      <c r="CI251" s="76"/>
      <c r="CJ251" s="76"/>
      <c r="CK251" s="76"/>
      <c r="CL251" s="76">
        <v>16118.12</v>
      </c>
      <c r="CM251" s="76"/>
      <c r="CN251" s="76"/>
      <c r="CO251" s="76"/>
      <c r="CP251" s="76">
        <v>73195.3</v>
      </c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>
        <v>35944401.970000006</v>
      </c>
    </row>
    <row r="252" spans="2:105" x14ac:dyDescent="0.3">
      <c r="B252" s="72" t="s">
        <v>658</v>
      </c>
      <c r="C252" s="74" t="s">
        <v>65</v>
      </c>
      <c r="D252" s="73">
        <v>224</v>
      </c>
      <c r="F252" s="55" t="s">
        <v>660</v>
      </c>
      <c r="G252" s="76">
        <v>2570.64</v>
      </c>
      <c r="H252" s="76">
        <v>-2570.64</v>
      </c>
      <c r="I252" s="76">
        <v>7706164.5599999996</v>
      </c>
      <c r="J252" s="76">
        <v>328338.02999999997</v>
      </c>
      <c r="K252" s="76">
        <v>357951.47000000003</v>
      </c>
      <c r="L252" s="76"/>
      <c r="M252" s="76">
        <v>132954</v>
      </c>
      <c r="N252" s="76">
        <v>163738.79</v>
      </c>
      <c r="O252" s="76">
        <v>39935</v>
      </c>
      <c r="P252" s="76">
        <v>2975171.3100000005</v>
      </c>
      <c r="Q252" s="76">
        <v>139151.19999999998</v>
      </c>
      <c r="R252" s="76">
        <v>47467.149999999994</v>
      </c>
      <c r="S252" s="76"/>
      <c r="T252" s="76">
        <v>228182.49</v>
      </c>
      <c r="U252" s="76">
        <v>43706.41</v>
      </c>
      <c r="V252" s="76"/>
      <c r="W252" s="76"/>
      <c r="X252" s="76">
        <v>642722.19999999995</v>
      </c>
      <c r="Y252" s="76">
        <v>252994.86999999994</v>
      </c>
      <c r="Z252" s="76">
        <v>1186957.3</v>
      </c>
      <c r="AA252" s="76">
        <v>370413.92000000004</v>
      </c>
      <c r="AB252" s="76"/>
      <c r="AC252" s="76"/>
      <c r="AD252" s="76"/>
      <c r="AE252" s="76"/>
      <c r="AF252" s="76">
        <v>26209.83</v>
      </c>
      <c r="AG252" s="76">
        <v>11564.61</v>
      </c>
      <c r="AH252" s="76">
        <v>40893.81</v>
      </c>
      <c r="AI252" s="76">
        <v>69404.199999999983</v>
      </c>
      <c r="AJ252" s="76">
        <v>1232264</v>
      </c>
      <c r="AK252" s="76">
        <v>1105456</v>
      </c>
      <c r="AL252" s="76">
        <v>98770</v>
      </c>
      <c r="AM252" s="76"/>
      <c r="AN252" s="76">
        <v>586915.06000000006</v>
      </c>
      <c r="AO252" s="76">
        <v>14711.79</v>
      </c>
      <c r="AP252" s="76">
        <v>38397.5</v>
      </c>
      <c r="AQ252" s="76">
        <v>116714.4</v>
      </c>
      <c r="AR252" s="76">
        <v>368620.41</v>
      </c>
      <c r="AS252" s="76">
        <v>105740.75</v>
      </c>
      <c r="AT252" s="76">
        <v>6668.37</v>
      </c>
      <c r="AU252" s="76"/>
      <c r="AV252" s="76"/>
      <c r="AW252" s="76"/>
      <c r="AX252" s="76">
        <v>37217.360000000001</v>
      </c>
      <c r="AY252" s="76">
        <v>108802.75</v>
      </c>
      <c r="AZ252" s="76">
        <v>670.5</v>
      </c>
      <c r="BA252" s="76">
        <v>22395.69</v>
      </c>
      <c r="BB252" s="76">
        <v>18344.66</v>
      </c>
      <c r="BC252" s="76">
        <v>9906.0300000000007</v>
      </c>
      <c r="BD252" s="76"/>
      <c r="BE252" s="76"/>
      <c r="BF252" s="76">
        <v>39242.35</v>
      </c>
      <c r="BG252" s="76">
        <v>45615.38</v>
      </c>
      <c r="BH252" s="76">
        <v>83658.600000000006</v>
      </c>
      <c r="BI252" s="76">
        <v>20684.43</v>
      </c>
      <c r="BJ252" s="76">
        <v>16940</v>
      </c>
      <c r="BK252" s="76">
        <v>8153.8399999999992</v>
      </c>
      <c r="BL252" s="76"/>
      <c r="BM252" s="76">
        <v>168731.52000000002</v>
      </c>
      <c r="BN252" s="76"/>
      <c r="BO252" s="76"/>
      <c r="BP252" s="76"/>
      <c r="BQ252" s="76">
        <v>1542272.22</v>
      </c>
      <c r="BR252" s="76">
        <v>248328.63</v>
      </c>
      <c r="BS252" s="76">
        <v>180701.76</v>
      </c>
      <c r="BT252" s="76">
        <v>3645.22</v>
      </c>
      <c r="BU252" s="76"/>
      <c r="BV252" s="76">
        <v>216852.78</v>
      </c>
      <c r="BW252" s="76">
        <v>80568.39</v>
      </c>
      <c r="BX252" s="76">
        <v>353696.56</v>
      </c>
      <c r="BY252" s="76">
        <v>36241.25</v>
      </c>
      <c r="BZ252" s="76">
        <v>99693.48000000001</v>
      </c>
      <c r="CA252" s="76"/>
      <c r="CB252" s="76">
        <v>101500.41</v>
      </c>
      <c r="CC252" s="76">
        <v>260341</v>
      </c>
      <c r="CD252" s="76">
        <v>2631.2599999999998</v>
      </c>
      <c r="CE252" s="76"/>
      <c r="CF252" s="76"/>
      <c r="CG252" s="76"/>
      <c r="CH252" s="76">
        <v>33485.56</v>
      </c>
      <c r="CI252" s="76"/>
      <c r="CJ252" s="76">
        <v>20477.45</v>
      </c>
      <c r="CK252" s="76">
        <v>955.47</v>
      </c>
      <c r="CL252" s="76"/>
      <c r="CM252" s="76"/>
      <c r="CN252" s="76"/>
      <c r="CO252" s="76"/>
      <c r="CP252" s="76">
        <v>73958.399999999994</v>
      </c>
      <c r="CQ252" s="76"/>
      <c r="CR252" s="76"/>
      <c r="CS252" s="76">
        <v>73821.31</v>
      </c>
      <c r="CT252" s="76"/>
      <c r="CU252" s="76"/>
      <c r="CV252" s="76"/>
      <c r="CW252" s="76"/>
      <c r="CX252" s="76">
        <v>44387.360000000001</v>
      </c>
      <c r="CY252" s="76"/>
      <c r="CZ252" s="76"/>
      <c r="DA252" s="76">
        <v>22392101.049999993</v>
      </c>
    </row>
    <row r="253" spans="2:105" x14ac:dyDescent="0.3">
      <c r="B253" s="72" t="s">
        <v>658</v>
      </c>
      <c r="C253" s="74" t="s">
        <v>67</v>
      </c>
      <c r="D253" s="73">
        <v>184</v>
      </c>
      <c r="F253" s="55" t="s">
        <v>712</v>
      </c>
      <c r="G253" s="76">
        <v>43423.66</v>
      </c>
      <c r="H253" s="76">
        <v>-43423.66</v>
      </c>
      <c r="I253" s="76">
        <v>3416066.12</v>
      </c>
      <c r="J253" s="76">
        <v>40119.380000000005</v>
      </c>
      <c r="K253" s="76">
        <v>11410</v>
      </c>
      <c r="L253" s="76"/>
      <c r="M253" s="76">
        <v>7860</v>
      </c>
      <c r="N253" s="76">
        <v>54358.38</v>
      </c>
      <c r="O253" s="76"/>
      <c r="P253" s="76">
        <v>1018222.4099999999</v>
      </c>
      <c r="Q253" s="76"/>
      <c r="R253" s="76">
        <v>6341.02</v>
      </c>
      <c r="S253" s="76"/>
      <c r="T253" s="76">
        <v>291.93</v>
      </c>
      <c r="U253" s="76"/>
      <c r="V253" s="76"/>
      <c r="W253" s="76"/>
      <c r="X253" s="76">
        <v>264890.65999999997</v>
      </c>
      <c r="Y253" s="76">
        <v>75805.08</v>
      </c>
      <c r="Z253" s="76">
        <v>498016.55</v>
      </c>
      <c r="AA253" s="76">
        <v>114167.71999999999</v>
      </c>
      <c r="AB253" s="76"/>
      <c r="AC253" s="76"/>
      <c r="AD253" s="76"/>
      <c r="AE253" s="76"/>
      <c r="AF253" s="76">
        <v>24201.4</v>
      </c>
      <c r="AG253" s="76">
        <v>6469.0599999999995</v>
      </c>
      <c r="AH253" s="76">
        <v>14536.45</v>
      </c>
      <c r="AI253" s="76">
        <v>10421.010000000002</v>
      </c>
      <c r="AJ253" s="76">
        <v>625055.85</v>
      </c>
      <c r="AK253" s="76">
        <v>346783.5</v>
      </c>
      <c r="AL253" s="76"/>
      <c r="AM253" s="76"/>
      <c r="AN253" s="76">
        <v>361036.29000000004</v>
      </c>
      <c r="AO253" s="76"/>
      <c r="AP253" s="76">
        <v>272527.40000000002</v>
      </c>
      <c r="AQ253" s="76">
        <v>40631.509999999995</v>
      </c>
      <c r="AR253" s="76">
        <v>181393.39</v>
      </c>
      <c r="AS253" s="76">
        <v>41470.11</v>
      </c>
      <c r="AT253" s="76"/>
      <c r="AU253" s="76">
        <v>1956.6</v>
      </c>
      <c r="AV253" s="76"/>
      <c r="AW253" s="76"/>
      <c r="AX253" s="76">
        <v>11593.38</v>
      </c>
      <c r="AY253" s="76">
        <v>287753.89</v>
      </c>
      <c r="AZ253" s="76">
        <v>45889.07</v>
      </c>
      <c r="BA253" s="76">
        <v>36951.25</v>
      </c>
      <c r="BB253" s="76"/>
      <c r="BC253" s="76">
        <v>21951.350000000002</v>
      </c>
      <c r="BD253" s="76"/>
      <c r="BE253" s="76">
        <v>12748.19</v>
      </c>
      <c r="BF253" s="76">
        <v>41577.32</v>
      </c>
      <c r="BG253" s="76">
        <v>143872.79</v>
      </c>
      <c r="BH253" s="76">
        <v>99233.279999999999</v>
      </c>
      <c r="BI253" s="76">
        <v>1890.02</v>
      </c>
      <c r="BJ253" s="76">
        <v>1215006.94</v>
      </c>
      <c r="BK253" s="76">
        <v>9197.0299999999988</v>
      </c>
      <c r="BL253" s="76">
        <v>3614.24</v>
      </c>
      <c r="BM253" s="76"/>
      <c r="BN253" s="76">
        <v>10994.16</v>
      </c>
      <c r="BO253" s="76"/>
      <c r="BP253" s="76"/>
      <c r="BQ253" s="76">
        <v>392893.53</v>
      </c>
      <c r="BR253" s="76">
        <v>34804.9</v>
      </c>
      <c r="BS253" s="76">
        <v>67366.45</v>
      </c>
      <c r="BT253" s="76">
        <v>3519.76</v>
      </c>
      <c r="BU253" s="76">
        <v>10722.140000000001</v>
      </c>
      <c r="BV253" s="76"/>
      <c r="BW253" s="76"/>
      <c r="BX253" s="76"/>
      <c r="BY253" s="76">
        <v>15527.89</v>
      </c>
      <c r="BZ253" s="76">
        <v>303001.21999999997</v>
      </c>
      <c r="CA253" s="76"/>
      <c r="CB253" s="76"/>
      <c r="CC253" s="76">
        <v>206504.2</v>
      </c>
      <c r="CD253" s="76"/>
      <c r="CE253" s="76"/>
      <c r="CF253" s="76"/>
      <c r="CG253" s="76"/>
      <c r="CH253" s="76">
        <v>37015.759999999995</v>
      </c>
      <c r="CI253" s="76"/>
      <c r="CJ253" s="76">
        <v>39651.449999999997</v>
      </c>
      <c r="CK253" s="76"/>
      <c r="CL253" s="76"/>
      <c r="CM253" s="76">
        <v>671.74</v>
      </c>
      <c r="CN253" s="76">
        <v>12000</v>
      </c>
      <c r="CO253" s="76"/>
      <c r="CP253" s="76">
        <v>13381.779999999999</v>
      </c>
      <c r="CQ253" s="76"/>
      <c r="CR253" s="76">
        <v>445602.32</v>
      </c>
      <c r="CS253" s="76"/>
      <c r="CT253" s="76"/>
      <c r="CU253" s="76"/>
      <c r="CV253" s="76"/>
      <c r="CW253" s="76"/>
      <c r="CX253" s="76">
        <v>178175.4</v>
      </c>
      <c r="CY253" s="76"/>
      <c r="CZ253" s="76"/>
      <c r="DA253" s="76">
        <v>11137143.269999998</v>
      </c>
    </row>
    <row r="254" spans="2:105" x14ac:dyDescent="0.3">
      <c r="B254" s="72" t="s">
        <v>658</v>
      </c>
      <c r="C254" s="74" t="s">
        <v>69</v>
      </c>
      <c r="D254" s="73">
        <v>16918.68</v>
      </c>
      <c r="F254" s="55" t="s">
        <v>472</v>
      </c>
      <c r="G254" s="76"/>
      <c r="H254" s="76"/>
      <c r="I254" s="76">
        <v>487525.83</v>
      </c>
      <c r="J254" s="76">
        <v>16810.169999999998</v>
      </c>
      <c r="K254" s="76"/>
      <c r="L254" s="76"/>
      <c r="M254" s="76">
        <v>10705</v>
      </c>
      <c r="N254" s="76"/>
      <c r="O254" s="76"/>
      <c r="P254" s="76">
        <v>363085.02999999997</v>
      </c>
      <c r="Q254" s="76">
        <v>2954.22</v>
      </c>
      <c r="R254" s="76"/>
      <c r="S254" s="76"/>
      <c r="T254" s="76"/>
      <c r="U254" s="76"/>
      <c r="V254" s="76"/>
      <c r="W254" s="76"/>
      <c r="X254" s="76">
        <v>38962.18</v>
      </c>
      <c r="Y254" s="76">
        <v>27523.059999999998</v>
      </c>
      <c r="Z254" s="76">
        <v>72451.88</v>
      </c>
      <c r="AA254" s="76">
        <v>40551.51</v>
      </c>
      <c r="AB254" s="76"/>
      <c r="AC254" s="76"/>
      <c r="AD254" s="76"/>
      <c r="AE254" s="76"/>
      <c r="AF254" s="76">
        <v>1914.85</v>
      </c>
      <c r="AG254" s="76">
        <v>1640.7700000000002</v>
      </c>
      <c r="AH254" s="76">
        <v>2318.04</v>
      </c>
      <c r="AI254" s="76">
        <v>2428.9299999999998</v>
      </c>
      <c r="AJ254" s="76">
        <v>81312</v>
      </c>
      <c r="AK254" s="76">
        <v>69696</v>
      </c>
      <c r="AL254" s="76">
        <v>5040.41</v>
      </c>
      <c r="AM254" s="76">
        <v>6345</v>
      </c>
      <c r="AN254" s="76">
        <v>63146.45</v>
      </c>
      <c r="AO254" s="76"/>
      <c r="AP254" s="76">
        <v>190.29</v>
      </c>
      <c r="AQ254" s="76">
        <v>16370.349999999999</v>
      </c>
      <c r="AR254" s="76">
        <v>62908.76</v>
      </c>
      <c r="AS254" s="76"/>
      <c r="AT254" s="76"/>
      <c r="AU254" s="76"/>
      <c r="AV254" s="76">
        <v>35432.5</v>
      </c>
      <c r="AW254" s="76">
        <v>7745</v>
      </c>
      <c r="AX254" s="76">
        <v>45139.8</v>
      </c>
      <c r="AY254" s="76">
        <v>103650.33</v>
      </c>
      <c r="AZ254" s="76"/>
      <c r="BA254" s="76">
        <v>25500.48</v>
      </c>
      <c r="BB254" s="76"/>
      <c r="BC254" s="76"/>
      <c r="BD254" s="76"/>
      <c r="BE254" s="76"/>
      <c r="BF254" s="76">
        <v>6346.64</v>
      </c>
      <c r="BG254" s="76">
        <v>15547.18</v>
      </c>
      <c r="BH254" s="76">
        <v>7873.36</v>
      </c>
      <c r="BI254" s="76">
        <v>9249.69</v>
      </c>
      <c r="BJ254" s="76">
        <v>1866.64</v>
      </c>
      <c r="BK254" s="76">
        <v>862.42</v>
      </c>
      <c r="BL254" s="76"/>
      <c r="BM254" s="76">
        <v>494.81</v>
      </c>
      <c r="BN254" s="76">
        <v>8040</v>
      </c>
      <c r="BO254" s="76"/>
      <c r="BP254" s="76"/>
      <c r="BQ254" s="76">
        <v>8671</v>
      </c>
      <c r="BR254" s="76">
        <v>26200.31</v>
      </c>
      <c r="BS254" s="76">
        <v>20941.48</v>
      </c>
      <c r="BT254" s="76">
        <v>439.27</v>
      </c>
      <c r="BU254" s="76"/>
      <c r="BV254" s="76"/>
      <c r="BW254" s="76"/>
      <c r="BX254" s="76">
        <v>18733</v>
      </c>
      <c r="BY254" s="76">
        <v>7018.22</v>
      </c>
      <c r="BZ254" s="76">
        <v>52846.399999999994</v>
      </c>
      <c r="CA254" s="76">
        <v>11.48</v>
      </c>
      <c r="CB254" s="76"/>
      <c r="CC254" s="76">
        <v>12857.62</v>
      </c>
      <c r="CD254" s="76"/>
      <c r="CE254" s="76"/>
      <c r="CF254" s="76"/>
      <c r="CG254" s="76"/>
      <c r="CH254" s="76">
        <v>7073.2099999999991</v>
      </c>
      <c r="CI254" s="76"/>
      <c r="CJ254" s="76">
        <v>110067.26999999999</v>
      </c>
      <c r="CK254" s="76">
        <v>204896.72999999998</v>
      </c>
      <c r="CL254" s="76"/>
      <c r="CM254" s="76"/>
      <c r="CN254" s="76"/>
      <c r="CO254" s="76"/>
      <c r="CP254" s="76">
        <v>15339.21</v>
      </c>
      <c r="CQ254" s="76"/>
      <c r="CR254" s="76">
        <v>85092.43</v>
      </c>
      <c r="CS254" s="76"/>
      <c r="CT254" s="76"/>
      <c r="CU254" s="76"/>
      <c r="CV254" s="76"/>
      <c r="CW254" s="76"/>
      <c r="CX254" s="76">
        <v>16904.189999999999</v>
      </c>
      <c r="CY254" s="76"/>
      <c r="CZ254" s="76"/>
      <c r="DA254" s="76">
        <v>2228721.4</v>
      </c>
    </row>
    <row r="255" spans="2:105" x14ac:dyDescent="0.3">
      <c r="B255" s="72" t="s">
        <v>658</v>
      </c>
      <c r="C255" s="74" t="s">
        <v>71</v>
      </c>
      <c r="D255" s="73">
        <v>73993.34</v>
      </c>
      <c r="F255" s="55" t="s">
        <v>620</v>
      </c>
      <c r="G255" s="76">
        <v>904641.03</v>
      </c>
      <c r="H255" s="76">
        <v>-904641.03</v>
      </c>
      <c r="I255" s="76">
        <v>2837176.8000000003</v>
      </c>
      <c r="J255" s="76">
        <v>163522.85</v>
      </c>
      <c r="K255" s="76"/>
      <c r="L255" s="76"/>
      <c r="M255" s="76"/>
      <c r="N255" s="76"/>
      <c r="O255" s="76"/>
      <c r="P255" s="76">
        <v>743642.24</v>
      </c>
      <c r="Q255" s="76"/>
      <c r="R255" s="76"/>
      <c r="S255" s="76"/>
      <c r="T255" s="76">
        <v>3397.25</v>
      </c>
      <c r="U255" s="76"/>
      <c r="V255" s="76"/>
      <c r="W255" s="76"/>
      <c r="X255" s="76">
        <v>226227.48</v>
      </c>
      <c r="Y255" s="76">
        <v>54227.969999999994</v>
      </c>
      <c r="Z255" s="76">
        <v>401487.4</v>
      </c>
      <c r="AA255" s="76">
        <v>81786.599999999991</v>
      </c>
      <c r="AB255" s="76"/>
      <c r="AC255" s="76"/>
      <c r="AD255" s="76"/>
      <c r="AE255" s="76"/>
      <c r="AF255" s="76"/>
      <c r="AG255" s="76"/>
      <c r="AH255" s="76">
        <v>15011.49</v>
      </c>
      <c r="AI255" s="76">
        <v>3588.43</v>
      </c>
      <c r="AJ255" s="76">
        <v>456224.33999999997</v>
      </c>
      <c r="AK255" s="76">
        <v>171103.68000000002</v>
      </c>
      <c r="AL255" s="76">
        <v>21729.85</v>
      </c>
      <c r="AM255" s="76">
        <v>5194.43</v>
      </c>
      <c r="AN255" s="76">
        <v>243521.27000000002</v>
      </c>
      <c r="AO255" s="76"/>
      <c r="AP255" s="76">
        <v>149077.42000000001</v>
      </c>
      <c r="AQ255" s="76"/>
      <c r="AR255" s="76">
        <v>105731.1</v>
      </c>
      <c r="AS255" s="76">
        <v>174400.16</v>
      </c>
      <c r="AT255" s="76"/>
      <c r="AU255" s="76">
        <v>142619.64000000001</v>
      </c>
      <c r="AV255" s="76"/>
      <c r="AW255" s="76"/>
      <c r="AX255" s="76">
        <v>9745.41</v>
      </c>
      <c r="AY255" s="76"/>
      <c r="AZ255" s="76">
        <v>840</v>
      </c>
      <c r="BA255" s="76"/>
      <c r="BB255" s="76"/>
      <c r="BC255" s="76">
        <v>40605.89</v>
      </c>
      <c r="BD255" s="76"/>
      <c r="BE255" s="76"/>
      <c r="BF255" s="76"/>
      <c r="BG255" s="76">
        <v>13487.83</v>
      </c>
      <c r="BH255" s="76">
        <v>9000</v>
      </c>
      <c r="BI255" s="76"/>
      <c r="BJ255" s="76">
        <v>1563.43</v>
      </c>
      <c r="BK255" s="76"/>
      <c r="BL255" s="76"/>
      <c r="BM255" s="76"/>
      <c r="BN255" s="76">
        <v>309.52999999999997</v>
      </c>
      <c r="BO255" s="76"/>
      <c r="BP255" s="76"/>
      <c r="BQ255" s="76">
        <v>699266.79</v>
      </c>
      <c r="BR255" s="76">
        <v>43467.839999999997</v>
      </c>
      <c r="BS255" s="76">
        <v>47913.89</v>
      </c>
      <c r="BT255" s="76">
        <v>41548.32</v>
      </c>
      <c r="BU255" s="76"/>
      <c r="BV255" s="76">
        <v>93593.98000000001</v>
      </c>
      <c r="BW255" s="76"/>
      <c r="BX255" s="76"/>
      <c r="BY255" s="76"/>
      <c r="BZ255" s="76">
        <v>242557.6</v>
      </c>
      <c r="CA255" s="76"/>
      <c r="CB255" s="76"/>
      <c r="CC255" s="76">
        <v>70046.350000000006</v>
      </c>
      <c r="CD255" s="76"/>
      <c r="CE255" s="76"/>
      <c r="CF255" s="76"/>
      <c r="CG255" s="76"/>
      <c r="CH255" s="76">
        <v>4630</v>
      </c>
      <c r="CI255" s="76"/>
      <c r="CJ255" s="76">
        <v>394127.56</v>
      </c>
      <c r="CK255" s="76">
        <v>508950.04</v>
      </c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>
        <v>8143200.6100000003</v>
      </c>
      <c r="CY255" s="76"/>
      <c r="CZ255" s="76"/>
      <c r="DA255" s="76">
        <v>16364525.469999999</v>
      </c>
    </row>
    <row r="256" spans="2:105" x14ac:dyDescent="0.3">
      <c r="B256" s="72" t="s">
        <v>658</v>
      </c>
      <c r="C256" s="74" t="s">
        <v>73</v>
      </c>
      <c r="D256" s="73">
        <v>2687.65</v>
      </c>
      <c r="F256" s="55" t="s">
        <v>578</v>
      </c>
      <c r="G256" s="76"/>
      <c r="H256" s="76"/>
      <c r="I256" s="76">
        <v>342866.17000000004</v>
      </c>
      <c r="J256" s="76">
        <v>244.03</v>
      </c>
      <c r="K256" s="76"/>
      <c r="L256" s="76"/>
      <c r="M256" s="76">
        <v>12679.1</v>
      </c>
      <c r="N256" s="76">
        <v>6408.65</v>
      </c>
      <c r="O256" s="76">
        <v>10705</v>
      </c>
      <c r="P256" s="76">
        <v>167241.44999999998</v>
      </c>
      <c r="Q256" s="76">
        <v>15291.019999999999</v>
      </c>
      <c r="R256" s="76"/>
      <c r="S256" s="76"/>
      <c r="T256" s="76"/>
      <c r="U256" s="76"/>
      <c r="V256" s="76"/>
      <c r="W256" s="76"/>
      <c r="X256" s="76">
        <v>27571.67</v>
      </c>
      <c r="Y256" s="76">
        <v>13659.779999999999</v>
      </c>
      <c r="Z256" s="76">
        <v>51396.26</v>
      </c>
      <c r="AA256" s="76">
        <v>16984.86</v>
      </c>
      <c r="AB256" s="76"/>
      <c r="AC256" s="76"/>
      <c r="AD256" s="76"/>
      <c r="AE256" s="76"/>
      <c r="AF256" s="76">
        <v>1818.76</v>
      </c>
      <c r="AG256" s="76">
        <v>1013.03</v>
      </c>
      <c r="AH256" s="76">
        <v>1600.36</v>
      </c>
      <c r="AI256" s="76">
        <v>5756.1</v>
      </c>
      <c r="AJ256" s="76">
        <v>56144</v>
      </c>
      <c r="AK256" s="76">
        <v>73568</v>
      </c>
      <c r="AL256" s="76">
        <v>97.14</v>
      </c>
      <c r="AM256" s="76">
        <v>220.76</v>
      </c>
      <c r="AN256" s="76">
        <v>34222.289999999994</v>
      </c>
      <c r="AO256" s="76">
        <v>13203.189999999999</v>
      </c>
      <c r="AP256" s="76">
        <v>25712.75</v>
      </c>
      <c r="AQ256" s="76">
        <v>10966.46</v>
      </c>
      <c r="AR256" s="76">
        <v>6224.26</v>
      </c>
      <c r="AS256" s="76">
        <v>887.48</v>
      </c>
      <c r="AT256" s="76">
        <v>263.85000000000002</v>
      </c>
      <c r="AU256" s="76">
        <v>4846.5</v>
      </c>
      <c r="AV256" s="76"/>
      <c r="AW256" s="76"/>
      <c r="AX256" s="76">
        <v>1332.5</v>
      </c>
      <c r="AY256" s="76">
        <v>14036.599999999999</v>
      </c>
      <c r="AZ256" s="76"/>
      <c r="BA256" s="76">
        <v>1131</v>
      </c>
      <c r="BB256" s="76"/>
      <c r="BC256" s="76">
        <v>90.94</v>
      </c>
      <c r="BD256" s="76">
        <v>524.01</v>
      </c>
      <c r="BE256" s="76">
        <v>2650</v>
      </c>
      <c r="BF256" s="76">
        <v>1389.06</v>
      </c>
      <c r="BG256" s="76">
        <v>1857.55</v>
      </c>
      <c r="BH256" s="76">
        <v>11934.48</v>
      </c>
      <c r="BI256" s="76"/>
      <c r="BJ256" s="76">
        <v>1100</v>
      </c>
      <c r="BK256" s="76"/>
      <c r="BL256" s="76"/>
      <c r="BM256" s="76">
        <v>645.6</v>
      </c>
      <c r="BN256" s="76"/>
      <c r="BO256" s="76"/>
      <c r="BP256" s="76"/>
      <c r="BQ256" s="76"/>
      <c r="BR256" s="76">
        <v>14027.96</v>
      </c>
      <c r="BS256" s="76">
        <v>28515.859999999997</v>
      </c>
      <c r="BT256" s="76">
        <v>392.7</v>
      </c>
      <c r="BU256" s="76">
        <v>4141.25</v>
      </c>
      <c r="BV256" s="76"/>
      <c r="BW256" s="76"/>
      <c r="BX256" s="76"/>
      <c r="BY256" s="76">
        <v>3070</v>
      </c>
      <c r="BZ256" s="76">
        <v>90159.87</v>
      </c>
      <c r="CA256" s="76"/>
      <c r="CB256" s="76"/>
      <c r="CC256" s="76">
        <v>19029.2</v>
      </c>
      <c r="CD256" s="76"/>
      <c r="CE256" s="76"/>
      <c r="CF256" s="76"/>
      <c r="CG256" s="76"/>
      <c r="CH256" s="76">
        <v>1710.4</v>
      </c>
      <c r="CI256" s="76"/>
      <c r="CJ256" s="76"/>
      <c r="CK256" s="76"/>
      <c r="CL256" s="76"/>
      <c r="CM256" s="76"/>
      <c r="CN256" s="76"/>
      <c r="CO256" s="76"/>
      <c r="CP256" s="76">
        <v>1434.6799999999998</v>
      </c>
      <c r="CQ256" s="76"/>
      <c r="CR256" s="76"/>
      <c r="CS256" s="76"/>
      <c r="CT256" s="76"/>
      <c r="CU256" s="76"/>
      <c r="CV256" s="76"/>
      <c r="CW256" s="76"/>
      <c r="CX256" s="76">
        <v>12362.4</v>
      </c>
      <c r="CY256" s="76"/>
      <c r="CZ256" s="76"/>
      <c r="DA256" s="76">
        <v>1113128.9799999995</v>
      </c>
    </row>
    <row r="257" spans="2:105" x14ac:dyDescent="0.3">
      <c r="B257" s="72" t="s">
        <v>658</v>
      </c>
      <c r="C257" s="74" t="s">
        <v>77</v>
      </c>
      <c r="D257" s="73">
        <v>132745.22</v>
      </c>
      <c r="F257" s="55" t="s">
        <v>278</v>
      </c>
      <c r="G257" s="76">
        <v>120259.66</v>
      </c>
      <c r="H257" s="76">
        <v>-120259.66</v>
      </c>
      <c r="I257" s="76">
        <v>4255023.33</v>
      </c>
      <c r="J257" s="76">
        <v>288004.41000000003</v>
      </c>
      <c r="K257" s="76">
        <v>208120.70999999996</v>
      </c>
      <c r="L257" s="76"/>
      <c r="M257" s="76">
        <v>168578.44</v>
      </c>
      <c r="N257" s="76">
        <v>128021.87999999999</v>
      </c>
      <c r="O257" s="76">
        <v>35820</v>
      </c>
      <c r="P257" s="76">
        <v>1813184.87</v>
      </c>
      <c r="Q257" s="76">
        <v>154346.27000000002</v>
      </c>
      <c r="R257" s="76">
        <v>79452.03</v>
      </c>
      <c r="S257" s="76"/>
      <c r="T257" s="76">
        <v>134874.28999999998</v>
      </c>
      <c r="U257" s="76">
        <v>22678.809999999998</v>
      </c>
      <c r="V257" s="76"/>
      <c r="W257" s="76"/>
      <c r="X257" s="76">
        <v>371433.27</v>
      </c>
      <c r="Y257" s="76">
        <v>165062.68</v>
      </c>
      <c r="Z257" s="76">
        <v>682285.54</v>
      </c>
      <c r="AA257" s="76">
        <v>224393.32</v>
      </c>
      <c r="AB257" s="76"/>
      <c r="AC257" s="76"/>
      <c r="AD257" s="76"/>
      <c r="AE257" s="76"/>
      <c r="AF257" s="76">
        <v>46780.479999999996</v>
      </c>
      <c r="AG257" s="76">
        <v>22750.120000000003</v>
      </c>
      <c r="AH257" s="76">
        <v>25045.96</v>
      </c>
      <c r="AI257" s="76">
        <v>49568.72</v>
      </c>
      <c r="AJ257" s="76">
        <v>694610.99000000011</v>
      </c>
      <c r="AK257" s="76">
        <v>678979.01</v>
      </c>
      <c r="AL257" s="76"/>
      <c r="AM257" s="76"/>
      <c r="AN257" s="76">
        <v>402513.47000000009</v>
      </c>
      <c r="AO257" s="76">
        <v>81138.83</v>
      </c>
      <c r="AP257" s="76">
        <v>116916.54</v>
      </c>
      <c r="AQ257" s="76">
        <v>43508.7</v>
      </c>
      <c r="AR257" s="76">
        <v>388575.93</v>
      </c>
      <c r="AS257" s="76"/>
      <c r="AT257" s="76">
        <v>3851.99</v>
      </c>
      <c r="AU257" s="76"/>
      <c r="AV257" s="76"/>
      <c r="AW257" s="76">
        <v>163774.25</v>
      </c>
      <c r="AX257" s="76">
        <v>58842.05</v>
      </c>
      <c r="AY257" s="76">
        <v>86292.01</v>
      </c>
      <c r="AZ257" s="76">
        <v>10554.6</v>
      </c>
      <c r="BA257" s="76">
        <v>23602.400000000001</v>
      </c>
      <c r="BB257" s="76"/>
      <c r="BC257" s="76">
        <v>8895.3000000000011</v>
      </c>
      <c r="BD257" s="76"/>
      <c r="BE257" s="76">
        <v>840</v>
      </c>
      <c r="BF257" s="76">
        <v>19572.2</v>
      </c>
      <c r="BG257" s="76">
        <v>31915.52</v>
      </c>
      <c r="BH257" s="76">
        <v>985</v>
      </c>
      <c r="BI257" s="76"/>
      <c r="BJ257" s="76">
        <v>7391.59</v>
      </c>
      <c r="BK257" s="76">
        <v>1672.9</v>
      </c>
      <c r="BL257" s="76"/>
      <c r="BM257" s="76"/>
      <c r="BN257" s="76"/>
      <c r="BO257" s="76"/>
      <c r="BP257" s="76"/>
      <c r="BQ257" s="76"/>
      <c r="BR257" s="76">
        <v>120611.98999999999</v>
      </c>
      <c r="BS257" s="76">
        <v>20760.75</v>
      </c>
      <c r="BT257" s="76">
        <v>1697.15</v>
      </c>
      <c r="BU257" s="76">
        <v>4606.3399999999992</v>
      </c>
      <c r="BV257" s="76">
        <v>227952.9</v>
      </c>
      <c r="BW257" s="76"/>
      <c r="BX257" s="76"/>
      <c r="BY257" s="76">
        <v>4628.5</v>
      </c>
      <c r="BZ257" s="76">
        <v>41250.22</v>
      </c>
      <c r="CA257" s="76"/>
      <c r="CB257" s="76">
        <v>70414.429999999993</v>
      </c>
      <c r="CC257" s="76">
        <v>100150.08</v>
      </c>
      <c r="CD257" s="76"/>
      <c r="CE257" s="76"/>
      <c r="CF257" s="76"/>
      <c r="CG257" s="76"/>
      <c r="CH257" s="76">
        <v>14909.64</v>
      </c>
      <c r="CI257" s="76"/>
      <c r="CJ257" s="76">
        <v>13260.06</v>
      </c>
      <c r="CK257" s="76">
        <v>1914.28</v>
      </c>
      <c r="CL257" s="76"/>
      <c r="CM257" s="76"/>
      <c r="CN257" s="76"/>
      <c r="CO257" s="76"/>
      <c r="CP257" s="76">
        <v>40943.620000000003</v>
      </c>
      <c r="CQ257" s="76"/>
      <c r="CR257" s="76">
        <v>65198.18</v>
      </c>
      <c r="CS257" s="76">
        <v>2169.1</v>
      </c>
      <c r="CT257" s="76"/>
      <c r="CU257" s="76">
        <v>5642.54</v>
      </c>
      <c r="CV257" s="76"/>
      <c r="CW257" s="76"/>
      <c r="CX257" s="76"/>
      <c r="CY257" s="76"/>
      <c r="CZ257" s="76"/>
      <c r="DA257" s="76">
        <v>12435968.190000001</v>
      </c>
    </row>
    <row r="258" spans="2:105" x14ac:dyDescent="0.3">
      <c r="B258" s="72" t="s">
        <v>658</v>
      </c>
      <c r="C258" s="74" t="s">
        <v>85</v>
      </c>
      <c r="D258" s="73">
        <v>9497.4000000000015</v>
      </c>
      <c r="F258" s="55" t="s">
        <v>806</v>
      </c>
      <c r="G258" s="76">
        <v>96170.84</v>
      </c>
      <c r="H258" s="76">
        <v>-96170.84</v>
      </c>
      <c r="I258" s="76">
        <v>3651548.75</v>
      </c>
      <c r="J258" s="76">
        <v>17030</v>
      </c>
      <c r="K258" s="76">
        <v>125706.34</v>
      </c>
      <c r="L258" s="76"/>
      <c r="M258" s="76">
        <v>269418.18999999994</v>
      </c>
      <c r="N258" s="76"/>
      <c r="O258" s="76">
        <v>42820</v>
      </c>
      <c r="P258" s="76">
        <v>1571697.27</v>
      </c>
      <c r="Q258" s="76">
        <v>15013.550000000001</v>
      </c>
      <c r="R258" s="76">
        <v>149095.94</v>
      </c>
      <c r="S258" s="76"/>
      <c r="T258" s="76">
        <v>126442.55</v>
      </c>
      <c r="U258" s="76"/>
      <c r="V258" s="76">
        <v>203400.53000000003</v>
      </c>
      <c r="W258" s="76">
        <v>98688.909999999989</v>
      </c>
      <c r="X258" s="76">
        <v>102848.29999999999</v>
      </c>
      <c r="Y258" s="76">
        <v>36094.590000000004</v>
      </c>
      <c r="Z258" s="76">
        <v>561647.49</v>
      </c>
      <c r="AA258" s="76">
        <v>207969.47999999998</v>
      </c>
      <c r="AB258" s="76"/>
      <c r="AC258" s="76"/>
      <c r="AD258" s="76"/>
      <c r="AE258" s="76"/>
      <c r="AF258" s="76">
        <v>19357.739999999998</v>
      </c>
      <c r="AG258" s="76">
        <v>11315.490000000002</v>
      </c>
      <c r="AH258" s="76">
        <v>15360.25</v>
      </c>
      <c r="AI258" s="76">
        <v>30248.530000000002</v>
      </c>
      <c r="AJ258" s="76">
        <v>490671.35000000003</v>
      </c>
      <c r="AK258" s="76">
        <v>452441.84000000008</v>
      </c>
      <c r="AL258" s="76"/>
      <c r="AM258" s="76"/>
      <c r="AN258" s="76">
        <v>1567752.94</v>
      </c>
      <c r="AO258" s="76">
        <v>36439.83</v>
      </c>
      <c r="AP258" s="76">
        <v>121662.81</v>
      </c>
      <c r="AQ258" s="76"/>
      <c r="AR258" s="76">
        <v>121117.67</v>
      </c>
      <c r="AS258" s="76">
        <v>5262.1</v>
      </c>
      <c r="AT258" s="76">
        <v>2136.79</v>
      </c>
      <c r="AU258" s="76">
        <v>632462.68999999994</v>
      </c>
      <c r="AV258" s="76"/>
      <c r="AW258" s="76"/>
      <c r="AX258" s="76">
        <v>91583.56</v>
      </c>
      <c r="AY258" s="76">
        <v>170529.6</v>
      </c>
      <c r="AZ258" s="76">
        <v>31096.65</v>
      </c>
      <c r="BA258" s="76">
        <v>25983.18</v>
      </c>
      <c r="BB258" s="76">
        <v>5814.12</v>
      </c>
      <c r="BC258" s="76">
        <v>16891.07</v>
      </c>
      <c r="BD258" s="76"/>
      <c r="BE258" s="76"/>
      <c r="BF258" s="76">
        <v>2414.52</v>
      </c>
      <c r="BG258" s="76">
        <v>10079.200000000001</v>
      </c>
      <c r="BH258" s="76">
        <v>31561.91</v>
      </c>
      <c r="BI258" s="76">
        <v>15307.830000000002</v>
      </c>
      <c r="BJ258" s="76"/>
      <c r="BK258" s="76"/>
      <c r="BL258" s="76"/>
      <c r="BM258" s="76">
        <v>512080.44999999995</v>
      </c>
      <c r="BN258" s="76"/>
      <c r="BO258" s="76"/>
      <c r="BP258" s="76"/>
      <c r="BQ258" s="76"/>
      <c r="BR258" s="76">
        <v>182459.34000000003</v>
      </c>
      <c r="BS258" s="76">
        <v>45197.539999999994</v>
      </c>
      <c r="BT258" s="76"/>
      <c r="BU258" s="76"/>
      <c r="BV258" s="76">
        <v>53694.84</v>
      </c>
      <c r="BW258" s="76">
        <v>7747.96</v>
      </c>
      <c r="BX258" s="76"/>
      <c r="BY258" s="76">
        <v>3060.02</v>
      </c>
      <c r="BZ258" s="76">
        <v>22983.52</v>
      </c>
      <c r="CA258" s="76"/>
      <c r="CB258" s="76"/>
      <c r="CC258" s="76">
        <v>218238.11</v>
      </c>
      <c r="CD258" s="76">
        <v>5962.93</v>
      </c>
      <c r="CE258" s="76"/>
      <c r="CF258" s="76"/>
      <c r="CG258" s="76"/>
      <c r="CH258" s="76">
        <v>31428.5</v>
      </c>
      <c r="CI258" s="76"/>
      <c r="CJ258" s="76"/>
      <c r="CK258" s="76"/>
      <c r="CL258" s="76"/>
      <c r="CM258" s="76"/>
      <c r="CN258" s="76"/>
      <c r="CO258" s="76"/>
      <c r="CP258" s="76">
        <v>155409.27999999997</v>
      </c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>
        <v>12325176.049999995</v>
      </c>
    </row>
    <row r="259" spans="2:105" x14ac:dyDescent="0.3">
      <c r="B259" s="72" t="s">
        <v>658</v>
      </c>
      <c r="C259" s="74" t="s">
        <v>89</v>
      </c>
      <c r="D259" s="73">
        <v>25131.010000000002</v>
      </c>
      <c r="F259" s="55" t="s">
        <v>780</v>
      </c>
      <c r="G259" s="76">
        <v>139842.54999999999</v>
      </c>
      <c r="H259" s="76">
        <v>-139842.54999999999</v>
      </c>
      <c r="I259" s="76">
        <v>4197052.5600000005</v>
      </c>
      <c r="J259" s="76">
        <v>80195.73</v>
      </c>
      <c r="K259" s="76">
        <v>120961.55</v>
      </c>
      <c r="L259" s="76"/>
      <c r="M259" s="76">
        <v>17321.580000000002</v>
      </c>
      <c r="N259" s="76">
        <v>25748.38</v>
      </c>
      <c r="O259" s="76">
        <v>10705</v>
      </c>
      <c r="P259" s="76">
        <v>2936941.7700000005</v>
      </c>
      <c r="Q259" s="76">
        <v>169235.58</v>
      </c>
      <c r="R259" s="76">
        <v>118065.64</v>
      </c>
      <c r="S259" s="76"/>
      <c r="T259" s="76">
        <v>29400</v>
      </c>
      <c r="U259" s="76">
        <v>15780</v>
      </c>
      <c r="V259" s="76"/>
      <c r="W259" s="76"/>
      <c r="X259" s="76">
        <v>332218.81999999995</v>
      </c>
      <c r="Y259" s="76">
        <v>241382.54999999996</v>
      </c>
      <c r="Z259" s="76">
        <v>612600.1100000001</v>
      </c>
      <c r="AA259" s="76">
        <v>352938.77</v>
      </c>
      <c r="AB259" s="76"/>
      <c r="AC259" s="76"/>
      <c r="AD259" s="76"/>
      <c r="AE259" s="76"/>
      <c r="AF259" s="76">
        <v>17107.45</v>
      </c>
      <c r="AG259" s="76">
        <v>14359.48</v>
      </c>
      <c r="AH259" s="76">
        <v>23905.59</v>
      </c>
      <c r="AI259" s="76">
        <v>62756.08</v>
      </c>
      <c r="AJ259" s="76">
        <v>665129.92999999993</v>
      </c>
      <c r="AK259" s="76">
        <v>873526.82000000007</v>
      </c>
      <c r="AL259" s="76">
        <v>6908.56</v>
      </c>
      <c r="AM259" s="76">
        <v>5104.7699999999995</v>
      </c>
      <c r="AN259" s="76">
        <v>457506.55</v>
      </c>
      <c r="AO259" s="76">
        <v>338012.48</v>
      </c>
      <c r="AP259" s="76">
        <v>113814.04999999999</v>
      </c>
      <c r="AQ259" s="76">
        <v>416491.95</v>
      </c>
      <c r="AR259" s="76">
        <v>604487.36</v>
      </c>
      <c r="AS259" s="76">
        <v>2628.52</v>
      </c>
      <c r="AT259" s="76">
        <v>4435.3599999999997</v>
      </c>
      <c r="AU259" s="76"/>
      <c r="AV259" s="76"/>
      <c r="AW259" s="76"/>
      <c r="AX259" s="76">
        <v>55171.56</v>
      </c>
      <c r="AY259" s="76">
        <v>358938.99</v>
      </c>
      <c r="AZ259" s="76">
        <v>11088</v>
      </c>
      <c r="BA259" s="76">
        <v>16276.05</v>
      </c>
      <c r="BB259" s="76">
        <v>41113</v>
      </c>
      <c r="BC259" s="76"/>
      <c r="BD259" s="76">
        <v>4750</v>
      </c>
      <c r="BE259" s="76"/>
      <c r="BF259" s="76">
        <v>16061.25</v>
      </c>
      <c r="BG259" s="76">
        <v>29117.86</v>
      </c>
      <c r="BH259" s="76">
        <v>80990.929999999993</v>
      </c>
      <c r="BI259" s="76"/>
      <c r="BJ259" s="76">
        <v>1085.5</v>
      </c>
      <c r="BK259" s="76">
        <v>31438.129999999997</v>
      </c>
      <c r="BL259" s="76"/>
      <c r="BM259" s="76"/>
      <c r="BN259" s="76"/>
      <c r="BO259" s="76"/>
      <c r="BP259" s="76"/>
      <c r="BQ259" s="76"/>
      <c r="BR259" s="76">
        <v>196966.04</v>
      </c>
      <c r="BS259" s="76">
        <v>208195.33000000002</v>
      </c>
      <c r="BT259" s="76">
        <v>4257.6000000000004</v>
      </c>
      <c r="BU259" s="76">
        <v>5336.72</v>
      </c>
      <c r="BV259" s="76">
        <v>18702.620000000003</v>
      </c>
      <c r="BW259" s="76"/>
      <c r="BX259" s="76"/>
      <c r="BY259" s="76">
        <v>8493.18</v>
      </c>
      <c r="BZ259" s="76">
        <v>115362.85</v>
      </c>
      <c r="CA259" s="76"/>
      <c r="CB259" s="76">
        <v>162373.46</v>
      </c>
      <c r="CC259" s="76">
        <v>9858.4599999999991</v>
      </c>
      <c r="CD259" s="76"/>
      <c r="CE259" s="76"/>
      <c r="CF259" s="76"/>
      <c r="CG259" s="76"/>
      <c r="CH259" s="76">
        <v>57465.06</v>
      </c>
      <c r="CI259" s="76"/>
      <c r="CJ259" s="76">
        <v>5020.9799999999996</v>
      </c>
      <c r="CK259" s="76">
        <v>561.54</v>
      </c>
      <c r="CL259" s="76"/>
      <c r="CM259" s="76"/>
      <c r="CN259" s="76"/>
      <c r="CO259" s="76"/>
      <c r="CP259" s="76">
        <v>22425.68</v>
      </c>
      <c r="CQ259" s="76"/>
      <c r="CR259" s="76"/>
      <c r="CS259" s="76">
        <v>16106.83</v>
      </c>
      <c r="CT259" s="76">
        <v>9696.7999999999993</v>
      </c>
      <c r="CU259" s="76"/>
      <c r="CV259" s="76"/>
      <c r="CW259" s="76"/>
      <c r="CX259" s="76">
        <v>723.73</v>
      </c>
      <c r="CY259" s="76"/>
      <c r="CZ259" s="76"/>
      <c r="DA259" s="76">
        <v>14354301.140000002</v>
      </c>
    </row>
    <row r="260" spans="2:105" x14ac:dyDescent="0.3">
      <c r="B260" s="72" t="s">
        <v>658</v>
      </c>
      <c r="C260" s="74" t="s">
        <v>91</v>
      </c>
      <c r="D260" s="73">
        <v>58956.450000000004</v>
      </c>
      <c r="F260" s="55" t="s">
        <v>300</v>
      </c>
      <c r="G260" s="76"/>
      <c r="H260" s="76"/>
      <c r="I260" s="76">
        <v>9366714.4000000004</v>
      </c>
      <c r="J260" s="76">
        <v>302786.71999999997</v>
      </c>
      <c r="K260" s="76">
        <v>116527.45000000001</v>
      </c>
      <c r="L260" s="76"/>
      <c r="M260" s="76">
        <v>338932.94000000006</v>
      </c>
      <c r="N260" s="76">
        <v>101530.89</v>
      </c>
      <c r="O260" s="76">
        <v>39935</v>
      </c>
      <c r="P260" s="76">
        <v>3072289.16</v>
      </c>
      <c r="Q260" s="76">
        <v>73525.840000000011</v>
      </c>
      <c r="R260" s="76">
        <v>58331.900000000009</v>
      </c>
      <c r="S260" s="76"/>
      <c r="T260" s="76">
        <v>305411.30000000005</v>
      </c>
      <c r="U260" s="76">
        <v>20937.010000000002</v>
      </c>
      <c r="V260" s="76"/>
      <c r="W260" s="76"/>
      <c r="X260" s="76">
        <v>759688.56999999983</v>
      </c>
      <c r="Y260" s="76">
        <v>259811.54</v>
      </c>
      <c r="Z260" s="76">
        <v>1435103.52</v>
      </c>
      <c r="AA260" s="76">
        <v>382626.95</v>
      </c>
      <c r="AB260" s="76"/>
      <c r="AC260" s="76"/>
      <c r="AD260" s="76"/>
      <c r="AE260" s="76"/>
      <c r="AF260" s="76">
        <v>55760.89</v>
      </c>
      <c r="AG260" s="76">
        <v>22634.700000000004</v>
      </c>
      <c r="AH260" s="76">
        <v>38754.199999999997</v>
      </c>
      <c r="AI260" s="76">
        <v>56144.83</v>
      </c>
      <c r="AJ260" s="76">
        <v>1463417.29</v>
      </c>
      <c r="AK260" s="76">
        <v>1011758.71</v>
      </c>
      <c r="AL260" s="76"/>
      <c r="AM260" s="76"/>
      <c r="AN260" s="76">
        <v>949403.90999999992</v>
      </c>
      <c r="AO260" s="76">
        <v>22506.03</v>
      </c>
      <c r="AP260" s="76">
        <v>433942.68</v>
      </c>
      <c r="AQ260" s="76">
        <v>166511.34</v>
      </c>
      <c r="AR260" s="76">
        <v>57767.770000000004</v>
      </c>
      <c r="AS260" s="76"/>
      <c r="AT260" s="76">
        <v>47041.84</v>
      </c>
      <c r="AU260" s="76">
        <v>132199.39000000001</v>
      </c>
      <c r="AV260" s="76"/>
      <c r="AW260" s="76"/>
      <c r="AX260" s="76">
        <v>10868.12</v>
      </c>
      <c r="AY260" s="76">
        <v>925018.40999999992</v>
      </c>
      <c r="AZ260" s="76">
        <v>25107.9</v>
      </c>
      <c r="BA260" s="76">
        <v>27028</v>
      </c>
      <c r="BB260" s="76">
        <v>3230</v>
      </c>
      <c r="BC260" s="76"/>
      <c r="BD260" s="76">
        <v>84947.41</v>
      </c>
      <c r="BE260" s="76"/>
      <c r="BF260" s="76">
        <v>91084.24</v>
      </c>
      <c r="BG260" s="76"/>
      <c r="BH260" s="76">
        <v>143567.38</v>
      </c>
      <c r="BI260" s="76"/>
      <c r="BJ260" s="76"/>
      <c r="BK260" s="76">
        <v>10656.48</v>
      </c>
      <c r="BL260" s="76"/>
      <c r="BM260" s="76">
        <v>11000</v>
      </c>
      <c r="BN260" s="76"/>
      <c r="BO260" s="76">
        <v>1658169.48</v>
      </c>
      <c r="BP260" s="76"/>
      <c r="BQ260" s="76">
        <v>85698.97</v>
      </c>
      <c r="BR260" s="76">
        <v>266592.81</v>
      </c>
      <c r="BS260" s="76">
        <v>92396.36</v>
      </c>
      <c r="BT260" s="76">
        <v>3907</v>
      </c>
      <c r="BU260" s="76"/>
      <c r="BV260" s="76"/>
      <c r="BW260" s="76"/>
      <c r="BX260" s="76"/>
      <c r="BY260" s="76">
        <v>45823.12</v>
      </c>
      <c r="BZ260" s="76"/>
      <c r="CA260" s="76"/>
      <c r="CB260" s="76"/>
      <c r="CC260" s="76">
        <v>368368.45</v>
      </c>
      <c r="CD260" s="76"/>
      <c r="CE260" s="76"/>
      <c r="CF260" s="76"/>
      <c r="CG260" s="76"/>
      <c r="CH260" s="76">
        <v>9631.57</v>
      </c>
      <c r="CI260" s="76"/>
      <c r="CJ260" s="76">
        <v>18430.84</v>
      </c>
      <c r="CK260" s="76">
        <v>88.92</v>
      </c>
      <c r="CL260" s="76"/>
      <c r="CM260" s="76"/>
      <c r="CN260" s="76"/>
      <c r="CO260" s="76"/>
      <c r="CP260" s="76">
        <v>56519.56</v>
      </c>
      <c r="CQ260" s="76"/>
      <c r="CR260" s="76"/>
      <c r="CS260" s="76">
        <v>34279.9</v>
      </c>
      <c r="CT260" s="76"/>
      <c r="CU260" s="76">
        <v>11498</v>
      </c>
      <c r="CV260" s="76"/>
      <c r="CW260" s="76"/>
      <c r="CX260" s="76">
        <v>32820.79</v>
      </c>
      <c r="CY260" s="76"/>
      <c r="CZ260" s="76"/>
      <c r="DA260" s="76">
        <v>25108730.479999993</v>
      </c>
    </row>
    <row r="261" spans="2:105" x14ac:dyDescent="0.3">
      <c r="B261" s="72" t="s">
        <v>658</v>
      </c>
      <c r="C261" s="74" t="s">
        <v>95</v>
      </c>
      <c r="D261" s="73">
        <v>28869.360000000001</v>
      </c>
      <c r="F261" s="55" t="s">
        <v>468</v>
      </c>
      <c r="G261" s="76"/>
      <c r="H261" s="76"/>
      <c r="I261" s="76">
        <v>1045742.1000000001</v>
      </c>
      <c r="J261" s="76">
        <v>7118.36</v>
      </c>
      <c r="K261" s="76">
        <v>13889</v>
      </c>
      <c r="L261" s="76"/>
      <c r="M261" s="76">
        <v>58169.899999999994</v>
      </c>
      <c r="N261" s="76">
        <v>5750.67</v>
      </c>
      <c r="O261" s="76"/>
      <c r="P261" s="76">
        <v>498177.65</v>
      </c>
      <c r="Q261" s="76">
        <v>21752.21</v>
      </c>
      <c r="R261" s="76">
        <v>400.37</v>
      </c>
      <c r="S261" s="76"/>
      <c r="T261" s="76">
        <v>5250</v>
      </c>
      <c r="U261" s="76"/>
      <c r="V261" s="76"/>
      <c r="W261" s="76"/>
      <c r="X261" s="76">
        <v>84954.37</v>
      </c>
      <c r="Y261" s="76">
        <v>38404.170000000006</v>
      </c>
      <c r="Z261" s="76">
        <v>153629.49</v>
      </c>
      <c r="AA261" s="76">
        <v>59155.06</v>
      </c>
      <c r="AB261" s="76"/>
      <c r="AC261" s="76"/>
      <c r="AD261" s="76"/>
      <c r="AE261" s="76"/>
      <c r="AF261" s="76">
        <v>5549.28</v>
      </c>
      <c r="AG261" s="76">
        <v>1116.0900000000001</v>
      </c>
      <c r="AH261" s="76">
        <v>5683.45</v>
      </c>
      <c r="AI261" s="76">
        <v>13138.07</v>
      </c>
      <c r="AJ261" s="76">
        <v>164217</v>
      </c>
      <c r="AK261" s="76">
        <v>235668.03</v>
      </c>
      <c r="AL261" s="76"/>
      <c r="AM261" s="76"/>
      <c r="AN261" s="76">
        <v>161124.99</v>
      </c>
      <c r="AO261" s="76">
        <v>654.13</v>
      </c>
      <c r="AP261" s="76">
        <v>70707.45</v>
      </c>
      <c r="AQ261" s="76">
        <v>12646.310000000001</v>
      </c>
      <c r="AR261" s="76">
        <v>16786.690000000002</v>
      </c>
      <c r="AS261" s="76">
        <v>212.32</v>
      </c>
      <c r="AT261" s="76">
        <v>1406.02</v>
      </c>
      <c r="AU261" s="76">
        <v>66047.38</v>
      </c>
      <c r="AV261" s="76"/>
      <c r="AW261" s="76"/>
      <c r="AX261" s="76">
        <v>5897.31</v>
      </c>
      <c r="AY261" s="76">
        <v>196761.36</v>
      </c>
      <c r="AZ261" s="76">
        <v>3149.6</v>
      </c>
      <c r="BA261" s="76">
        <v>1131</v>
      </c>
      <c r="BB261" s="76"/>
      <c r="BC261" s="76"/>
      <c r="BD261" s="76">
        <v>12713</v>
      </c>
      <c r="BE261" s="76">
        <v>7553.5</v>
      </c>
      <c r="BF261" s="76">
        <v>20470.38</v>
      </c>
      <c r="BG261" s="76">
        <v>9324.39</v>
      </c>
      <c r="BH261" s="76">
        <v>8639.4600000000009</v>
      </c>
      <c r="BI261" s="76"/>
      <c r="BJ261" s="76">
        <v>5798.64</v>
      </c>
      <c r="BK261" s="76">
        <v>1145.94</v>
      </c>
      <c r="BL261" s="76"/>
      <c r="BM261" s="76">
        <v>18590.04</v>
      </c>
      <c r="BN261" s="76"/>
      <c r="BO261" s="76"/>
      <c r="BP261" s="76"/>
      <c r="BQ261" s="76"/>
      <c r="BR261" s="76">
        <v>30432.05</v>
      </c>
      <c r="BS261" s="76">
        <v>27944.639999999999</v>
      </c>
      <c r="BT261" s="76">
        <v>90</v>
      </c>
      <c r="BU261" s="76">
        <v>7541.93</v>
      </c>
      <c r="BV261" s="76"/>
      <c r="BW261" s="76"/>
      <c r="BX261" s="76"/>
      <c r="BY261" s="76">
        <v>18566.759999999998</v>
      </c>
      <c r="BZ261" s="76">
        <v>41581.79</v>
      </c>
      <c r="CA261" s="76"/>
      <c r="CB261" s="76">
        <v>7094.01</v>
      </c>
      <c r="CC261" s="76">
        <v>28817.65</v>
      </c>
      <c r="CD261" s="76"/>
      <c r="CE261" s="76"/>
      <c r="CF261" s="76"/>
      <c r="CG261" s="76"/>
      <c r="CH261" s="76">
        <v>9019.67</v>
      </c>
      <c r="CI261" s="76"/>
      <c r="CJ261" s="76"/>
      <c r="CK261" s="76"/>
      <c r="CL261" s="76"/>
      <c r="CM261" s="76"/>
      <c r="CN261" s="76"/>
      <c r="CO261" s="76"/>
      <c r="CP261" s="76">
        <v>1783.6100000000001</v>
      </c>
      <c r="CQ261" s="76"/>
      <c r="CR261" s="76"/>
      <c r="CS261" s="76">
        <v>23315.33</v>
      </c>
      <c r="CT261" s="76"/>
      <c r="CU261" s="76"/>
      <c r="CV261" s="76"/>
      <c r="CW261" s="76"/>
      <c r="CX261" s="76">
        <v>16149.810000000001</v>
      </c>
      <c r="CY261" s="76"/>
      <c r="CZ261" s="76"/>
      <c r="DA261" s="76">
        <v>3250862.4299999992</v>
      </c>
    </row>
    <row r="262" spans="2:105" x14ac:dyDescent="0.3">
      <c r="B262" s="72" t="s">
        <v>658</v>
      </c>
      <c r="C262" s="74" t="s">
        <v>97</v>
      </c>
      <c r="D262" s="73">
        <v>2575.12</v>
      </c>
      <c r="F262" s="55" t="s">
        <v>740</v>
      </c>
      <c r="G262" s="76"/>
      <c r="H262" s="76"/>
      <c r="I262" s="76">
        <v>398953.79000000004</v>
      </c>
      <c r="J262" s="76">
        <v>2137.7199999999998</v>
      </c>
      <c r="K262" s="76">
        <v>12433.61</v>
      </c>
      <c r="L262" s="76"/>
      <c r="M262" s="76">
        <v>480</v>
      </c>
      <c r="N262" s="76">
        <v>2501.31</v>
      </c>
      <c r="O262" s="76"/>
      <c r="P262" s="76">
        <v>155970.37</v>
      </c>
      <c r="Q262" s="76">
        <v>4853.2299999999996</v>
      </c>
      <c r="R262" s="76"/>
      <c r="S262" s="76"/>
      <c r="T262" s="76">
        <v>3000</v>
      </c>
      <c r="U262" s="76"/>
      <c r="V262" s="76"/>
      <c r="W262" s="76"/>
      <c r="X262" s="76">
        <v>31395.589999999997</v>
      </c>
      <c r="Y262" s="76">
        <v>12097.3</v>
      </c>
      <c r="Z262" s="76">
        <v>59591.63</v>
      </c>
      <c r="AA262" s="76">
        <v>14528.060000000001</v>
      </c>
      <c r="AB262" s="76"/>
      <c r="AC262" s="76"/>
      <c r="AD262" s="76"/>
      <c r="AE262" s="76"/>
      <c r="AF262" s="76">
        <v>1925.68</v>
      </c>
      <c r="AG262" s="76">
        <v>952.55</v>
      </c>
      <c r="AH262" s="76">
        <v>2429.7700000000004</v>
      </c>
      <c r="AI262" s="76">
        <v>4549.26</v>
      </c>
      <c r="AJ262" s="76">
        <v>69696</v>
      </c>
      <c r="AK262" s="76">
        <v>76472</v>
      </c>
      <c r="AL262" s="76">
        <v>44.44</v>
      </c>
      <c r="AM262" s="76">
        <v>44.44</v>
      </c>
      <c r="AN262" s="76">
        <v>183606.00999999998</v>
      </c>
      <c r="AO262" s="76"/>
      <c r="AP262" s="76">
        <v>34643.58</v>
      </c>
      <c r="AQ262" s="76">
        <v>49116.03</v>
      </c>
      <c r="AR262" s="76">
        <v>7760.02</v>
      </c>
      <c r="AS262" s="76">
        <v>503.4</v>
      </c>
      <c r="AT262" s="76">
        <v>446.2</v>
      </c>
      <c r="AU262" s="76">
        <v>52490.53</v>
      </c>
      <c r="AV262" s="76"/>
      <c r="AW262" s="76"/>
      <c r="AX262" s="76">
        <v>3107.38</v>
      </c>
      <c r="AY262" s="76">
        <v>38274.93</v>
      </c>
      <c r="AZ262" s="76">
        <v>1880</v>
      </c>
      <c r="BA262" s="76">
        <v>1161</v>
      </c>
      <c r="BB262" s="76"/>
      <c r="BC262" s="76">
        <v>84.48</v>
      </c>
      <c r="BD262" s="76">
        <v>14500</v>
      </c>
      <c r="BE262" s="76">
        <v>810</v>
      </c>
      <c r="BF262" s="76">
        <v>1035.75</v>
      </c>
      <c r="BG262" s="76">
        <v>8634.09</v>
      </c>
      <c r="BH262" s="76">
        <v>33849.339999999997</v>
      </c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>
        <v>13549.210000000001</v>
      </c>
      <c r="BT262" s="76">
        <v>331</v>
      </c>
      <c r="BU262" s="76">
        <v>4267.38</v>
      </c>
      <c r="BV262" s="76"/>
      <c r="BW262" s="76"/>
      <c r="BX262" s="76">
        <v>420</v>
      </c>
      <c r="BY262" s="76">
        <v>2614.1</v>
      </c>
      <c r="BZ262" s="76">
        <v>30000</v>
      </c>
      <c r="CA262" s="76"/>
      <c r="CB262" s="76"/>
      <c r="CC262" s="76">
        <v>11202.68</v>
      </c>
      <c r="CD262" s="76">
        <v>7845.18</v>
      </c>
      <c r="CE262" s="76"/>
      <c r="CF262" s="76"/>
      <c r="CG262" s="76"/>
      <c r="CH262" s="76">
        <v>2312.4499999999998</v>
      </c>
      <c r="CI262" s="76"/>
      <c r="CJ262" s="76"/>
      <c r="CK262" s="76"/>
      <c r="CL262" s="76"/>
      <c r="CM262" s="76"/>
      <c r="CN262" s="76"/>
      <c r="CO262" s="76"/>
      <c r="CP262" s="76">
        <v>2526.91</v>
      </c>
      <c r="CQ262" s="76"/>
      <c r="CR262" s="76">
        <v>10464.84</v>
      </c>
      <c r="CS262" s="76">
        <v>59189.68</v>
      </c>
      <c r="CT262" s="76"/>
      <c r="CU262" s="76">
        <v>12750.36</v>
      </c>
      <c r="CV262" s="76"/>
      <c r="CW262" s="76"/>
      <c r="CX262" s="76"/>
      <c r="CY262" s="76"/>
      <c r="CZ262" s="76"/>
      <c r="DA262" s="76">
        <v>1443433.2799999998</v>
      </c>
    </row>
    <row r="263" spans="2:105" x14ac:dyDescent="0.3">
      <c r="B263" s="72" t="s">
        <v>658</v>
      </c>
      <c r="C263" s="74" t="s">
        <v>99</v>
      </c>
      <c r="D263" s="73">
        <v>406.44</v>
      </c>
      <c r="F263" s="55" t="s">
        <v>364</v>
      </c>
      <c r="G263" s="76"/>
      <c r="H263" s="76"/>
      <c r="I263" s="76">
        <v>203563.72</v>
      </c>
      <c r="J263" s="76">
        <v>460.09</v>
      </c>
      <c r="K263" s="76">
        <v>129</v>
      </c>
      <c r="L263" s="76"/>
      <c r="M263" s="76">
        <v>1050</v>
      </c>
      <c r="N263" s="76">
        <v>688.8</v>
      </c>
      <c r="O263" s="76"/>
      <c r="P263" s="76">
        <v>90042.07</v>
      </c>
      <c r="Q263" s="76">
        <v>3149.31</v>
      </c>
      <c r="R263" s="76"/>
      <c r="S263" s="76"/>
      <c r="T263" s="76"/>
      <c r="U263" s="76"/>
      <c r="V263" s="76"/>
      <c r="W263" s="76"/>
      <c r="X263" s="76">
        <v>15504.439999999999</v>
      </c>
      <c r="Y263" s="76">
        <v>7019.85</v>
      </c>
      <c r="Z263" s="76">
        <v>29219.9</v>
      </c>
      <c r="AA263" s="76">
        <v>10056.4</v>
      </c>
      <c r="AB263" s="76"/>
      <c r="AC263" s="76"/>
      <c r="AD263" s="76"/>
      <c r="AE263" s="76"/>
      <c r="AF263" s="76">
        <v>85.22999999999999</v>
      </c>
      <c r="AG263" s="76">
        <v>45.1</v>
      </c>
      <c r="AH263" s="76">
        <v>1602.88</v>
      </c>
      <c r="AI263" s="76">
        <v>2882.4799999999996</v>
      </c>
      <c r="AJ263" s="76">
        <v>46464</v>
      </c>
      <c r="AK263" s="76">
        <v>34848</v>
      </c>
      <c r="AL263" s="76">
        <v>22.54</v>
      </c>
      <c r="AM263" s="76">
        <v>22.53</v>
      </c>
      <c r="AN263" s="76">
        <v>19590.760000000002</v>
      </c>
      <c r="AO263" s="76"/>
      <c r="AP263" s="76">
        <v>15962.44</v>
      </c>
      <c r="AQ263" s="76">
        <v>2157.4</v>
      </c>
      <c r="AR263" s="76">
        <v>6165.96</v>
      </c>
      <c r="AS263" s="76">
        <v>145.75</v>
      </c>
      <c r="AT263" s="76">
        <v>407.12</v>
      </c>
      <c r="AU263" s="76">
        <v>38608.97</v>
      </c>
      <c r="AV263" s="76"/>
      <c r="AW263" s="76"/>
      <c r="AX263" s="76">
        <v>960.95</v>
      </c>
      <c r="AY263" s="76">
        <v>3103.17</v>
      </c>
      <c r="AZ263" s="76">
        <v>763.6</v>
      </c>
      <c r="BA263" s="76">
        <v>1161</v>
      </c>
      <c r="BB263" s="76"/>
      <c r="BC263" s="76"/>
      <c r="BD263" s="76">
        <v>14500</v>
      </c>
      <c r="BE263" s="76">
        <v>1257.54</v>
      </c>
      <c r="BF263" s="76"/>
      <c r="BG263" s="76">
        <v>4339.1000000000004</v>
      </c>
      <c r="BH263" s="76">
        <v>280</v>
      </c>
      <c r="BI263" s="76"/>
      <c r="BJ263" s="76"/>
      <c r="BK263" s="76"/>
      <c r="BL263" s="76"/>
      <c r="BM263" s="76"/>
      <c r="BN263" s="76"/>
      <c r="BO263" s="76"/>
      <c r="BP263" s="76"/>
      <c r="BQ263" s="76"/>
      <c r="BR263" s="76">
        <v>7482.25</v>
      </c>
      <c r="BS263" s="76">
        <v>3930.09</v>
      </c>
      <c r="BT263" s="76">
        <v>29.8</v>
      </c>
      <c r="BU263" s="76">
        <v>2371.83</v>
      </c>
      <c r="BV263" s="76"/>
      <c r="BW263" s="76"/>
      <c r="BX263" s="76">
        <v>1500</v>
      </c>
      <c r="BY263" s="76">
        <v>1715.33</v>
      </c>
      <c r="BZ263" s="76">
        <v>13000</v>
      </c>
      <c r="CA263" s="76"/>
      <c r="CB263" s="76"/>
      <c r="CC263" s="76">
        <v>4968.47</v>
      </c>
      <c r="CD263" s="76">
        <v>6347.76</v>
      </c>
      <c r="CE263" s="76"/>
      <c r="CF263" s="76"/>
      <c r="CG263" s="76"/>
      <c r="CH263" s="76">
        <v>680</v>
      </c>
      <c r="CI263" s="76"/>
      <c r="CJ263" s="76"/>
      <c r="CK263" s="76"/>
      <c r="CL263" s="76"/>
      <c r="CM263" s="76"/>
      <c r="CN263" s="76"/>
      <c r="CO263" s="76"/>
      <c r="CP263" s="76">
        <v>5205.5</v>
      </c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>
        <v>603491.12999999989</v>
      </c>
    </row>
    <row r="264" spans="2:105" x14ac:dyDescent="0.3">
      <c r="B264" s="72" t="s">
        <v>658</v>
      </c>
      <c r="C264" s="74" t="s">
        <v>101</v>
      </c>
      <c r="D264" s="73">
        <v>4068</v>
      </c>
      <c r="F264" s="55" t="s">
        <v>296</v>
      </c>
      <c r="G264" s="76">
        <v>32161.23</v>
      </c>
      <c r="H264" s="76">
        <v>-32161.23</v>
      </c>
      <c r="I264" s="76">
        <v>919242.79</v>
      </c>
      <c r="J264" s="76">
        <v>37942.980000000003</v>
      </c>
      <c r="K264" s="76">
        <v>9872.76</v>
      </c>
      <c r="L264" s="76"/>
      <c r="M264" s="76">
        <v>42646.07</v>
      </c>
      <c r="N264" s="76">
        <v>8072.76</v>
      </c>
      <c r="O264" s="76">
        <v>18910</v>
      </c>
      <c r="P264" s="76">
        <v>399656.74</v>
      </c>
      <c r="Q264" s="76">
        <v>21467.74</v>
      </c>
      <c r="R264" s="76">
        <v>34123.96</v>
      </c>
      <c r="S264" s="76"/>
      <c r="T264" s="76">
        <v>30196</v>
      </c>
      <c r="U264" s="76">
        <v>3441.64</v>
      </c>
      <c r="V264" s="76"/>
      <c r="W264" s="76"/>
      <c r="X264" s="76">
        <v>76306.26999999999</v>
      </c>
      <c r="Y264" s="76">
        <v>36749.86</v>
      </c>
      <c r="Z264" s="76">
        <v>145545.15</v>
      </c>
      <c r="AA264" s="76">
        <v>52301.770000000004</v>
      </c>
      <c r="AB264" s="76"/>
      <c r="AC264" s="76"/>
      <c r="AD264" s="76"/>
      <c r="AE264" s="76"/>
      <c r="AF264" s="76">
        <v>1709.99</v>
      </c>
      <c r="AG264" s="76">
        <v>993.96</v>
      </c>
      <c r="AH264" s="76">
        <v>6049.3600000000006</v>
      </c>
      <c r="AI264" s="76">
        <v>14728.07</v>
      </c>
      <c r="AJ264" s="76">
        <v>177388.91</v>
      </c>
      <c r="AK264" s="76">
        <v>155215.89000000001</v>
      </c>
      <c r="AL264" s="76">
        <v>2963.4799999999996</v>
      </c>
      <c r="AM264" s="76">
        <v>1681.16</v>
      </c>
      <c r="AN264" s="76">
        <v>102190.09</v>
      </c>
      <c r="AO264" s="76">
        <v>30764</v>
      </c>
      <c r="AP264" s="76">
        <v>45531.11</v>
      </c>
      <c r="AQ264" s="76">
        <v>9228.14</v>
      </c>
      <c r="AR264" s="76">
        <v>57950.98</v>
      </c>
      <c r="AS264" s="76"/>
      <c r="AT264" s="76">
        <v>749.56</v>
      </c>
      <c r="AU264" s="76">
        <v>1213.69</v>
      </c>
      <c r="AV264" s="76"/>
      <c r="AW264" s="76">
        <v>2581</v>
      </c>
      <c r="AX264" s="76">
        <v>3337.26</v>
      </c>
      <c r="AY264" s="76">
        <v>28939.739999999998</v>
      </c>
      <c r="AZ264" s="76">
        <v>1256</v>
      </c>
      <c r="BA264" s="76">
        <v>1161</v>
      </c>
      <c r="BB264" s="76">
        <v>4964.5</v>
      </c>
      <c r="BC264" s="76">
        <v>13069.3</v>
      </c>
      <c r="BD264" s="76">
        <v>17800</v>
      </c>
      <c r="BE264" s="76">
        <v>1155.69</v>
      </c>
      <c r="BF264" s="76">
        <v>13229.88</v>
      </c>
      <c r="BG264" s="76">
        <v>4837.3500000000004</v>
      </c>
      <c r="BH264" s="76">
        <v>81442.989999999991</v>
      </c>
      <c r="BI264" s="76"/>
      <c r="BJ264" s="76"/>
      <c r="BK264" s="76">
        <v>7852.95</v>
      </c>
      <c r="BL264" s="76"/>
      <c r="BM264" s="76"/>
      <c r="BN264" s="76"/>
      <c r="BO264" s="76"/>
      <c r="BP264" s="76"/>
      <c r="BQ264" s="76"/>
      <c r="BR264" s="76">
        <v>84214.7</v>
      </c>
      <c r="BS264" s="76">
        <v>16808.25</v>
      </c>
      <c r="BT264" s="76">
        <v>965.56999999999994</v>
      </c>
      <c r="BU264" s="76"/>
      <c r="BV264" s="76">
        <v>7217.6</v>
      </c>
      <c r="BW264" s="76">
        <v>2000</v>
      </c>
      <c r="BX264" s="76"/>
      <c r="BY264" s="76">
        <v>379</v>
      </c>
      <c r="BZ264" s="76">
        <v>55485.72</v>
      </c>
      <c r="CA264" s="76"/>
      <c r="CB264" s="76"/>
      <c r="CC264" s="76">
        <v>39467.35</v>
      </c>
      <c r="CD264" s="76"/>
      <c r="CE264" s="76">
        <v>103089.81999999999</v>
      </c>
      <c r="CF264" s="76"/>
      <c r="CG264" s="76"/>
      <c r="CH264" s="76">
        <v>7307.35</v>
      </c>
      <c r="CI264" s="76"/>
      <c r="CJ264" s="76"/>
      <c r="CK264" s="76"/>
      <c r="CL264" s="76"/>
      <c r="CM264" s="76"/>
      <c r="CN264" s="76">
        <v>650</v>
      </c>
      <c r="CO264" s="76"/>
      <c r="CP264" s="76">
        <v>7519.8099999999995</v>
      </c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>
        <v>2951567.7100000004</v>
      </c>
    </row>
    <row r="265" spans="2:105" x14ac:dyDescent="0.3">
      <c r="B265" s="72" t="s">
        <v>658</v>
      </c>
      <c r="C265" s="74" t="s">
        <v>103</v>
      </c>
      <c r="D265" s="73">
        <v>560</v>
      </c>
      <c r="F265" s="55" t="s">
        <v>488</v>
      </c>
      <c r="G265" s="76">
        <v>62067</v>
      </c>
      <c r="H265" s="76">
        <v>-62067</v>
      </c>
      <c r="I265" s="76">
        <v>2235721.3200000003</v>
      </c>
      <c r="J265" s="76">
        <v>31359.41</v>
      </c>
      <c r="K265" s="76">
        <v>34598.43</v>
      </c>
      <c r="L265" s="76"/>
      <c r="M265" s="76">
        <v>5833.34</v>
      </c>
      <c r="N265" s="76">
        <v>59179.94</v>
      </c>
      <c r="O265" s="76"/>
      <c r="P265" s="76">
        <v>1052811.75</v>
      </c>
      <c r="Q265" s="76">
        <v>45971.73</v>
      </c>
      <c r="R265" s="76">
        <v>60335.89</v>
      </c>
      <c r="S265" s="76"/>
      <c r="T265" s="76">
        <v>55352.51</v>
      </c>
      <c r="U265" s="76">
        <v>8909.4</v>
      </c>
      <c r="V265" s="76"/>
      <c r="W265" s="76"/>
      <c r="X265" s="76">
        <v>174724.31000000003</v>
      </c>
      <c r="Y265" s="76">
        <v>92981.4</v>
      </c>
      <c r="Z265" s="76">
        <v>328622.42</v>
      </c>
      <c r="AA265" s="76">
        <v>116854.95000000003</v>
      </c>
      <c r="AB265" s="76"/>
      <c r="AC265" s="76"/>
      <c r="AD265" s="76"/>
      <c r="AE265" s="76"/>
      <c r="AF265" s="76">
        <v>13922.449999999999</v>
      </c>
      <c r="AG265" s="76">
        <v>15277.8</v>
      </c>
      <c r="AH265" s="76">
        <v>14170.84</v>
      </c>
      <c r="AI265" s="76">
        <v>24693.54</v>
      </c>
      <c r="AJ265" s="76">
        <v>360587.85000000003</v>
      </c>
      <c r="AK265" s="76">
        <v>404610.35</v>
      </c>
      <c r="AL265" s="76"/>
      <c r="AM265" s="76"/>
      <c r="AN265" s="76">
        <v>213350.88</v>
      </c>
      <c r="AO265" s="76">
        <v>57967.93</v>
      </c>
      <c r="AP265" s="76">
        <v>126833.16</v>
      </c>
      <c r="AQ265" s="76">
        <v>12969.59</v>
      </c>
      <c r="AR265" s="76">
        <v>18371.559999999998</v>
      </c>
      <c r="AS265" s="76">
        <v>5037.97</v>
      </c>
      <c r="AT265" s="76">
        <v>1747.98</v>
      </c>
      <c r="AU265" s="76">
        <v>70314.53</v>
      </c>
      <c r="AV265" s="76"/>
      <c r="AW265" s="76"/>
      <c r="AX265" s="76">
        <v>90179.53</v>
      </c>
      <c r="AY265" s="76">
        <v>260477.02000000002</v>
      </c>
      <c r="AZ265" s="76"/>
      <c r="BA265" s="76">
        <v>26196.99</v>
      </c>
      <c r="BB265" s="76">
        <v>554.4</v>
      </c>
      <c r="BC265" s="76">
        <v>8154.32</v>
      </c>
      <c r="BD265" s="76">
        <v>26208.79</v>
      </c>
      <c r="BE265" s="76">
        <v>17035.260000000002</v>
      </c>
      <c r="BF265" s="76">
        <v>25086.61</v>
      </c>
      <c r="BG265" s="76">
        <v>123.12</v>
      </c>
      <c r="BH265" s="76">
        <v>26954.99</v>
      </c>
      <c r="BI265" s="76"/>
      <c r="BJ265" s="76"/>
      <c r="BK265" s="76">
        <v>22412.12</v>
      </c>
      <c r="BL265" s="76"/>
      <c r="BM265" s="76">
        <v>150.80000000000001</v>
      </c>
      <c r="BN265" s="76"/>
      <c r="BO265" s="76"/>
      <c r="BP265" s="76"/>
      <c r="BQ265" s="76"/>
      <c r="BR265" s="76">
        <v>146227.74</v>
      </c>
      <c r="BS265" s="76">
        <v>23387.24</v>
      </c>
      <c r="BT265" s="76">
        <v>348</v>
      </c>
      <c r="BU265" s="76"/>
      <c r="BV265" s="76">
        <v>6000</v>
      </c>
      <c r="BW265" s="76"/>
      <c r="BX265" s="76">
        <v>1500</v>
      </c>
      <c r="BY265" s="76">
        <v>850</v>
      </c>
      <c r="BZ265" s="76">
        <v>9632.33</v>
      </c>
      <c r="CA265" s="76"/>
      <c r="CB265" s="76">
        <v>106142.95</v>
      </c>
      <c r="CC265" s="76">
        <v>72802.48</v>
      </c>
      <c r="CD265" s="76"/>
      <c r="CE265" s="76"/>
      <c r="CF265" s="76"/>
      <c r="CG265" s="76"/>
      <c r="CH265" s="76">
        <v>28497.79</v>
      </c>
      <c r="CI265" s="76"/>
      <c r="CJ265" s="76">
        <v>79912.899999999994</v>
      </c>
      <c r="CK265" s="76"/>
      <c r="CL265" s="76"/>
      <c r="CM265" s="76"/>
      <c r="CN265" s="76"/>
      <c r="CO265" s="76"/>
      <c r="CP265" s="76">
        <v>18161.309999999998</v>
      </c>
      <c r="CQ265" s="76"/>
      <c r="CR265" s="76"/>
      <c r="CS265" s="76"/>
      <c r="CT265" s="76"/>
      <c r="CU265" s="76">
        <v>23003.42</v>
      </c>
      <c r="CV265" s="76"/>
      <c r="CW265" s="76"/>
      <c r="CX265" s="76">
        <v>16432.759999999998</v>
      </c>
      <c r="CY265" s="76"/>
      <c r="CZ265" s="76"/>
      <c r="DA265" s="76">
        <v>6679546.1000000015</v>
      </c>
    </row>
    <row r="266" spans="2:105" x14ac:dyDescent="0.3">
      <c r="B266" s="72" t="s">
        <v>658</v>
      </c>
      <c r="C266" s="74" t="s">
        <v>105</v>
      </c>
      <c r="D266" s="73">
        <v>17339.93</v>
      </c>
      <c r="F266" s="55" t="s">
        <v>554</v>
      </c>
      <c r="G266" s="76">
        <v>6745.52</v>
      </c>
      <c r="H266" s="76">
        <v>-6745.52</v>
      </c>
      <c r="I266" s="76">
        <v>1740373.17</v>
      </c>
      <c r="J266" s="76">
        <v>21516.71</v>
      </c>
      <c r="K266" s="76"/>
      <c r="L266" s="76"/>
      <c r="M266" s="76">
        <v>35977.710000000006</v>
      </c>
      <c r="N266" s="76"/>
      <c r="O266" s="76"/>
      <c r="P266" s="76">
        <v>737281.23999999987</v>
      </c>
      <c r="Q266" s="76">
        <v>12269.59</v>
      </c>
      <c r="R266" s="76">
        <v>6.25</v>
      </c>
      <c r="S266" s="76"/>
      <c r="T266" s="76">
        <v>66709.64</v>
      </c>
      <c r="U266" s="76">
        <v>500</v>
      </c>
      <c r="V266" s="76">
        <v>1992.8899999999999</v>
      </c>
      <c r="W266" s="76">
        <v>1871.46</v>
      </c>
      <c r="X266" s="76">
        <v>134731.75</v>
      </c>
      <c r="Y266" s="76">
        <v>55743.369999999988</v>
      </c>
      <c r="Z266" s="76">
        <v>251929.69</v>
      </c>
      <c r="AA266" s="76">
        <v>85885.440000000002</v>
      </c>
      <c r="AB266" s="76">
        <v>2237.79</v>
      </c>
      <c r="AC266" s="76"/>
      <c r="AD266" s="76"/>
      <c r="AE266" s="76"/>
      <c r="AF266" s="76">
        <v>7597.8899999999994</v>
      </c>
      <c r="AG266" s="76">
        <v>3588.28</v>
      </c>
      <c r="AH266" s="76">
        <v>8655.17</v>
      </c>
      <c r="AI266" s="76">
        <v>15721.880000000001</v>
      </c>
      <c r="AJ266" s="76">
        <v>274439.51</v>
      </c>
      <c r="AK266" s="76">
        <v>260754.49</v>
      </c>
      <c r="AL266" s="76"/>
      <c r="AM266" s="76"/>
      <c r="AN266" s="76">
        <v>597753.82000000007</v>
      </c>
      <c r="AO266" s="76">
        <v>42440.35</v>
      </c>
      <c r="AP266" s="76">
        <v>37525.600000000006</v>
      </c>
      <c r="AQ266" s="76">
        <v>10193</v>
      </c>
      <c r="AR266" s="76">
        <v>98032.76999999999</v>
      </c>
      <c r="AS266" s="76">
        <v>8052.78</v>
      </c>
      <c r="AT266" s="76">
        <v>932.38</v>
      </c>
      <c r="AU266" s="76"/>
      <c r="AV266" s="76"/>
      <c r="AW266" s="76"/>
      <c r="AX266" s="76">
        <v>9816.2000000000007</v>
      </c>
      <c r="AY266" s="76">
        <v>82750.98</v>
      </c>
      <c r="AZ266" s="76">
        <v>5992.5</v>
      </c>
      <c r="BA266" s="76"/>
      <c r="BB266" s="76">
        <v>2564.02</v>
      </c>
      <c r="BC266" s="76">
        <v>31944.14</v>
      </c>
      <c r="BD266" s="76">
        <v>3288.08</v>
      </c>
      <c r="BE266" s="76">
        <v>1983.54</v>
      </c>
      <c r="BF266" s="76">
        <v>5433.61</v>
      </c>
      <c r="BG266" s="76">
        <v>6217.57</v>
      </c>
      <c r="BH266" s="76">
        <v>4778.0600000000004</v>
      </c>
      <c r="BI266" s="76"/>
      <c r="BJ266" s="76"/>
      <c r="BK266" s="76"/>
      <c r="BL266" s="76">
        <v>4271.76</v>
      </c>
      <c r="BM266" s="76">
        <v>60157.440000000002</v>
      </c>
      <c r="BN266" s="76"/>
      <c r="BO266" s="76"/>
      <c r="BP266" s="76"/>
      <c r="BQ266" s="76"/>
      <c r="BR266" s="76">
        <v>88910.430000000008</v>
      </c>
      <c r="BS266" s="76">
        <v>26738.54</v>
      </c>
      <c r="BT266" s="76">
        <v>32.25</v>
      </c>
      <c r="BU266" s="76"/>
      <c r="BV266" s="76">
        <v>27635.98</v>
      </c>
      <c r="BW266" s="76"/>
      <c r="BX266" s="76"/>
      <c r="BY266" s="76">
        <v>30</v>
      </c>
      <c r="BZ266" s="76">
        <v>65347.12</v>
      </c>
      <c r="CA266" s="76"/>
      <c r="CB266" s="76"/>
      <c r="CC266" s="76">
        <v>59552.14</v>
      </c>
      <c r="CD266" s="76"/>
      <c r="CE266" s="76">
        <v>11158.5</v>
      </c>
      <c r="CF266" s="76"/>
      <c r="CG266" s="76">
        <v>9952</v>
      </c>
      <c r="CH266" s="76">
        <v>2161</v>
      </c>
      <c r="CI266" s="76"/>
      <c r="CJ266" s="76"/>
      <c r="CK266" s="76"/>
      <c r="CL266" s="76"/>
      <c r="CM266" s="76"/>
      <c r="CN266" s="76"/>
      <c r="CO266" s="76"/>
      <c r="CP266" s="76">
        <v>6626.86</v>
      </c>
      <c r="CQ266" s="76"/>
      <c r="CR266" s="76">
        <v>93.25</v>
      </c>
      <c r="CS266" s="76"/>
      <c r="CT266" s="76"/>
      <c r="CU266" s="76"/>
      <c r="CV266" s="76"/>
      <c r="CW266" s="76"/>
      <c r="CX266" s="76"/>
      <c r="CY266" s="76"/>
      <c r="CZ266" s="76"/>
      <c r="DA266" s="76">
        <v>5032150.59</v>
      </c>
    </row>
    <row r="267" spans="2:105" x14ac:dyDescent="0.3">
      <c r="B267" s="72" t="s">
        <v>658</v>
      </c>
      <c r="C267" s="74" t="s">
        <v>107</v>
      </c>
      <c r="D267" s="73">
        <v>15459.79</v>
      </c>
      <c r="F267" s="55" t="s">
        <v>438</v>
      </c>
      <c r="G267" s="76">
        <v>63717.1</v>
      </c>
      <c r="H267" s="76">
        <v>-63717.100000000006</v>
      </c>
      <c r="I267" s="76">
        <v>5079404.5299999993</v>
      </c>
      <c r="J267" s="76">
        <v>116992.2</v>
      </c>
      <c r="K267" s="76">
        <v>118982.37</v>
      </c>
      <c r="L267" s="76"/>
      <c r="M267" s="76">
        <v>135538</v>
      </c>
      <c r="N267" s="76">
        <v>128608.2</v>
      </c>
      <c r="O267" s="76">
        <v>46900</v>
      </c>
      <c r="P267" s="76">
        <v>2153017.58</v>
      </c>
      <c r="Q267" s="76">
        <v>130351.33000000002</v>
      </c>
      <c r="R267" s="76">
        <v>159839.24</v>
      </c>
      <c r="S267" s="76"/>
      <c r="T267" s="76">
        <v>192815.9</v>
      </c>
      <c r="U267" s="76">
        <v>30525.020000000004</v>
      </c>
      <c r="V267" s="76"/>
      <c r="W267" s="76"/>
      <c r="X267" s="76">
        <v>418886.19</v>
      </c>
      <c r="Y267" s="76">
        <v>197927.26</v>
      </c>
      <c r="Z267" s="76">
        <v>790453.85999999987</v>
      </c>
      <c r="AA267" s="76">
        <v>281251.8</v>
      </c>
      <c r="AB267" s="76"/>
      <c r="AC267" s="76"/>
      <c r="AD267" s="76"/>
      <c r="AE267" s="76"/>
      <c r="AF267" s="76">
        <v>24280.26</v>
      </c>
      <c r="AG267" s="76">
        <v>13429.74</v>
      </c>
      <c r="AH267" s="76">
        <v>28714.699999999997</v>
      </c>
      <c r="AI267" s="76">
        <v>56330.340000000011</v>
      </c>
      <c r="AJ267" s="76">
        <v>815061.89</v>
      </c>
      <c r="AK267" s="76">
        <v>859623.98</v>
      </c>
      <c r="AL267" s="76"/>
      <c r="AM267" s="76">
        <v>108.42</v>
      </c>
      <c r="AN267" s="76">
        <v>707645.53000000014</v>
      </c>
      <c r="AO267" s="76">
        <v>97226.840000000011</v>
      </c>
      <c r="AP267" s="76">
        <v>366526.36</v>
      </c>
      <c r="AQ267" s="76">
        <v>26394.68</v>
      </c>
      <c r="AR267" s="76">
        <v>163808.85999999999</v>
      </c>
      <c r="AS267" s="76">
        <v>14443.43</v>
      </c>
      <c r="AT267" s="76">
        <v>3141.85</v>
      </c>
      <c r="AU267" s="76"/>
      <c r="AV267" s="76"/>
      <c r="AW267" s="76"/>
      <c r="AX267" s="76">
        <v>102286.94</v>
      </c>
      <c r="AY267" s="76">
        <v>97676.099999999991</v>
      </c>
      <c r="AZ267" s="76">
        <v>47883.41</v>
      </c>
      <c r="BA267" s="76">
        <v>23608.47</v>
      </c>
      <c r="BB267" s="76"/>
      <c r="BC267" s="76">
        <v>24887.269999999997</v>
      </c>
      <c r="BD267" s="76"/>
      <c r="BE267" s="76">
        <v>4875.6000000000004</v>
      </c>
      <c r="BF267" s="76">
        <v>31315.79</v>
      </c>
      <c r="BG267" s="76">
        <v>19923.809999999998</v>
      </c>
      <c r="BH267" s="76">
        <v>140565.56</v>
      </c>
      <c r="BI267" s="76">
        <v>4897.1400000000003</v>
      </c>
      <c r="BJ267" s="76"/>
      <c r="BK267" s="76">
        <v>7271.3899999999994</v>
      </c>
      <c r="BL267" s="76"/>
      <c r="BM267" s="76">
        <v>65277.36</v>
      </c>
      <c r="BN267" s="76"/>
      <c r="BO267" s="76"/>
      <c r="BP267" s="76"/>
      <c r="BQ267" s="76"/>
      <c r="BR267" s="76">
        <v>198399.19</v>
      </c>
      <c r="BS267" s="76">
        <v>96043.13</v>
      </c>
      <c r="BT267" s="76">
        <v>2893.6800000000003</v>
      </c>
      <c r="BU267" s="76">
        <v>49074.96</v>
      </c>
      <c r="BV267" s="76">
        <v>153702.67000000001</v>
      </c>
      <c r="BW267" s="76"/>
      <c r="BX267" s="76"/>
      <c r="BY267" s="76">
        <v>11412.210000000001</v>
      </c>
      <c r="BZ267" s="76">
        <v>675158.06</v>
      </c>
      <c r="CA267" s="76"/>
      <c r="CB267" s="76">
        <v>61344.45</v>
      </c>
      <c r="CC267" s="76">
        <v>120182.53</v>
      </c>
      <c r="CD267" s="76"/>
      <c r="CE267" s="76"/>
      <c r="CF267" s="76"/>
      <c r="CG267" s="76"/>
      <c r="CH267" s="76">
        <v>11147.560000000001</v>
      </c>
      <c r="CI267" s="76"/>
      <c r="CJ267" s="76">
        <v>20991.89</v>
      </c>
      <c r="CK267" s="76">
        <v>5929.27</v>
      </c>
      <c r="CL267" s="76"/>
      <c r="CM267" s="76"/>
      <c r="CN267" s="76"/>
      <c r="CO267" s="76"/>
      <c r="CP267" s="76">
        <v>86532.000000000015</v>
      </c>
      <c r="CQ267" s="76"/>
      <c r="CR267" s="76"/>
      <c r="CS267" s="76">
        <v>11122.91</v>
      </c>
      <c r="CT267" s="76">
        <v>51499.3</v>
      </c>
      <c r="CU267" s="76"/>
      <c r="CV267" s="76"/>
      <c r="CW267" s="76"/>
      <c r="CX267" s="76"/>
      <c r="CY267" s="76"/>
      <c r="CZ267" s="76"/>
      <c r="DA267" s="76">
        <v>15284133.01</v>
      </c>
    </row>
    <row r="268" spans="2:105" x14ac:dyDescent="0.3">
      <c r="B268" s="72" t="s">
        <v>658</v>
      </c>
      <c r="C268" s="74" t="s">
        <v>109</v>
      </c>
      <c r="D268" s="73">
        <v>308494.49</v>
      </c>
      <c r="F268" s="55" t="s">
        <v>842</v>
      </c>
      <c r="G268" s="76">
        <v>170499.25</v>
      </c>
      <c r="H268" s="76">
        <v>-170499.25</v>
      </c>
      <c r="I268" s="76">
        <v>31584481.009999998</v>
      </c>
      <c r="J268" s="76">
        <v>665646.93999999994</v>
      </c>
      <c r="K268" s="76">
        <v>1652476.6999999997</v>
      </c>
      <c r="L268" s="76"/>
      <c r="M268" s="76">
        <v>2404865.6</v>
      </c>
      <c r="N268" s="76">
        <v>380256.3</v>
      </c>
      <c r="O268" s="76">
        <v>96985</v>
      </c>
      <c r="P268" s="76">
        <v>13141078.449999996</v>
      </c>
      <c r="Q268" s="76">
        <v>373949.76</v>
      </c>
      <c r="R268" s="76">
        <v>752964.45</v>
      </c>
      <c r="S268" s="76"/>
      <c r="T268" s="76">
        <v>525012.06999999995</v>
      </c>
      <c r="U268" s="76">
        <v>692751.92999999993</v>
      </c>
      <c r="V268" s="76"/>
      <c r="W268" s="76"/>
      <c r="X268" s="76">
        <v>2744918.32</v>
      </c>
      <c r="Y268" s="76">
        <v>1154778.95</v>
      </c>
      <c r="Z268" s="76">
        <v>5179076.8600000013</v>
      </c>
      <c r="AA268" s="76">
        <v>1630650.86</v>
      </c>
      <c r="AB268" s="76"/>
      <c r="AC268" s="76"/>
      <c r="AD268" s="76"/>
      <c r="AE268" s="76"/>
      <c r="AF268" s="76">
        <v>87458.979999999981</v>
      </c>
      <c r="AG268" s="76">
        <v>48911.49</v>
      </c>
      <c r="AH268" s="76">
        <v>202850.17999999991</v>
      </c>
      <c r="AI268" s="76">
        <v>434553.41999999993</v>
      </c>
      <c r="AJ268" s="76">
        <v>4681363.57</v>
      </c>
      <c r="AK268" s="76">
        <v>4124474.9300000006</v>
      </c>
      <c r="AL268" s="76">
        <v>104314.54000000002</v>
      </c>
      <c r="AM268" s="76">
        <v>40955.070000000007</v>
      </c>
      <c r="AN268" s="76">
        <v>2316303.2599999998</v>
      </c>
      <c r="AO268" s="76">
        <v>441593.21</v>
      </c>
      <c r="AP268" s="76">
        <v>1056020.55</v>
      </c>
      <c r="AQ268" s="76">
        <v>1091614.3399999999</v>
      </c>
      <c r="AR268" s="76">
        <v>1295423.51</v>
      </c>
      <c r="AS268" s="76"/>
      <c r="AT268" s="76">
        <v>16434.62</v>
      </c>
      <c r="AU268" s="76">
        <v>4258.7299999999996</v>
      </c>
      <c r="AV268" s="76"/>
      <c r="AW268" s="76"/>
      <c r="AX268" s="76">
        <v>101911.56000000001</v>
      </c>
      <c r="AY268" s="76">
        <v>3497352.3899999997</v>
      </c>
      <c r="AZ268" s="76">
        <v>21250</v>
      </c>
      <c r="BA268" s="76">
        <v>20989.38</v>
      </c>
      <c r="BB268" s="76"/>
      <c r="BC268" s="76">
        <v>26423.27</v>
      </c>
      <c r="BD268" s="76">
        <v>13884.94</v>
      </c>
      <c r="BE268" s="76">
        <v>6830.64</v>
      </c>
      <c r="BF268" s="76">
        <v>257566.85</v>
      </c>
      <c r="BG268" s="76">
        <v>151014.84</v>
      </c>
      <c r="BH268" s="76">
        <v>157916.24</v>
      </c>
      <c r="BI268" s="76">
        <v>77718.25</v>
      </c>
      <c r="BJ268" s="76">
        <v>9105.4500000000007</v>
      </c>
      <c r="BK268" s="76">
        <v>122377.95999999999</v>
      </c>
      <c r="BL268" s="76"/>
      <c r="BM268" s="76">
        <v>296017.92000000004</v>
      </c>
      <c r="BN268" s="76"/>
      <c r="BO268" s="76"/>
      <c r="BP268" s="76"/>
      <c r="BQ268" s="76">
        <v>156405.09999999998</v>
      </c>
      <c r="BR268" s="76">
        <v>817410.1100000001</v>
      </c>
      <c r="BS268" s="76">
        <v>1445883.1600000001</v>
      </c>
      <c r="BT268" s="76">
        <v>1751.74</v>
      </c>
      <c r="BU268" s="76">
        <v>9753.8799999999992</v>
      </c>
      <c r="BV268" s="76">
        <v>929643.16</v>
      </c>
      <c r="BW268" s="76">
        <v>2954</v>
      </c>
      <c r="BX268" s="76"/>
      <c r="BY268" s="76">
        <v>114675.75000000001</v>
      </c>
      <c r="BZ268" s="76">
        <v>647755.90999999992</v>
      </c>
      <c r="CA268" s="76"/>
      <c r="CB268" s="76">
        <v>149702.35</v>
      </c>
      <c r="CC268" s="76">
        <v>811686.85</v>
      </c>
      <c r="CD268" s="76"/>
      <c r="CE268" s="76"/>
      <c r="CF268" s="76"/>
      <c r="CG268" s="76"/>
      <c r="CH268" s="76">
        <v>83741.88</v>
      </c>
      <c r="CI268" s="76"/>
      <c r="CJ268" s="76"/>
      <c r="CK268" s="76"/>
      <c r="CL268" s="76">
        <v>500</v>
      </c>
      <c r="CM268" s="76"/>
      <c r="CN268" s="76"/>
      <c r="CO268" s="76"/>
      <c r="CP268" s="76">
        <v>112903.35</v>
      </c>
      <c r="CQ268" s="76"/>
      <c r="CR268" s="76"/>
      <c r="CS268" s="76"/>
      <c r="CT268" s="76">
        <v>69383.460000000006</v>
      </c>
      <c r="CU268" s="76"/>
      <c r="CV268" s="76">
        <v>52566.559999999998</v>
      </c>
      <c r="CW268" s="76"/>
      <c r="CX268" s="76">
        <v>117977</v>
      </c>
      <c r="CY268" s="76"/>
      <c r="CZ268" s="76"/>
      <c r="DA268" s="76">
        <v>89211477.549999952</v>
      </c>
    </row>
    <row r="269" spans="2:105" x14ac:dyDescent="0.3">
      <c r="B269" s="72" t="s">
        <v>658</v>
      </c>
      <c r="C269" s="74" t="s">
        <v>111</v>
      </c>
      <c r="D269" s="73">
        <v>14842.189999999999</v>
      </c>
      <c r="F269" s="55" t="s">
        <v>552</v>
      </c>
      <c r="G269" s="76">
        <v>162574.71</v>
      </c>
      <c r="H269" s="76">
        <v>-162574.71</v>
      </c>
      <c r="I269" s="76">
        <v>96611615.260000005</v>
      </c>
      <c r="J269" s="76">
        <v>2845857.64</v>
      </c>
      <c r="K269" s="76">
        <v>2090677.0299999998</v>
      </c>
      <c r="L269" s="76"/>
      <c r="M269" s="76">
        <v>5907671.5300000003</v>
      </c>
      <c r="N269" s="76">
        <v>638221.5</v>
      </c>
      <c r="O269" s="76">
        <v>718873</v>
      </c>
      <c r="P269" s="76">
        <v>34126780.920000002</v>
      </c>
      <c r="Q269" s="76">
        <v>1645884.6800000002</v>
      </c>
      <c r="R269" s="76">
        <v>1699220.3900000001</v>
      </c>
      <c r="S269" s="76">
        <v>217.76</v>
      </c>
      <c r="T269" s="76">
        <v>980221.3600000001</v>
      </c>
      <c r="U269" s="76">
        <v>380111.92</v>
      </c>
      <c r="V269" s="76">
        <v>129.30000000000001</v>
      </c>
      <c r="W269" s="76">
        <v>1.49</v>
      </c>
      <c r="X269" s="76">
        <v>8119194.4400000004</v>
      </c>
      <c r="Y269" s="76">
        <v>2885978.2499999986</v>
      </c>
      <c r="Z269" s="76">
        <v>15320848.489999995</v>
      </c>
      <c r="AA269" s="76">
        <v>4147769.9800000004</v>
      </c>
      <c r="AB269" s="76"/>
      <c r="AC269" s="76"/>
      <c r="AD269" s="76"/>
      <c r="AE269" s="76"/>
      <c r="AF269" s="76">
        <v>329188.3299999999</v>
      </c>
      <c r="AG269" s="76">
        <v>191032.26</v>
      </c>
      <c r="AH269" s="76">
        <v>531345.40000000014</v>
      </c>
      <c r="AI269" s="76">
        <v>916592.45</v>
      </c>
      <c r="AJ269" s="76">
        <v>13123671.43</v>
      </c>
      <c r="AK269" s="76">
        <v>10580310.610000001</v>
      </c>
      <c r="AL269" s="76">
        <v>625</v>
      </c>
      <c r="AM269" s="76">
        <v>189.67999999999995</v>
      </c>
      <c r="AN269" s="76">
        <v>4625110.53</v>
      </c>
      <c r="AO269" s="76">
        <v>743415.89999999991</v>
      </c>
      <c r="AP269" s="76">
        <v>2664166.71</v>
      </c>
      <c r="AQ269" s="76">
        <v>1016160.8500000001</v>
      </c>
      <c r="AR269" s="76">
        <v>2892744.1900000004</v>
      </c>
      <c r="AS269" s="76"/>
      <c r="AT269" s="76">
        <v>49236.58</v>
      </c>
      <c r="AU269" s="76">
        <v>25330.04</v>
      </c>
      <c r="AV269" s="76"/>
      <c r="AW269" s="76"/>
      <c r="AX269" s="76">
        <v>515460.80000000005</v>
      </c>
      <c r="AY269" s="76">
        <v>4208464.34</v>
      </c>
      <c r="AZ269" s="76">
        <v>84785</v>
      </c>
      <c r="BA269" s="76">
        <v>30859.38</v>
      </c>
      <c r="BB269" s="76">
        <v>69373.48</v>
      </c>
      <c r="BC269" s="76"/>
      <c r="BD269" s="76">
        <v>1153.81</v>
      </c>
      <c r="BE269" s="76"/>
      <c r="BF269" s="76">
        <v>645183.41</v>
      </c>
      <c r="BG269" s="76">
        <v>380327.88</v>
      </c>
      <c r="BH269" s="76">
        <v>686450.13</v>
      </c>
      <c r="BI269" s="76">
        <v>555689.04</v>
      </c>
      <c r="BJ269" s="76">
        <v>25044.12</v>
      </c>
      <c r="BK269" s="76">
        <v>3995.18</v>
      </c>
      <c r="BL269" s="76"/>
      <c r="BM269" s="76">
        <v>113470.03</v>
      </c>
      <c r="BN269" s="76"/>
      <c r="BO269" s="76">
        <v>14705.59</v>
      </c>
      <c r="BP269" s="76"/>
      <c r="BQ269" s="76">
        <v>375112.61</v>
      </c>
      <c r="BR269" s="76">
        <v>1991811.95</v>
      </c>
      <c r="BS269" s="76">
        <v>4313987.13</v>
      </c>
      <c r="BT269" s="76">
        <v>1535.44</v>
      </c>
      <c r="BU269" s="76">
        <v>196144.63</v>
      </c>
      <c r="BV269" s="76">
        <v>2682169.9500000002</v>
      </c>
      <c r="BW269" s="76">
        <v>564209.54</v>
      </c>
      <c r="BX269" s="76"/>
      <c r="BY269" s="76">
        <v>3630</v>
      </c>
      <c r="BZ269" s="76">
        <v>1489808.1</v>
      </c>
      <c r="CA269" s="76"/>
      <c r="CB269" s="76">
        <v>644377.47</v>
      </c>
      <c r="CC269" s="76">
        <v>2109032.0699999998</v>
      </c>
      <c r="CD269" s="76"/>
      <c r="CE269" s="76"/>
      <c r="CF269" s="76"/>
      <c r="CG269" s="76"/>
      <c r="CH269" s="76">
        <v>238600.25999999998</v>
      </c>
      <c r="CI269" s="76">
        <v>10000</v>
      </c>
      <c r="CJ269" s="76"/>
      <c r="CK269" s="76"/>
      <c r="CL269" s="76"/>
      <c r="CM269" s="76"/>
      <c r="CN269" s="76"/>
      <c r="CO269" s="76"/>
      <c r="CP269" s="76">
        <v>286057.74000000005</v>
      </c>
      <c r="CQ269" s="76"/>
      <c r="CR269" s="76"/>
      <c r="CS269" s="76">
        <v>105964.29000000001</v>
      </c>
      <c r="CT269" s="76">
        <v>65868.25</v>
      </c>
      <c r="CU269" s="76"/>
      <c r="CV269" s="76">
        <v>22188.82</v>
      </c>
      <c r="CW269" s="76"/>
      <c r="CX269" s="76">
        <v>142247.84000000003</v>
      </c>
      <c r="CY269" s="76"/>
      <c r="CZ269" s="76"/>
      <c r="DA269" s="76">
        <v>238386103.17999995</v>
      </c>
    </row>
    <row r="270" spans="2:105" x14ac:dyDescent="0.3">
      <c r="B270" s="72" t="s">
        <v>658</v>
      </c>
      <c r="C270" s="74" t="s">
        <v>113</v>
      </c>
      <c r="D270" s="73">
        <v>20086.5</v>
      </c>
      <c r="F270" s="55" t="s">
        <v>774</v>
      </c>
      <c r="G270" s="76">
        <v>144785.48000000001</v>
      </c>
      <c r="H270" s="76">
        <v>-144785.47999999998</v>
      </c>
      <c r="I270" s="76">
        <v>38975248.210000001</v>
      </c>
      <c r="J270" s="76">
        <v>1054972.3399999999</v>
      </c>
      <c r="K270" s="76">
        <v>1851610.8900000001</v>
      </c>
      <c r="L270" s="76"/>
      <c r="M270" s="76">
        <v>1116420.07</v>
      </c>
      <c r="N270" s="76">
        <v>779699.4600000002</v>
      </c>
      <c r="O270" s="76">
        <v>233160.38</v>
      </c>
      <c r="P270" s="76">
        <v>13808489.689999999</v>
      </c>
      <c r="Q270" s="76">
        <v>546471.75</v>
      </c>
      <c r="R270" s="76">
        <v>643514.41</v>
      </c>
      <c r="S270" s="76"/>
      <c r="T270" s="76">
        <v>378092.89</v>
      </c>
      <c r="U270" s="76">
        <v>136288.71</v>
      </c>
      <c r="V270" s="76"/>
      <c r="W270" s="76"/>
      <c r="X270" s="76">
        <v>3246173.3499999992</v>
      </c>
      <c r="Y270" s="76">
        <v>1175682.2600000002</v>
      </c>
      <c r="Z270" s="76">
        <v>6074210.1999999993</v>
      </c>
      <c r="AA270" s="76">
        <v>1648217.63</v>
      </c>
      <c r="AB270" s="76"/>
      <c r="AC270" s="76"/>
      <c r="AD270" s="76"/>
      <c r="AE270" s="76"/>
      <c r="AF270" s="76">
        <v>98460.349999999991</v>
      </c>
      <c r="AG270" s="76">
        <v>48942.960000000014</v>
      </c>
      <c r="AH270" s="76">
        <v>208420.3</v>
      </c>
      <c r="AI270" s="76">
        <v>414745.74000000011</v>
      </c>
      <c r="AJ270" s="76">
        <v>5292505.8100000005</v>
      </c>
      <c r="AK270" s="76">
        <v>4094634.9699999997</v>
      </c>
      <c r="AL270" s="76">
        <v>71148.820000000007</v>
      </c>
      <c r="AM270" s="76">
        <v>133636</v>
      </c>
      <c r="AN270" s="76">
        <v>3108356.4699999997</v>
      </c>
      <c r="AO270" s="76"/>
      <c r="AP270" s="76">
        <v>1073974.4899999998</v>
      </c>
      <c r="AQ270" s="76"/>
      <c r="AR270" s="76">
        <v>16516.46</v>
      </c>
      <c r="AS270" s="76">
        <v>270861.77</v>
      </c>
      <c r="AT270" s="76">
        <v>92330.39</v>
      </c>
      <c r="AU270" s="76">
        <v>769642.48</v>
      </c>
      <c r="AV270" s="76">
        <v>16106.96</v>
      </c>
      <c r="AW270" s="76">
        <v>25217.5</v>
      </c>
      <c r="AX270" s="76">
        <v>350</v>
      </c>
      <c r="AY270" s="76">
        <v>157090.56</v>
      </c>
      <c r="AZ270" s="76">
        <v>172803.74</v>
      </c>
      <c r="BA270" s="76">
        <v>22910.52</v>
      </c>
      <c r="BB270" s="76">
        <v>38580.18</v>
      </c>
      <c r="BC270" s="76">
        <v>2250</v>
      </c>
      <c r="BD270" s="76"/>
      <c r="BE270" s="76"/>
      <c r="BF270" s="76"/>
      <c r="BG270" s="76"/>
      <c r="BH270" s="76">
        <v>5820.71</v>
      </c>
      <c r="BI270" s="76"/>
      <c r="BJ270" s="76"/>
      <c r="BK270" s="76"/>
      <c r="BL270" s="76"/>
      <c r="BM270" s="76"/>
      <c r="BN270" s="76"/>
      <c r="BO270" s="76">
        <v>12271.53</v>
      </c>
      <c r="BP270" s="76"/>
      <c r="BQ270" s="76"/>
      <c r="BR270" s="76">
        <v>1352641.8699999999</v>
      </c>
      <c r="BS270" s="76">
        <v>168</v>
      </c>
      <c r="BT270" s="76"/>
      <c r="BU270" s="76">
        <v>4440.8599999999997</v>
      </c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>
        <v>10270417.149999999</v>
      </c>
      <c r="CI270" s="76"/>
      <c r="CJ270" s="76"/>
      <c r="CK270" s="76"/>
      <c r="CL270" s="76"/>
      <c r="CM270" s="76"/>
      <c r="CN270" s="76"/>
      <c r="CO270" s="76"/>
      <c r="CP270" s="76">
        <v>164958.76</v>
      </c>
      <c r="CQ270" s="76"/>
      <c r="CR270" s="76"/>
      <c r="CS270" s="76"/>
      <c r="CT270" s="76"/>
      <c r="CU270" s="76"/>
      <c r="CV270" s="76"/>
      <c r="CW270" s="76"/>
      <c r="CX270" s="76">
        <v>128326.45999999999</v>
      </c>
      <c r="CY270" s="76"/>
      <c r="CZ270" s="76"/>
      <c r="DA270" s="76">
        <v>99736784.049999952</v>
      </c>
    </row>
    <row r="271" spans="2:105" x14ac:dyDescent="0.3">
      <c r="B271" s="72" t="s">
        <v>658</v>
      </c>
      <c r="C271" s="74" t="s">
        <v>115</v>
      </c>
      <c r="D271" s="73">
        <v>18682.599999999999</v>
      </c>
      <c r="F271" s="55" t="s">
        <v>572</v>
      </c>
      <c r="G271" s="76">
        <v>164662.63</v>
      </c>
      <c r="H271" s="76">
        <v>-164662.63</v>
      </c>
      <c r="I271" s="76">
        <v>61434983.669999965</v>
      </c>
      <c r="J271" s="76">
        <v>1931753.4100000001</v>
      </c>
      <c r="K271" s="76">
        <v>111370.13000000006</v>
      </c>
      <c r="L271" s="76"/>
      <c r="M271" s="76">
        <v>3856824.9899999998</v>
      </c>
      <c r="N271" s="76">
        <v>877736.25</v>
      </c>
      <c r="O271" s="76">
        <v>442708</v>
      </c>
      <c r="P271" s="76">
        <v>23268884.400000006</v>
      </c>
      <c r="Q271" s="76">
        <v>846980.5</v>
      </c>
      <c r="R271" s="76">
        <v>520048.56999999995</v>
      </c>
      <c r="S271" s="76"/>
      <c r="T271" s="76">
        <v>1445268.12</v>
      </c>
      <c r="U271" s="76">
        <v>627544.15999999992</v>
      </c>
      <c r="V271" s="76"/>
      <c r="W271" s="76"/>
      <c r="X271" s="76">
        <v>5365262.4899999993</v>
      </c>
      <c r="Y271" s="76">
        <v>2135997.5300000012</v>
      </c>
      <c r="Z271" s="76">
        <v>9889531.6099999975</v>
      </c>
      <c r="AA271" s="76">
        <v>3095311.1100000003</v>
      </c>
      <c r="AB271" s="76"/>
      <c r="AC271" s="76"/>
      <c r="AD271" s="76"/>
      <c r="AE271" s="76"/>
      <c r="AF271" s="76">
        <v>123367.47000000002</v>
      </c>
      <c r="AG271" s="76">
        <v>60631.57</v>
      </c>
      <c r="AH271" s="76">
        <v>479443.65000000008</v>
      </c>
      <c r="AI271" s="76">
        <v>681997.9</v>
      </c>
      <c r="AJ271" s="76">
        <v>8773388.9700000007</v>
      </c>
      <c r="AK271" s="76">
        <v>7726738.7199999988</v>
      </c>
      <c r="AL271" s="76">
        <v>-646907.64000000025</v>
      </c>
      <c r="AM271" s="76">
        <v>-9559.8200000002398</v>
      </c>
      <c r="AN271" s="76">
        <v>5395669.9100000001</v>
      </c>
      <c r="AO271" s="76">
        <v>419622.14999999997</v>
      </c>
      <c r="AP271" s="76">
        <v>1160987.76</v>
      </c>
      <c r="AQ271" s="76">
        <v>9078.9000000000015</v>
      </c>
      <c r="AR271" s="76">
        <v>33920.660000000003</v>
      </c>
      <c r="AS271" s="76">
        <v>3922.6</v>
      </c>
      <c r="AT271" s="76">
        <v>208435.02</v>
      </c>
      <c r="AU271" s="76">
        <v>5080.26</v>
      </c>
      <c r="AV271" s="76"/>
      <c r="AW271" s="76"/>
      <c r="AX271" s="76">
        <v>24443.149999999998</v>
      </c>
      <c r="AY271" s="76">
        <v>10686677.559999999</v>
      </c>
      <c r="AZ271" s="76">
        <v>363566.83</v>
      </c>
      <c r="BA271" s="76">
        <v>32008.41</v>
      </c>
      <c r="BB271" s="76"/>
      <c r="BC271" s="76">
        <v>22258.850000000002</v>
      </c>
      <c r="BD271" s="76"/>
      <c r="BE271" s="76"/>
      <c r="BF271" s="76">
        <v>752982.90999999992</v>
      </c>
      <c r="BG271" s="76">
        <v>150804.44</v>
      </c>
      <c r="BH271" s="76"/>
      <c r="BI271" s="76"/>
      <c r="BJ271" s="76"/>
      <c r="BK271" s="76">
        <v>3669.25</v>
      </c>
      <c r="BL271" s="76"/>
      <c r="BM271" s="76"/>
      <c r="BN271" s="76"/>
      <c r="BO271" s="76"/>
      <c r="BP271" s="76"/>
      <c r="BQ271" s="76"/>
      <c r="BR271" s="76">
        <v>1849309.9500000002</v>
      </c>
      <c r="BS271" s="76">
        <v>113971.56</v>
      </c>
      <c r="BT271" s="76"/>
      <c r="BU271" s="76">
        <v>35543.919999999998</v>
      </c>
      <c r="BV271" s="76"/>
      <c r="BW271" s="76"/>
      <c r="BX271" s="76"/>
      <c r="BY271" s="76">
        <v>94929.73000000001</v>
      </c>
      <c r="BZ271" s="76"/>
      <c r="CA271" s="76"/>
      <c r="CB271" s="76">
        <v>268051.34999999998</v>
      </c>
      <c r="CC271" s="76">
        <v>1516602.11</v>
      </c>
      <c r="CD271" s="76">
        <v>27797.200000000001</v>
      </c>
      <c r="CE271" s="76"/>
      <c r="CF271" s="76"/>
      <c r="CG271" s="76"/>
      <c r="CH271" s="76">
        <v>295444.77</v>
      </c>
      <c r="CI271" s="76"/>
      <c r="CJ271" s="76"/>
      <c r="CK271" s="76"/>
      <c r="CL271" s="76"/>
      <c r="CM271" s="76"/>
      <c r="CN271" s="76"/>
      <c r="CO271" s="76"/>
      <c r="CP271" s="76">
        <v>125464.8</v>
      </c>
      <c r="CQ271" s="76"/>
      <c r="CR271" s="76"/>
      <c r="CS271" s="76"/>
      <c r="CT271" s="76">
        <v>69670.38</v>
      </c>
      <c r="CU271" s="76"/>
      <c r="CV271" s="76"/>
      <c r="CW271" s="76"/>
      <c r="CX271" s="76"/>
      <c r="CY271" s="76"/>
      <c r="CZ271" s="76"/>
      <c r="DA271" s="76">
        <v>156709220.18999997</v>
      </c>
    </row>
    <row r="272" spans="2:105" x14ac:dyDescent="0.3">
      <c r="B272" s="72" t="s">
        <v>658</v>
      </c>
      <c r="C272" s="74" t="s">
        <v>119</v>
      </c>
      <c r="D272" s="73">
        <v>11932.88</v>
      </c>
      <c r="F272" s="55" t="s">
        <v>642</v>
      </c>
      <c r="G272" s="76">
        <v>36031.5</v>
      </c>
      <c r="H272" s="76">
        <v>-36031.5</v>
      </c>
      <c r="I272" s="76">
        <v>5115187.67</v>
      </c>
      <c r="J272" s="76">
        <v>130254.37</v>
      </c>
      <c r="K272" s="76">
        <v>39069.620000000003</v>
      </c>
      <c r="L272" s="76"/>
      <c r="M272" s="76">
        <v>349401.45999999996</v>
      </c>
      <c r="N272" s="76">
        <v>15739.16</v>
      </c>
      <c r="O272" s="76"/>
      <c r="P272" s="76">
        <v>1808482.98</v>
      </c>
      <c r="Q272" s="76">
        <v>114012.15000000001</v>
      </c>
      <c r="R272" s="76">
        <v>60442.79</v>
      </c>
      <c r="S272" s="76"/>
      <c r="T272" s="76">
        <v>56621.47</v>
      </c>
      <c r="U272" s="76">
        <v>13840.630000000001</v>
      </c>
      <c r="V272" s="76"/>
      <c r="W272" s="76"/>
      <c r="X272" s="76">
        <v>423923.65</v>
      </c>
      <c r="Y272" s="76">
        <v>151801.13</v>
      </c>
      <c r="Z272" s="76">
        <v>796530.42999999993</v>
      </c>
      <c r="AA272" s="76">
        <v>214190.17</v>
      </c>
      <c r="AB272" s="76"/>
      <c r="AC272" s="76"/>
      <c r="AD272" s="76"/>
      <c r="AE272" s="76"/>
      <c r="AF272" s="76">
        <v>6230.08</v>
      </c>
      <c r="AG272" s="76">
        <v>3026.93</v>
      </c>
      <c r="AH272" s="76">
        <v>25613.79</v>
      </c>
      <c r="AI272" s="76">
        <v>52178.74</v>
      </c>
      <c r="AJ272" s="76">
        <v>740930.73</v>
      </c>
      <c r="AK272" s="76">
        <v>644469.27</v>
      </c>
      <c r="AL272" s="76">
        <v>8769.5400000000009</v>
      </c>
      <c r="AM272" s="76">
        <v>3201.54</v>
      </c>
      <c r="AN272" s="76">
        <v>343643.06</v>
      </c>
      <c r="AO272" s="76">
        <v>55632.67</v>
      </c>
      <c r="AP272" s="76">
        <v>225891.77</v>
      </c>
      <c r="AQ272" s="76">
        <v>39506.379999999997</v>
      </c>
      <c r="AR272" s="76">
        <v>94280.3</v>
      </c>
      <c r="AS272" s="76">
        <v>3477.29</v>
      </c>
      <c r="AT272" s="76">
        <v>3146.65</v>
      </c>
      <c r="AU272" s="76">
        <v>1019.58</v>
      </c>
      <c r="AV272" s="76"/>
      <c r="AW272" s="76"/>
      <c r="AX272" s="76">
        <v>9576.02</v>
      </c>
      <c r="AY272" s="76">
        <v>516997.43</v>
      </c>
      <c r="AZ272" s="76">
        <v>3925</v>
      </c>
      <c r="BA272" s="76">
        <v>22999.41</v>
      </c>
      <c r="BB272" s="76"/>
      <c r="BC272" s="76">
        <v>127079.15</v>
      </c>
      <c r="BD272" s="76">
        <v>2263.52</v>
      </c>
      <c r="BE272" s="76">
        <v>4743.17</v>
      </c>
      <c r="BF272" s="76">
        <v>12584.3</v>
      </c>
      <c r="BG272" s="76">
        <v>28856.49</v>
      </c>
      <c r="BH272" s="76">
        <v>61531.01</v>
      </c>
      <c r="BI272" s="76">
        <v>25920</v>
      </c>
      <c r="BJ272" s="76">
        <v>2137.58</v>
      </c>
      <c r="BK272" s="76">
        <v>10889.9</v>
      </c>
      <c r="BL272" s="76">
        <v>10506.76</v>
      </c>
      <c r="BM272" s="76"/>
      <c r="BN272" s="76">
        <v>133.87</v>
      </c>
      <c r="BO272" s="76"/>
      <c r="BP272" s="76"/>
      <c r="BQ272" s="76"/>
      <c r="BR272" s="76">
        <v>237940.72999999998</v>
      </c>
      <c r="BS272" s="76">
        <v>44616.24</v>
      </c>
      <c r="BT272" s="76">
        <v>65</v>
      </c>
      <c r="BU272" s="76"/>
      <c r="BV272" s="76">
        <v>183687.41</v>
      </c>
      <c r="BW272" s="76"/>
      <c r="BX272" s="76">
        <v>59578.31</v>
      </c>
      <c r="BY272" s="76">
        <v>8791.4</v>
      </c>
      <c r="BZ272" s="76">
        <v>121785.82</v>
      </c>
      <c r="CA272" s="76"/>
      <c r="CB272" s="76">
        <v>38432.04</v>
      </c>
      <c r="CC272" s="76">
        <v>158629.46</v>
      </c>
      <c r="CD272" s="76">
        <v>2744.46</v>
      </c>
      <c r="CE272" s="76"/>
      <c r="CF272" s="76"/>
      <c r="CG272" s="76"/>
      <c r="CH272" s="76">
        <v>16087.310000000001</v>
      </c>
      <c r="CI272" s="76"/>
      <c r="CJ272" s="76">
        <v>9528.52</v>
      </c>
      <c r="CK272" s="76"/>
      <c r="CL272" s="76"/>
      <c r="CM272" s="76">
        <v>191.48</v>
      </c>
      <c r="CN272" s="76"/>
      <c r="CO272" s="76"/>
      <c r="CP272" s="76">
        <v>17438.239999999998</v>
      </c>
      <c r="CQ272" s="76"/>
      <c r="CR272" s="76">
        <v>47174.13</v>
      </c>
      <c r="CS272" s="76"/>
      <c r="CT272" s="76"/>
      <c r="CU272" s="76"/>
      <c r="CV272" s="76"/>
      <c r="CW272" s="76"/>
      <c r="CX272" s="76">
        <v>118095.2</v>
      </c>
      <c r="CY272" s="76"/>
      <c r="CZ272" s="76"/>
      <c r="DA272" s="76">
        <v>13445445.360000001</v>
      </c>
    </row>
    <row r="273" spans="2:105" x14ac:dyDescent="0.3">
      <c r="B273" s="72" t="s">
        <v>658</v>
      </c>
      <c r="C273" s="74" t="s">
        <v>121</v>
      </c>
      <c r="D273" s="73">
        <v>972</v>
      </c>
      <c r="F273" s="55" t="s">
        <v>400</v>
      </c>
      <c r="G273" s="76">
        <v>17230.52</v>
      </c>
      <c r="H273" s="76">
        <v>-17230.52</v>
      </c>
      <c r="I273" s="76">
        <v>4008447.9800000004</v>
      </c>
      <c r="J273" s="76">
        <v>159448.51999999999</v>
      </c>
      <c r="K273" s="76">
        <v>95536.81</v>
      </c>
      <c r="L273" s="76"/>
      <c r="M273" s="76">
        <v>45088.57</v>
      </c>
      <c r="N273" s="76">
        <v>52999.1</v>
      </c>
      <c r="O273" s="76">
        <v>22755.88</v>
      </c>
      <c r="P273" s="76">
        <v>1848865.68</v>
      </c>
      <c r="Q273" s="76">
        <v>53566.43</v>
      </c>
      <c r="R273" s="76">
        <v>70479.14</v>
      </c>
      <c r="S273" s="76"/>
      <c r="T273" s="76">
        <v>67414</v>
      </c>
      <c r="U273" s="76">
        <v>10088.780000000001</v>
      </c>
      <c r="V273" s="76"/>
      <c r="W273" s="76"/>
      <c r="X273" s="76">
        <v>327003.48</v>
      </c>
      <c r="Y273" s="76">
        <v>153062.59999999998</v>
      </c>
      <c r="Z273" s="76">
        <v>594736.35000000009</v>
      </c>
      <c r="AA273" s="76">
        <v>229509.17</v>
      </c>
      <c r="AB273" s="76"/>
      <c r="AC273" s="76"/>
      <c r="AD273" s="76"/>
      <c r="AE273" s="76"/>
      <c r="AF273" s="76">
        <v>9170.76</v>
      </c>
      <c r="AG273" s="76">
        <v>5332.87</v>
      </c>
      <c r="AH273" s="76">
        <v>21558.66</v>
      </c>
      <c r="AI273" s="76">
        <v>46254.080000000002</v>
      </c>
      <c r="AJ273" s="76">
        <v>533949.1</v>
      </c>
      <c r="AK273" s="76">
        <v>541012.07999999996</v>
      </c>
      <c r="AL273" s="76"/>
      <c r="AM273" s="76"/>
      <c r="AN273" s="76">
        <v>240940.32</v>
      </c>
      <c r="AO273" s="76">
        <v>58681.2</v>
      </c>
      <c r="AP273" s="76">
        <v>81002.98</v>
      </c>
      <c r="AQ273" s="76">
        <v>67227.710000000006</v>
      </c>
      <c r="AR273" s="76">
        <v>95809.840000000011</v>
      </c>
      <c r="AS273" s="76">
        <v>12434.32</v>
      </c>
      <c r="AT273" s="76">
        <v>16249.02</v>
      </c>
      <c r="AU273" s="76">
        <v>626657.35</v>
      </c>
      <c r="AV273" s="76"/>
      <c r="AW273" s="76"/>
      <c r="AX273" s="76">
        <v>26638.400000000001</v>
      </c>
      <c r="AY273" s="76">
        <v>216713.49</v>
      </c>
      <c r="AZ273" s="76">
        <v>6525</v>
      </c>
      <c r="BA273" s="76"/>
      <c r="BB273" s="76"/>
      <c r="BC273" s="76">
        <v>70489.320000000007</v>
      </c>
      <c r="BD273" s="76">
        <v>29407.79</v>
      </c>
      <c r="BE273" s="76">
        <v>3859.46</v>
      </c>
      <c r="BF273" s="76">
        <v>13114.96</v>
      </c>
      <c r="BG273" s="76">
        <v>22252.600000000002</v>
      </c>
      <c r="BH273" s="76">
        <v>33996.180000000008</v>
      </c>
      <c r="BI273" s="76">
        <v>3072.99</v>
      </c>
      <c r="BJ273" s="76">
        <v>636.86</v>
      </c>
      <c r="BK273" s="76">
        <v>29863.690000000002</v>
      </c>
      <c r="BL273" s="76"/>
      <c r="BM273" s="76"/>
      <c r="BN273" s="76"/>
      <c r="BO273" s="76"/>
      <c r="BP273" s="76"/>
      <c r="BQ273" s="76"/>
      <c r="BR273" s="76">
        <v>8974</v>
      </c>
      <c r="BS273" s="76">
        <v>78151.049999999988</v>
      </c>
      <c r="BT273" s="76">
        <v>641.6</v>
      </c>
      <c r="BU273" s="76"/>
      <c r="BV273" s="76"/>
      <c r="BW273" s="76">
        <v>26991</v>
      </c>
      <c r="BX273" s="76"/>
      <c r="BY273" s="76">
        <v>1663.2</v>
      </c>
      <c r="BZ273" s="76">
        <v>781</v>
      </c>
      <c r="CA273" s="76"/>
      <c r="CB273" s="76"/>
      <c r="CC273" s="76">
        <v>76080.03</v>
      </c>
      <c r="CD273" s="76">
        <v>88146.77</v>
      </c>
      <c r="CE273" s="76"/>
      <c r="CF273" s="76"/>
      <c r="CG273" s="76"/>
      <c r="CH273" s="76">
        <v>4207</v>
      </c>
      <c r="CI273" s="76"/>
      <c r="CJ273" s="76"/>
      <c r="CK273" s="76"/>
      <c r="CL273" s="76"/>
      <c r="CM273" s="76"/>
      <c r="CN273" s="76"/>
      <c r="CO273" s="76"/>
      <c r="CP273" s="76">
        <v>3678.91</v>
      </c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>
        <v>10841168.079999996</v>
      </c>
    </row>
    <row r="274" spans="2:105" x14ac:dyDescent="0.3">
      <c r="B274" s="72" t="s">
        <v>658</v>
      </c>
      <c r="C274" s="74" t="s">
        <v>22</v>
      </c>
      <c r="D274" s="73">
        <v>17504.54</v>
      </c>
      <c r="F274" s="55" t="s">
        <v>664</v>
      </c>
      <c r="G274" s="76"/>
      <c r="H274" s="76"/>
      <c r="I274" s="76">
        <v>13845352.01</v>
      </c>
      <c r="J274" s="76">
        <v>53337.98</v>
      </c>
      <c r="K274" s="76">
        <v>247461.44</v>
      </c>
      <c r="L274" s="76"/>
      <c r="M274" s="76">
        <v>220372.58</v>
      </c>
      <c r="N274" s="76">
        <v>1110902.7</v>
      </c>
      <c r="O274" s="76">
        <v>22820</v>
      </c>
      <c r="P274" s="76">
        <v>3741272.36</v>
      </c>
      <c r="Q274" s="76">
        <v>19974.809999999998</v>
      </c>
      <c r="R274" s="76">
        <v>43076.59</v>
      </c>
      <c r="S274" s="76"/>
      <c r="T274" s="76">
        <v>2760</v>
      </c>
      <c r="U274" s="76">
        <v>612523.27</v>
      </c>
      <c r="V274" s="76">
        <v>0.4</v>
      </c>
      <c r="W274" s="76"/>
      <c r="X274" s="76">
        <v>1153583.3799999999</v>
      </c>
      <c r="Y274" s="76">
        <v>328347.90000000002</v>
      </c>
      <c r="Z274" s="76">
        <v>2183944.54</v>
      </c>
      <c r="AA274" s="76">
        <v>466630.50999999995</v>
      </c>
      <c r="AB274" s="76"/>
      <c r="AC274" s="76"/>
      <c r="AD274" s="76"/>
      <c r="AE274" s="76"/>
      <c r="AF274" s="76">
        <v>111605.93000000001</v>
      </c>
      <c r="AG274" s="76">
        <v>34644.749999999993</v>
      </c>
      <c r="AH274" s="76">
        <v>81774.61</v>
      </c>
      <c r="AI274" s="76">
        <v>91315.520000000004</v>
      </c>
      <c r="AJ274" s="76">
        <v>1901105.72</v>
      </c>
      <c r="AK274" s="76">
        <v>1278774.28</v>
      </c>
      <c r="AL274" s="76">
        <v>10185.58</v>
      </c>
      <c r="AM274" s="76">
        <v>1993.6899999999998</v>
      </c>
      <c r="AN274" s="76">
        <v>941688.84</v>
      </c>
      <c r="AO274" s="76">
        <v>19832.05</v>
      </c>
      <c r="AP274" s="76">
        <v>83820.45</v>
      </c>
      <c r="AQ274" s="76">
        <v>264263.08999999997</v>
      </c>
      <c r="AR274" s="76">
        <v>210410.96</v>
      </c>
      <c r="AS274" s="76">
        <v>300</v>
      </c>
      <c r="AT274" s="76">
        <v>17649.28</v>
      </c>
      <c r="AU274" s="76">
        <v>348099.75</v>
      </c>
      <c r="AV274" s="76">
        <v>78564.040000000008</v>
      </c>
      <c r="AW274" s="76">
        <v>373638.15</v>
      </c>
      <c r="AX274" s="76">
        <v>195251.33999999997</v>
      </c>
      <c r="AY274" s="76">
        <v>138289.9</v>
      </c>
      <c r="AZ274" s="76">
        <v>14400</v>
      </c>
      <c r="BA274" s="76">
        <v>16683.57</v>
      </c>
      <c r="BB274" s="76"/>
      <c r="BC274" s="76">
        <v>139606.01</v>
      </c>
      <c r="BD274" s="76">
        <v>9802.0400000000009</v>
      </c>
      <c r="BE274" s="76">
        <v>214284.67</v>
      </c>
      <c r="BF274" s="76">
        <v>2131.3000000000002</v>
      </c>
      <c r="BG274" s="76">
        <v>81451.91</v>
      </c>
      <c r="BH274" s="76">
        <v>125885.32999999999</v>
      </c>
      <c r="BI274" s="76"/>
      <c r="BJ274" s="76"/>
      <c r="BK274" s="76">
        <v>16612.379999999997</v>
      </c>
      <c r="BL274" s="76"/>
      <c r="BM274" s="76">
        <v>2972.11</v>
      </c>
      <c r="BN274" s="76"/>
      <c r="BO274" s="76"/>
      <c r="BP274" s="76"/>
      <c r="BQ274" s="76">
        <v>1530903.7100000002</v>
      </c>
      <c r="BR274" s="76">
        <v>360187.76</v>
      </c>
      <c r="BS274" s="76">
        <v>107804.14</v>
      </c>
      <c r="BT274" s="76">
        <v>1693.7</v>
      </c>
      <c r="BU274" s="76">
        <v>5558.59</v>
      </c>
      <c r="BV274" s="76">
        <v>507136.19</v>
      </c>
      <c r="BW274" s="76"/>
      <c r="BX274" s="76">
        <v>855254.81</v>
      </c>
      <c r="BY274" s="76">
        <v>190994.67</v>
      </c>
      <c r="BZ274" s="76">
        <v>885177.88</v>
      </c>
      <c r="CA274" s="76">
        <v>11598.1</v>
      </c>
      <c r="CB274" s="76">
        <v>125640.27</v>
      </c>
      <c r="CC274" s="76">
        <v>352224.03</v>
      </c>
      <c r="CD274" s="76"/>
      <c r="CE274" s="76"/>
      <c r="CF274" s="76"/>
      <c r="CG274" s="76"/>
      <c r="CH274" s="76">
        <v>72354.87</v>
      </c>
      <c r="CI274" s="76"/>
      <c r="CJ274" s="76">
        <v>37156.32</v>
      </c>
      <c r="CK274" s="76"/>
      <c r="CL274" s="76"/>
      <c r="CM274" s="76">
        <v>6106.18</v>
      </c>
      <c r="CN274" s="76"/>
      <c r="CO274" s="76"/>
      <c r="CP274" s="76">
        <v>90993.900000000009</v>
      </c>
      <c r="CQ274" s="76"/>
      <c r="CR274" s="76">
        <v>7893.92</v>
      </c>
      <c r="CS274" s="76">
        <v>41118.82</v>
      </c>
      <c r="CT274" s="76"/>
      <c r="CU274" s="76">
        <v>124109.28</v>
      </c>
      <c r="CV274" s="76">
        <v>354622.64</v>
      </c>
      <c r="CW274" s="76"/>
      <c r="CX274" s="76"/>
      <c r="CY274" s="76"/>
      <c r="CZ274" s="76"/>
      <c r="DA274" s="76">
        <v>36527927.500000007</v>
      </c>
    </row>
    <row r="275" spans="2:105" x14ac:dyDescent="0.3">
      <c r="B275" s="72" t="s">
        <v>658</v>
      </c>
      <c r="C275" s="74" t="s">
        <v>6</v>
      </c>
      <c r="D275" s="73">
        <v>20859.14</v>
      </c>
      <c r="F275" s="55" t="s">
        <v>756</v>
      </c>
      <c r="G275" s="76">
        <v>35041.480000000003</v>
      </c>
      <c r="H275" s="76">
        <v>-35041.480000000003</v>
      </c>
      <c r="I275" s="76">
        <v>6575061.3300000001</v>
      </c>
      <c r="J275" s="76">
        <v>200136.55</v>
      </c>
      <c r="K275" s="76">
        <v>65329.01</v>
      </c>
      <c r="L275" s="76"/>
      <c r="M275" s="76">
        <v>439218.75</v>
      </c>
      <c r="N275" s="76">
        <v>50559.56</v>
      </c>
      <c r="O275" s="76"/>
      <c r="P275" s="76">
        <v>2628521.7999999998</v>
      </c>
      <c r="Q275" s="76">
        <v>62703.26</v>
      </c>
      <c r="R275" s="76">
        <v>91938.780000000013</v>
      </c>
      <c r="S275" s="76"/>
      <c r="T275" s="76">
        <v>358418.58999999997</v>
      </c>
      <c r="U275" s="76">
        <v>13915.39</v>
      </c>
      <c r="V275" s="76"/>
      <c r="W275" s="76"/>
      <c r="X275" s="76">
        <v>549503.95000000007</v>
      </c>
      <c r="Y275" s="76">
        <v>234752.27000000002</v>
      </c>
      <c r="Z275" s="76">
        <v>1049557.99</v>
      </c>
      <c r="AA275" s="76">
        <v>336062.86000000004</v>
      </c>
      <c r="AB275" s="76"/>
      <c r="AC275" s="76"/>
      <c r="AD275" s="76"/>
      <c r="AE275" s="76"/>
      <c r="AF275" s="76">
        <v>20807.22</v>
      </c>
      <c r="AG275" s="76">
        <v>12336.2</v>
      </c>
      <c r="AH275" s="76">
        <v>23019.019999999997</v>
      </c>
      <c r="AI275" s="76">
        <v>42587.689999999995</v>
      </c>
      <c r="AJ275" s="76">
        <v>1027412.84</v>
      </c>
      <c r="AK275" s="76">
        <v>930334.15999999992</v>
      </c>
      <c r="AL275" s="76">
        <v>1773.81</v>
      </c>
      <c r="AM275" s="76">
        <v>1569.48</v>
      </c>
      <c r="AN275" s="76">
        <v>626795.13000000012</v>
      </c>
      <c r="AO275" s="76">
        <v>23976.399999999998</v>
      </c>
      <c r="AP275" s="76">
        <v>168360.88</v>
      </c>
      <c r="AQ275" s="76">
        <v>34672.550000000003</v>
      </c>
      <c r="AR275" s="76">
        <v>165724.59</v>
      </c>
      <c r="AS275" s="76">
        <v>190838.81</v>
      </c>
      <c r="AT275" s="76"/>
      <c r="AU275" s="76"/>
      <c r="AV275" s="76"/>
      <c r="AW275" s="76">
        <v>481274.79</v>
      </c>
      <c r="AX275" s="76">
        <v>39539.360000000001</v>
      </c>
      <c r="AY275" s="76">
        <v>351817.79</v>
      </c>
      <c r="AZ275" s="76">
        <v>35147.24</v>
      </c>
      <c r="BA275" s="76">
        <v>18483.12</v>
      </c>
      <c r="BB275" s="76"/>
      <c r="BC275" s="76">
        <v>17967.379999999997</v>
      </c>
      <c r="BD275" s="76">
        <v>56224.78</v>
      </c>
      <c r="BE275" s="76">
        <v>45703.06</v>
      </c>
      <c r="BF275" s="76">
        <v>61432.160000000003</v>
      </c>
      <c r="BG275" s="76">
        <v>25524.23</v>
      </c>
      <c r="BH275" s="76">
        <v>5000.17</v>
      </c>
      <c r="BI275" s="76">
        <v>18470.609999999997</v>
      </c>
      <c r="BJ275" s="76"/>
      <c r="BK275" s="76">
        <v>45717.69</v>
      </c>
      <c r="BL275" s="76"/>
      <c r="BM275" s="76">
        <v>230989.58000000002</v>
      </c>
      <c r="BN275" s="76"/>
      <c r="BO275" s="76">
        <v>260.82</v>
      </c>
      <c r="BP275" s="76"/>
      <c r="BQ275" s="76">
        <v>960709.35</v>
      </c>
      <c r="BR275" s="76">
        <v>156758.85999999999</v>
      </c>
      <c r="BS275" s="76">
        <v>444603.85</v>
      </c>
      <c r="BT275" s="76"/>
      <c r="BU275" s="76"/>
      <c r="BV275" s="76">
        <v>106270.12</v>
      </c>
      <c r="BW275" s="76">
        <v>133456.72999999998</v>
      </c>
      <c r="BX275" s="76"/>
      <c r="BY275" s="76">
        <v>1042.1599999999999</v>
      </c>
      <c r="BZ275" s="76">
        <v>39872.07</v>
      </c>
      <c r="CA275" s="76"/>
      <c r="CB275" s="76"/>
      <c r="CC275" s="76">
        <v>341141.29</v>
      </c>
      <c r="CD275" s="76">
        <v>8593.91</v>
      </c>
      <c r="CE275" s="76"/>
      <c r="CF275" s="76"/>
      <c r="CG275" s="76"/>
      <c r="CH275" s="76">
        <v>47142.18</v>
      </c>
      <c r="CI275" s="76"/>
      <c r="CJ275" s="76">
        <v>26861.91</v>
      </c>
      <c r="CK275" s="76"/>
      <c r="CL275" s="76"/>
      <c r="CM275" s="76">
        <v>2403.33</v>
      </c>
      <c r="CN275" s="76"/>
      <c r="CO275" s="76"/>
      <c r="CP275" s="76">
        <v>34601.599999999999</v>
      </c>
      <c r="CQ275" s="76"/>
      <c r="CR275" s="76"/>
      <c r="CS275" s="76"/>
      <c r="CT275" s="76">
        <v>87120.34</v>
      </c>
      <c r="CU275" s="76"/>
      <c r="CV275" s="76">
        <v>252772.65</v>
      </c>
      <c r="CW275" s="76"/>
      <c r="CX275" s="76">
        <v>7065.04</v>
      </c>
      <c r="CY275" s="76"/>
      <c r="CZ275" s="76"/>
      <c r="DA275" s="76">
        <v>20009857.039999999</v>
      </c>
    </row>
    <row r="276" spans="2:105" x14ac:dyDescent="0.3">
      <c r="B276" s="72" t="s">
        <v>658</v>
      </c>
      <c r="C276" s="74" t="s">
        <v>8</v>
      </c>
      <c r="D276" s="73">
        <v>2380.64</v>
      </c>
      <c r="F276" s="55" t="s">
        <v>786</v>
      </c>
      <c r="G276" s="76"/>
      <c r="H276" s="76"/>
      <c r="I276" s="76">
        <v>952083.70000000007</v>
      </c>
      <c r="J276" s="76"/>
      <c r="K276" s="76"/>
      <c r="L276" s="76"/>
      <c r="M276" s="76"/>
      <c r="N276" s="76"/>
      <c r="O276" s="76"/>
      <c r="P276" s="76">
        <v>227969.55</v>
      </c>
      <c r="Q276" s="76"/>
      <c r="R276" s="76"/>
      <c r="S276" s="76"/>
      <c r="T276" s="76"/>
      <c r="U276" s="76"/>
      <c r="V276" s="76"/>
      <c r="W276" s="76"/>
      <c r="X276" s="76">
        <v>73969.37</v>
      </c>
      <c r="Y276" s="76">
        <v>14951.060000000001</v>
      </c>
      <c r="Z276" s="76"/>
      <c r="AA276" s="76"/>
      <c r="AB276" s="76"/>
      <c r="AC276" s="76"/>
      <c r="AD276" s="76"/>
      <c r="AE276" s="76"/>
      <c r="AF276" s="76">
        <v>679.32</v>
      </c>
      <c r="AG276" s="76">
        <v>36.04</v>
      </c>
      <c r="AH276" s="76">
        <v>6976.73</v>
      </c>
      <c r="AI276" s="76">
        <v>1674.2</v>
      </c>
      <c r="AJ276" s="76">
        <v>84006.399999999994</v>
      </c>
      <c r="AK276" s="76">
        <v>4687.4399999999996</v>
      </c>
      <c r="AL276" s="76">
        <v>115421.89</v>
      </c>
      <c r="AM276" s="76">
        <v>25725.780000000002</v>
      </c>
      <c r="AN276" s="76">
        <v>16987.079999999998</v>
      </c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>
        <v>60859.51</v>
      </c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>
        <v>4199.7299999999996</v>
      </c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>
        <v>1590227.8</v>
      </c>
    </row>
    <row r="277" spans="2:105" x14ac:dyDescent="0.3">
      <c r="B277" s="72" t="s">
        <v>658</v>
      </c>
      <c r="C277" s="74" t="s">
        <v>10</v>
      </c>
      <c r="D277" s="73">
        <v>19952.46</v>
      </c>
      <c r="F277" s="55" t="s">
        <v>788</v>
      </c>
      <c r="G277" s="76">
        <v>88063.46</v>
      </c>
      <c r="H277" s="76">
        <v>-88063.459999999992</v>
      </c>
      <c r="I277" s="76">
        <v>2278958.8899999997</v>
      </c>
      <c r="J277" s="76">
        <v>54619.16</v>
      </c>
      <c r="K277" s="76">
        <v>16529.95</v>
      </c>
      <c r="L277" s="76"/>
      <c r="M277" s="76">
        <v>116624.33</v>
      </c>
      <c r="N277" s="76">
        <v>4550.4699999999993</v>
      </c>
      <c r="O277" s="76"/>
      <c r="P277" s="76">
        <v>1047482.3</v>
      </c>
      <c r="Q277" s="76">
        <v>71548.95</v>
      </c>
      <c r="R277" s="76">
        <v>37570.42</v>
      </c>
      <c r="S277" s="76"/>
      <c r="T277" s="76">
        <v>114994.64000000001</v>
      </c>
      <c r="U277" s="76">
        <v>11179.01</v>
      </c>
      <c r="V277" s="76"/>
      <c r="W277" s="76"/>
      <c r="X277" s="76">
        <v>184774.44</v>
      </c>
      <c r="Y277" s="76">
        <v>95500.77999999997</v>
      </c>
      <c r="Z277" s="76">
        <v>347894.65</v>
      </c>
      <c r="AA277" s="76">
        <v>138116.63</v>
      </c>
      <c r="AB277" s="76"/>
      <c r="AC277" s="76"/>
      <c r="AD277" s="76"/>
      <c r="AE277" s="76"/>
      <c r="AF277" s="76">
        <v>17929.919999999998</v>
      </c>
      <c r="AG277" s="76">
        <v>9444.7999999999993</v>
      </c>
      <c r="AH277" s="76">
        <v>16678.62</v>
      </c>
      <c r="AI277" s="76">
        <v>59178.929999999993</v>
      </c>
      <c r="AJ277" s="76">
        <v>356971.06</v>
      </c>
      <c r="AK277" s="76">
        <v>320628.94</v>
      </c>
      <c r="AL277" s="76"/>
      <c r="AM277" s="76"/>
      <c r="AN277" s="76">
        <v>258411.95</v>
      </c>
      <c r="AO277" s="76">
        <v>68361.710000000006</v>
      </c>
      <c r="AP277" s="76">
        <v>110114.3</v>
      </c>
      <c r="AQ277" s="76">
        <v>2464.33</v>
      </c>
      <c r="AR277" s="76">
        <v>59205.039999999994</v>
      </c>
      <c r="AS277" s="76">
        <v>5766.57</v>
      </c>
      <c r="AT277" s="76">
        <v>15714.06</v>
      </c>
      <c r="AU277" s="76">
        <v>7308.64</v>
      </c>
      <c r="AV277" s="76"/>
      <c r="AW277" s="76"/>
      <c r="AX277" s="76">
        <v>4433</v>
      </c>
      <c r="AY277" s="76">
        <v>48395.040000000001</v>
      </c>
      <c r="AZ277" s="76">
        <v>195692.39</v>
      </c>
      <c r="BA277" s="76"/>
      <c r="BB277" s="76"/>
      <c r="BC277" s="76">
        <v>36425.9</v>
      </c>
      <c r="BD277" s="76">
        <v>7088.17</v>
      </c>
      <c r="BE277" s="76">
        <v>67030.45</v>
      </c>
      <c r="BF277" s="76">
        <v>131499.71999999997</v>
      </c>
      <c r="BG277" s="76">
        <v>20776.229999999996</v>
      </c>
      <c r="BH277" s="76">
        <v>95409.57</v>
      </c>
      <c r="BI277" s="76">
        <v>18483.77</v>
      </c>
      <c r="BJ277" s="76">
        <v>3500</v>
      </c>
      <c r="BK277" s="76">
        <v>13858.79</v>
      </c>
      <c r="BL277" s="76">
        <v>16878.36</v>
      </c>
      <c r="BM277" s="76"/>
      <c r="BN277" s="76"/>
      <c r="BO277" s="76"/>
      <c r="BP277" s="76"/>
      <c r="BQ277" s="76"/>
      <c r="BR277" s="76">
        <v>81705</v>
      </c>
      <c r="BS277" s="76">
        <v>42801.74</v>
      </c>
      <c r="BT277" s="76">
        <v>1176.95</v>
      </c>
      <c r="BU277" s="76"/>
      <c r="BV277" s="76">
        <v>105206.41</v>
      </c>
      <c r="BW277" s="76">
        <v>6089</v>
      </c>
      <c r="BX277" s="76"/>
      <c r="BY277" s="76">
        <v>19658.740000000002</v>
      </c>
      <c r="BZ277" s="76">
        <v>867941.89</v>
      </c>
      <c r="CA277" s="76"/>
      <c r="CB277" s="76"/>
      <c r="CC277" s="76">
        <v>10921.84</v>
      </c>
      <c r="CD277" s="76">
        <v>8344.5499999999993</v>
      </c>
      <c r="CE277" s="76"/>
      <c r="CF277" s="76"/>
      <c r="CG277" s="76"/>
      <c r="CH277" s="76">
        <v>19464.239999999998</v>
      </c>
      <c r="CI277" s="76"/>
      <c r="CJ277" s="76">
        <v>8900.2799999999988</v>
      </c>
      <c r="CK277" s="76"/>
      <c r="CL277" s="76"/>
      <c r="CM277" s="76"/>
      <c r="CN277" s="76"/>
      <c r="CO277" s="76"/>
      <c r="CP277" s="76">
        <v>54758.42</v>
      </c>
      <c r="CQ277" s="76"/>
      <c r="CR277" s="76"/>
      <c r="CS277" s="76">
        <v>4231.45</v>
      </c>
      <c r="CT277" s="76"/>
      <c r="CU277" s="76">
        <v>7194.24</v>
      </c>
      <c r="CV277" s="76">
        <v>137401.82</v>
      </c>
      <c r="CW277" s="76"/>
      <c r="CX277" s="76">
        <v>13157.79</v>
      </c>
      <c r="CY277" s="76"/>
      <c r="CZ277" s="76"/>
      <c r="DA277" s="76">
        <v>7876949.2400000012</v>
      </c>
    </row>
    <row r="278" spans="2:105" x14ac:dyDescent="0.3">
      <c r="B278" s="72" t="s">
        <v>284</v>
      </c>
      <c r="C278" s="74" t="s">
        <v>194</v>
      </c>
      <c r="D278" s="73">
        <v>238929.97000000003</v>
      </c>
      <c r="F278" s="55" t="s">
        <v>332</v>
      </c>
      <c r="G278" s="76"/>
      <c r="H278" s="76"/>
      <c r="I278" s="76">
        <v>164437.46000000002</v>
      </c>
      <c r="J278" s="76"/>
      <c r="K278" s="76">
        <v>3673.76</v>
      </c>
      <c r="L278" s="76"/>
      <c r="M278" s="76"/>
      <c r="N278" s="76"/>
      <c r="O278" s="76"/>
      <c r="P278" s="76">
        <v>177648.67</v>
      </c>
      <c r="Q278" s="76">
        <v>1266.8</v>
      </c>
      <c r="R278" s="76">
        <v>6667.41</v>
      </c>
      <c r="S278" s="76"/>
      <c r="T278" s="76"/>
      <c r="U278" s="76">
        <v>1168.1300000000001</v>
      </c>
      <c r="V278" s="76"/>
      <c r="W278" s="76"/>
      <c r="X278" s="76">
        <v>12727.11</v>
      </c>
      <c r="Y278" s="76">
        <v>14000.7</v>
      </c>
      <c r="Z278" s="76">
        <v>24255.370000000003</v>
      </c>
      <c r="AA278" s="76">
        <v>20327.87</v>
      </c>
      <c r="AB278" s="76"/>
      <c r="AC278" s="76"/>
      <c r="AD278" s="76"/>
      <c r="AE278" s="76"/>
      <c r="AF278" s="76"/>
      <c r="AG278" s="76"/>
      <c r="AH278" s="76">
        <v>1077.45</v>
      </c>
      <c r="AI278" s="76">
        <v>4856.68</v>
      </c>
      <c r="AJ278" s="76">
        <v>23232</v>
      </c>
      <c r="AK278" s="76">
        <v>69696</v>
      </c>
      <c r="AL278" s="76"/>
      <c r="AM278" s="76"/>
      <c r="AN278" s="76">
        <v>7910.24</v>
      </c>
      <c r="AO278" s="76">
        <v>14319.39</v>
      </c>
      <c r="AP278" s="76">
        <v>11715.74</v>
      </c>
      <c r="AQ278" s="76">
        <v>34977.89</v>
      </c>
      <c r="AR278" s="76">
        <v>361.89</v>
      </c>
      <c r="AS278" s="76">
        <v>2481.61</v>
      </c>
      <c r="AT278" s="76"/>
      <c r="AU278" s="76">
        <v>2720</v>
      </c>
      <c r="AV278" s="76"/>
      <c r="AW278" s="76"/>
      <c r="AX278" s="76">
        <v>1176</v>
      </c>
      <c r="AY278" s="76">
        <v>62099.75</v>
      </c>
      <c r="AZ278" s="76">
        <v>1370.57</v>
      </c>
      <c r="BA278" s="76"/>
      <c r="BB278" s="76"/>
      <c r="BC278" s="76"/>
      <c r="BD278" s="76">
        <v>10634.9</v>
      </c>
      <c r="BE278" s="76">
        <v>2137</v>
      </c>
      <c r="BF278" s="76">
        <v>5243.46</v>
      </c>
      <c r="BG278" s="76">
        <v>6817.48</v>
      </c>
      <c r="BH278" s="76"/>
      <c r="BI278" s="76">
        <v>641.21</v>
      </c>
      <c r="BJ278" s="76"/>
      <c r="BK278" s="76"/>
      <c r="BL278" s="76"/>
      <c r="BM278" s="76"/>
      <c r="BN278" s="76"/>
      <c r="BO278" s="76">
        <v>7080.66</v>
      </c>
      <c r="BP278" s="76"/>
      <c r="BQ278" s="76"/>
      <c r="BR278" s="76">
        <v>24005.58</v>
      </c>
      <c r="BS278" s="76">
        <v>632.32000000000005</v>
      </c>
      <c r="BT278" s="76"/>
      <c r="BU278" s="76"/>
      <c r="BV278" s="76"/>
      <c r="BW278" s="76"/>
      <c r="BX278" s="76"/>
      <c r="BY278" s="76"/>
      <c r="BZ278" s="76">
        <v>887</v>
      </c>
      <c r="CA278" s="76"/>
      <c r="CB278" s="76"/>
      <c r="CC278" s="76">
        <v>5732.99</v>
      </c>
      <c r="CD278" s="76">
        <v>14112.91</v>
      </c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>
        <v>1970.25</v>
      </c>
      <c r="CQ278" s="76"/>
      <c r="CR278" s="76"/>
      <c r="CS278" s="76"/>
      <c r="CT278" s="76"/>
      <c r="CU278" s="76"/>
      <c r="CV278" s="76"/>
      <c r="CW278" s="76"/>
      <c r="CX278" s="76">
        <v>2209.94</v>
      </c>
      <c r="CY278" s="76"/>
      <c r="CZ278" s="76"/>
      <c r="DA278" s="76">
        <v>746274.18999999971</v>
      </c>
    </row>
    <row r="279" spans="2:105" x14ac:dyDescent="0.3">
      <c r="B279" s="72" t="s">
        <v>284</v>
      </c>
      <c r="C279" s="74" t="s">
        <v>193</v>
      </c>
      <c r="D279" s="73">
        <v>-238929.96999999997</v>
      </c>
      <c r="F279" s="55" t="s">
        <v>794</v>
      </c>
      <c r="G279" s="76">
        <v>379491.67</v>
      </c>
      <c r="H279" s="76">
        <v>-379491.67</v>
      </c>
      <c r="I279" s="76">
        <v>33357810.999999996</v>
      </c>
      <c r="J279" s="76">
        <v>1314054.1000000001</v>
      </c>
      <c r="K279" s="76">
        <v>499301.58</v>
      </c>
      <c r="L279" s="76"/>
      <c r="M279" s="76">
        <v>1863161.48</v>
      </c>
      <c r="N279" s="76">
        <v>284300.05</v>
      </c>
      <c r="O279" s="76">
        <v>342440.2</v>
      </c>
      <c r="P279" s="76">
        <v>14012329.090000004</v>
      </c>
      <c r="Q279" s="76">
        <v>705884.03</v>
      </c>
      <c r="R279" s="76">
        <v>831873.95</v>
      </c>
      <c r="S279" s="76"/>
      <c r="T279" s="76">
        <v>841709.92</v>
      </c>
      <c r="U279" s="76">
        <v>36109.65</v>
      </c>
      <c r="V279" s="76">
        <v>59410.359999999993</v>
      </c>
      <c r="W279" s="76">
        <v>25519.93</v>
      </c>
      <c r="X279" s="76">
        <v>2814070.6900000004</v>
      </c>
      <c r="Y279" s="76">
        <v>1232196.4999999998</v>
      </c>
      <c r="Z279" s="76">
        <v>5187191.9700000007</v>
      </c>
      <c r="AA279" s="76">
        <v>1759658.5399999993</v>
      </c>
      <c r="AB279" s="76"/>
      <c r="AC279" s="76"/>
      <c r="AD279" s="76"/>
      <c r="AE279" s="76"/>
      <c r="AF279" s="76"/>
      <c r="AG279" s="76"/>
      <c r="AH279" s="76">
        <v>179298.77</v>
      </c>
      <c r="AI279" s="76">
        <v>332040.1399999999</v>
      </c>
      <c r="AJ279" s="76">
        <v>4974959.3599999994</v>
      </c>
      <c r="AK279" s="76">
        <v>4681113.6400000015</v>
      </c>
      <c r="AL279" s="76">
        <v>505977.55</v>
      </c>
      <c r="AM279" s="76">
        <v>214606.12999999998</v>
      </c>
      <c r="AN279" s="76">
        <v>2952594.54</v>
      </c>
      <c r="AO279" s="76">
        <v>292020.08</v>
      </c>
      <c r="AP279" s="76">
        <v>962341.28</v>
      </c>
      <c r="AQ279" s="76">
        <v>310204.36000000004</v>
      </c>
      <c r="AR279" s="76">
        <v>2063823.7799999998</v>
      </c>
      <c r="AS279" s="76">
        <v>1407700.97</v>
      </c>
      <c r="AT279" s="76">
        <v>82896.61</v>
      </c>
      <c r="AU279" s="76">
        <v>680833.97</v>
      </c>
      <c r="AV279" s="76"/>
      <c r="AW279" s="76">
        <v>3483.06</v>
      </c>
      <c r="AX279" s="76">
        <v>399724.87</v>
      </c>
      <c r="AY279" s="76">
        <v>158271.26</v>
      </c>
      <c r="AZ279" s="76">
        <v>248387.41</v>
      </c>
      <c r="BA279" s="76">
        <v>33012.86</v>
      </c>
      <c r="BB279" s="76">
        <v>53</v>
      </c>
      <c r="BC279" s="76">
        <v>59804.53</v>
      </c>
      <c r="BD279" s="76">
        <v>107804.93</v>
      </c>
      <c r="BE279" s="76"/>
      <c r="BF279" s="76">
        <v>540567.57999999996</v>
      </c>
      <c r="BG279" s="76">
        <v>108133.20000000001</v>
      </c>
      <c r="BH279" s="76">
        <v>208963.45</v>
      </c>
      <c r="BI279" s="76">
        <v>290444.34000000003</v>
      </c>
      <c r="BJ279" s="76">
        <v>16566.5</v>
      </c>
      <c r="BK279" s="76">
        <v>465515.35</v>
      </c>
      <c r="BL279" s="76"/>
      <c r="BM279" s="76">
        <v>1344698.5799999998</v>
      </c>
      <c r="BN279" s="76"/>
      <c r="BO279" s="76"/>
      <c r="BP279" s="76"/>
      <c r="BQ279" s="76">
        <v>34459.9</v>
      </c>
      <c r="BR279" s="76">
        <v>754645.4</v>
      </c>
      <c r="BS279" s="76">
        <v>268808.98</v>
      </c>
      <c r="BT279" s="76">
        <v>50659.06</v>
      </c>
      <c r="BU279" s="76">
        <v>30825.62</v>
      </c>
      <c r="BV279" s="76">
        <v>9000</v>
      </c>
      <c r="BW279" s="76">
        <v>851076.55</v>
      </c>
      <c r="BX279" s="76"/>
      <c r="BY279" s="76">
        <v>265810.61</v>
      </c>
      <c r="BZ279" s="76">
        <v>264243.64</v>
      </c>
      <c r="CA279" s="76"/>
      <c r="CB279" s="76">
        <v>276291.93</v>
      </c>
      <c r="CC279" s="76">
        <v>801954.27</v>
      </c>
      <c r="CD279" s="76">
        <v>7307.7300000000005</v>
      </c>
      <c r="CE279" s="76"/>
      <c r="CF279" s="76"/>
      <c r="CG279" s="76"/>
      <c r="CH279" s="76">
        <v>143924.79</v>
      </c>
      <c r="CI279" s="76"/>
      <c r="CJ279" s="76"/>
      <c r="CK279" s="76"/>
      <c r="CL279" s="76"/>
      <c r="CM279" s="76"/>
      <c r="CN279" s="76"/>
      <c r="CO279" s="76"/>
      <c r="CP279" s="76">
        <v>383085.68</v>
      </c>
      <c r="CQ279" s="76"/>
      <c r="CR279" s="76"/>
      <c r="CS279" s="76">
        <v>91476.109999999986</v>
      </c>
      <c r="CT279" s="76">
        <v>55922.09</v>
      </c>
      <c r="CU279" s="76">
        <v>420646.63</v>
      </c>
      <c r="CV279" s="76">
        <v>250084.04</v>
      </c>
      <c r="CW279" s="76">
        <v>57164.97</v>
      </c>
      <c r="CX279" s="76">
        <v>712730.89</v>
      </c>
      <c r="CY279" s="76"/>
      <c r="CZ279" s="76"/>
      <c r="DA279" s="76">
        <v>94522984.030000061</v>
      </c>
    </row>
    <row r="280" spans="2:105" x14ac:dyDescent="0.3">
      <c r="B280" s="72" t="s">
        <v>284</v>
      </c>
      <c r="C280" s="74" t="s">
        <v>186</v>
      </c>
      <c r="D280" s="73">
        <v>202197.78999999998</v>
      </c>
      <c r="F280" s="55" t="s">
        <v>292</v>
      </c>
      <c r="G280" s="76">
        <v>116175.35</v>
      </c>
      <c r="H280" s="76">
        <v>-116175.35</v>
      </c>
      <c r="I280" s="76">
        <v>8842525.5399999991</v>
      </c>
      <c r="J280" s="76">
        <v>311076.20999999996</v>
      </c>
      <c r="K280" s="76">
        <v>123426.06000000001</v>
      </c>
      <c r="L280" s="76"/>
      <c r="M280" s="76">
        <v>74415.95</v>
      </c>
      <c r="N280" s="76">
        <v>31855.49</v>
      </c>
      <c r="O280" s="76">
        <v>44935</v>
      </c>
      <c r="P280" s="76">
        <v>3125876.7899999996</v>
      </c>
      <c r="Q280" s="76">
        <v>183112.1</v>
      </c>
      <c r="R280" s="76">
        <v>126475.37</v>
      </c>
      <c r="S280" s="76"/>
      <c r="T280" s="76">
        <v>295297.87</v>
      </c>
      <c r="U280" s="76">
        <v>33809.850000000006</v>
      </c>
      <c r="V280" s="76"/>
      <c r="W280" s="76"/>
      <c r="X280" s="76">
        <v>704637.35</v>
      </c>
      <c r="Y280" s="76">
        <v>277939.36999999994</v>
      </c>
      <c r="Z280" s="76">
        <v>1308971.7799999998</v>
      </c>
      <c r="AA280" s="76">
        <v>389899.1</v>
      </c>
      <c r="AB280" s="76"/>
      <c r="AC280" s="76"/>
      <c r="AD280" s="76"/>
      <c r="AE280" s="76"/>
      <c r="AF280" s="76">
        <v>14630.570000000002</v>
      </c>
      <c r="AG280" s="76">
        <v>5824.06</v>
      </c>
      <c r="AH280" s="76">
        <v>53687.49</v>
      </c>
      <c r="AI280" s="76">
        <v>102623.26999999997</v>
      </c>
      <c r="AJ280" s="76">
        <v>1324224</v>
      </c>
      <c r="AK280" s="76">
        <v>1109260</v>
      </c>
      <c r="AL280" s="76"/>
      <c r="AM280" s="76"/>
      <c r="AN280" s="76">
        <v>1219853.3399999999</v>
      </c>
      <c r="AO280" s="76">
        <v>80569.66</v>
      </c>
      <c r="AP280" s="76">
        <v>429729.42000000004</v>
      </c>
      <c r="AQ280" s="76">
        <v>1907.8999999999999</v>
      </c>
      <c r="AR280" s="76">
        <v>205408.33000000002</v>
      </c>
      <c r="AS280" s="76"/>
      <c r="AT280" s="76">
        <v>17593.97</v>
      </c>
      <c r="AU280" s="76">
        <v>77182.070000000007</v>
      </c>
      <c r="AV280" s="76"/>
      <c r="AW280" s="76">
        <v>10700</v>
      </c>
      <c r="AX280" s="76">
        <v>68831.08</v>
      </c>
      <c r="AY280" s="76">
        <v>1263632.71</v>
      </c>
      <c r="AZ280" s="76">
        <v>40188.57</v>
      </c>
      <c r="BA280" s="76">
        <v>21355.599999999999</v>
      </c>
      <c r="BB280" s="76">
        <v>16346.41</v>
      </c>
      <c r="BC280" s="76">
        <v>5369.2800000000007</v>
      </c>
      <c r="BD280" s="76">
        <v>62394.5</v>
      </c>
      <c r="BE280" s="76">
        <v>19360.160000000003</v>
      </c>
      <c r="BF280" s="76">
        <v>50079.42</v>
      </c>
      <c r="BG280" s="76">
        <v>400</v>
      </c>
      <c r="BH280" s="76">
        <v>229427.41</v>
      </c>
      <c r="BI280" s="76">
        <v>2582.7700000000004</v>
      </c>
      <c r="BJ280" s="76">
        <v>32500</v>
      </c>
      <c r="BK280" s="76">
        <v>696.76</v>
      </c>
      <c r="BL280" s="76"/>
      <c r="BM280" s="76">
        <v>8773.07</v>
      </c>
      <c r="BN280" s="76"/>
      <c r="BO280" s="76">
        <v>8050</v>
      </c>
      <c r="BP280" s="76"/>
      <c r="BQ280" s="76"/>
      <c r="BR280" s="76">
        <v>250770.79</v>
      </c>
      <c r="BS280" s="76">
        <v>23555.71</v>
      </c>
      <c r="BT280" s="76">
        <v>1093.93</v>
      </c>
      <c r="BU280" s="76"/>
      <c r="BV280" s="76">
        <v>234834.16</v>
      </c>
      <c r="BW280" s="76"/>
      <c r="BX280" s="76"/>
      <c r="BY280" s="76"/>
      <c r="BZ280" s="76"/>
      <c r="CA280" s="76"/>
      <c r="CB280" s="76">
        <v>42283.8</v>
      </c>
      <c r="CC280" s="76">
        <v>221760.37</v>
      </c>
      <c r="CD280" s="76"/>
      <c r="CE280" s="76"/>
      <c r="CF280" s="76"/>
      <c r="CG280" s="76"/>
      <c r="CH280" s="76">
        <v>90519.389999999985</v>
      </c>
      <c r="CI280" s="76"/>
      <c r="CJ280" s="76"/>
      <c r="CK280" s="76"/>
      <c r="CL280" s="76"/>
      <c r="CM280" s="76"/>
      <c r="CN280" s="76"/>
      <c r="CO280" s="76"/>
      <c r="CP280" s="76">
        <v>84794.61</v>
      </c>
      <c r="CQ280" s="76"/>
      <c r="CR280" s="76">
        <v>1185821.55</v>
      </c>
      <c r="CS280" s="76">
        <v>1086</v>
      </c>
      <c r="CT280" s="76">
        <v>201025.7</v>
      </c>
      <c r="CU280" s="76"/>
      <c r="CV280" s="76"/>
      <c r="CW280" s="76"/>
      <c r="CX280" s="76"/>
      <c r="CY280" s="76"/>
      <c r="CZ280" s="76"/>
      <c r="DA280" s="76">
        <v>24694981.66</v>
      </c>
    </row>
    <row r="281" spans="2:105" x14ac:dyDescent="0.3">
      <c r="B281" s="72" t="s">
        <v>284</v>
      </c>
      <c r="C281" s="74" t="s">
        <v>187</v>
      </c>
      <c r="D281" s="73">
        <v>1487862.9500000002</v>
      </c>
      <c r="F281" s="55" t="s">
        <v>766</v>
      </c>
      <c r="G281" s="76">
        <v>8505.51</v>
      </c>
      <c r="H281" s="76">
        <v>-8505.51</v>
      </c>
      <c r="I281" s="76">
        <v>1747836.92</v>
      </c>
      <c r="J281" s="76"/>
      <c r="K281" s="76"/>
      <c r="L281" s="76"/>
      <c r="M281" s="76">
        <v>31884.25</v>
      </c>
      <c r="N281" s="76"/>
      <c r="O281" s="76">
        <v>39202.769999999997</v>
      </c>
      <c r="P281" s="76">
        <v>676805.54</v>
      </c>
      <c r="Q281" s="76"/>
      <c r="R281" s="76"/>
      <c r="S281" s="76"/>
      <c r="T281" s="76">
        <v>24243.16</v>
      </c>
      <c r="U281" s="76"/>
      <c r="V281" s="76">
        <v>4424.99</v>
      </c>
      <c r="W281" s="76"/>
      <c r="X281" s="76">
        <v>140315.67000000001</v>
      </c>
      <c r="Y281" s="76">
        <v>52457.55000000001</v>
      </c>
      <c r="Z281" s="76">
        <v>260911.59999999998</v>
      </c>
      <c r="AA281" s="76">
        <v>65953.420000000013</v>
      </c>
      <c r="AB281" s="76"/>
      <c r="AC281" s="76"/>
      <c r="AD281" s="76">
        <v>2247.1799999999998</v>
      </c>
      <c r="AE281" s="76"/>
      <c r="AF281" s="76">
        <v>2705.24</v>
      </c>
      <c r="AG281" s="76">
        <v>976.81999999999994</v>
      </c>
      <c r="AH281" s="76">
        <v>9287.66</v>
      </c>
      <c r="AI281" s="76">
        <v>25662.38</v>
      </c>
      <c r="AJ281" s="76">
        <v>256868</v>
      </c>
      <c r="AK281" s="76">
        <v>185856</v>
      </c>
      <c r="AL281" s="76"/>
      <c r="AM281" s="76">
        <v>3200</v>
      </c>
      <c r="AN281" s="76">
        <v>144629.64000000001</v>
      </c>
      <c r="AO281" s="76">
        <v>27129.95</v>
      </c>
      <c r="AP281" s="76">
        <v>93361.62</v>
      </c>
      <c r="AQ281" s="76">
        <v>3324.53</v>
      </c>
      <c r="AR281" s="76">
        <v>51193.06</v>
      </c>
      <c r="AS281" s="76">
        <v>217.61</v>
      </c>
      <c r="AT281" s="76"/>
      <c r="AU281" s="76"/>
      <c r="AV281" s="76"/>
      <c r="AW281" s="76"/>
      <c r="AX281" s="76">
        <v>962.96</v>
      </c>
      <c r="AY281" s="76">
        <v>76595.820000000007</v>
      </c>
      <c r="AZ281" s="76">
        <v>15480.5</v>
      </c>
      <c r="BA281" s="76">
        <v>1094.76</v>
      </c>
      <c r="BB281" s="76"/>
      <c r="BC281" s="76">
        <v>54970.63</v>
      </c>
      <c r="BD281" s="76"/>
      <c r="BE281" s="76"/>
      <c r="BF281" s="76">
        <v>5415</v>
      </c>
      <c r="BG281" s="76">
        <v>8593.0500000000011</v>
      </c>
      <c r="BH281" s="76">
        <v>0</v>
      </c>
      <c r="BI281" s="76"/>
      <c r="BJ281" s="76"/>
      <c r="BK281" s="76">
        <v>247.77</v>
      </c>
      <c r="BL281" s="76">
        <v>11627.460000000001</v>
      </c>
      <c r="BM281" s="76"/>
      <c r="BN281" s="76"/>
      <c r="BO281" s="76"/>
      <c r="BP281" s="76"/>
      <c r="BQ281" s="76"/>
      <c r="BR281" s="76">
        <v>129381.07</v>
      </c>
      <c r="BS281" s="76">
        <v>14459.29</v>
      </c>
      <c r="BT281" s="76">
        <v>565.65</v>
      </c>
      <c r="BU281" s="76">
        <v>11427.06</v>
      </c>
      <c r="BV281" s="76"/>
      <c r="BW281" s="76"/>
      <c r="BX281" s="76"/>
      <c r="BY281" s="76">
        <v>4422.5</v>
      </c>
      <c r="BZ281" s="76">
        <v>121312.95999999999</v>
      </c>
      <c r="CA281" s="76"/>
      <c r="CB281" s="76">
        <v>56428.28</v>
      </c>
      <c r="CC281" s="76">
        <v>94538.82</v>
      </c>
      <c r="CD281" s="76"/>
      <c r="CE281" s="76"/>
      <c r="CF281" s="76"/>
      <c r="CG281" s="76"/>
      <c r="CH281" s="76">
        <v>55764.350000000006</v>
      </c>
      <c r="CI281" s="76"/>
      <c r="CJ281" s="76"/>
      <c r="CK281" s="76"/>
      <c r="CL281" s="76"/>
      <c r="CM281" s="76"/>
      <c r="CN281" s="76"/>
      <c r="CO281" s="76"/>
      <c r="CP281" s="76">
        <v>2402.88</v>
      </c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>
        <v>4516386.37</v>
      </c>
    </row>
    <row r="282" spans="2:105" x14ac:dyDescent="0.3">
      <c r="B282" s="72" t="s">
        <v>284</v>
      </c>
      <c r="C282" s="74" t="s">
        <v>191</v>
      </c>
      <c r="D282" s="73">
        <v>389378.39</v>
      </c>
      <c r="F282" s="55" t="s">
        <v>298</v>
      </c>
      <c r="G282" s="76">
        <v>22336.46</v>
      </c>
      <c r="H282" s="76">
        <v>-22336.46</v>
      </c>
      <c r="I282" s="76">
        <v>4585303.9700000007</v>
      </c>
      <c r="J282" s="76">
        <v>82133.070000000007</v>
      </c>
      <c r="K282" s="76">
        <v>132986.39000000001</v>
      </c>
      <c r="L282" s="76"/>
      <c r="M282" s="76">
        <v>71609.510000000009</v>
      </c>
      <c r="N282" s="76">
        <v>113479.57</v>
      </c>
      <c r="O282" s="76">
        <v>10705</v>
      </c>
      <c r="P282" s="76">
        <v>1763210.9499999997</v>
      </c>
      <c r="Q282" s="76">
        <v>78219.989999999991</v>
      </c>
      <c r="R282" s="76">
        <v>79348.22</v>
      </c>
      <c r="S282" s="76"/>
      <c r="T282" s="76">
        <v>174838.35</v>
      </c>
      <c r="U282" s="76">
        <v>21120</v>
      </c>
      <c r="V282" s="76"/>
      <c r="W282" s="76"/>
      <c r="X282" s="76">
        <v>370392.6</v>
      </c>
      <c r="Y282" s="76">
        <v>158548.20000000001</v>
      </c>
      <c r="Z282" s="76">
        <v>703722.04</v>
      </c>
      <c r="AA282" s="76">
        <v>228505.49000000002</v>
      </c>
      <c r="AB282" s="76"/>
      <c r="AC282" s="76"/>
      <c r="AD282" s="76"/>
      <c r="AE282" s="76"/>
      <c r="AF282" s="76">
        <v>19484.650000000001</v>
      </c>
      <c r="AG282" s="76">
        <v>8473.59</v>
      </c>
      <c r="AH282" s="76">
        <v>27170.87</v>
      </c>
      <c r="AI282" s="76">
        <v>60755.049999999988</v>
      </c>
      <c r="AJ282" s="76">
        <v>656304</v>
      </c>
      <c r="AK282" s="76">
        <v>643491</v>
      </c>
      <c r="AL282" s="76">
        <v>60350.04</v>
      </c>
      <c r="AM282" s="76">
        <v>33633.270000000004</v>
      </c>
      <c r="AN282" s="76">
        <v>456934.75</v>
      </c>
      <c r="AO282" s="76">
        <v>50195.49</v>
      </c>
      <c r="AP282" s="76">
        <v>170198.76</v>
      </c>
      <c r="AQ282" s="76">
        <v>35376.43</v>
      </c>
      <c r="AR282" s="76">
        <v>47634.87</v>
      </c>
      <c r="AS282" s="76">
        <v>114919.6</v>
      </c>
      <c r="AT282" s="76"/>
      <c r="AU282" s="76">
        <v>60685.869999999995</v>
      </c>
      <c r="AV282" s="76"/>
      <c r="AW282" s="76">
        <v>15000</v>
      </c>
      <c r="AX282" s="76">
        <v>84535.38</v>
      </c>
      <c r="AY282" s="76">
        <v>342151.49</v>
      </c>
      <c r="AZ282" s="76">
        <v>14601.04</v>
      </c>
      <c r="BA282" s="76">
        <v>21408.84</v>
      </c>
      <c r="BB282" s="76">
        <v>4591.4799999999996</v>
      </c>
      <c r="BC282" s="76"/>
      <c r="BD282" s="76"/>
      <c r="BE282" s="76"/>
      <c r="BF282" s="76"/>
      <c r="BG282" s="76">
        <v>14977.92</v>
      </c>
      <c r="BH282" s="76">
        <v>188248.28000000003</v>
      </c>
      <c r="BI282" s="76"/>
      <c r="BJ282" s="76"/>
      <c r="BK282" s="76">
        <v>48922.95</v>
      </c>
      <c r="BL282" s="76"/>
      <c r="BM282" s="76"/>
      <c r="BN282" s="76">
        <v>1042.49</v>
      </c>
      <c r="BO282" s="76"/>
      <c r="BP282" s="76"/>
      <c r="BQ282" s="76"/>
      <c r="BR282" s="76">
        <v>174828.52000000002</v>
      </c>
      <c r="BS282" s="76">
        <v>57962.200000000004</v>
      </c>
      <c r="BT282" s="76">
        <v>2520.9699999999998</v>
      </c>
      <c r="BU282" s="76">
        <v>17992.11</v>
      </c>
      <c r="BV282" s="76">
        <v>129305.44</v>
      </c>
      <c r="BW282" s="76"/>
      <c r="BX282" s="76">
        <v>10487.76</v>
      </c>
      <c r="BY282" s="76">
        <v>21014.02</v>
      </c>
      <c r="BZ282" s="76">
        <v>25375.74</v>
      </c>
      <c r="CA282" s="76"/>
      <c r="CB282" s="76">
        <v>32355.33</v>
      </c>
      <c r="CC282" s="76">
        <v>146817.06</v>
      </c>
      <c r="CD282" s="76">
        <v>2943.57</v>
      </c>
      <c r="CE282" s="76"/>
      <c r="CF282" s="76"/>
      <c r="CG282" s="76"/>
      <c r="CH282" s="76">
        <v>2661</v>
      </c>
      <c r="CI282" s="76"/>
      <c r="CJ282" s="76"/>
      <c r="CK282" s="76"/>
      <c r="CL282" s="76"/>
      <c r="CM282" s="76"/>
      <c r="CN282" s="76"/>
      <c r="CO282" s="76"/>
      <c r="CP282" s="76">
        <v>97349.010000000009</v>
      </c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>
        <v>12476824.189999994</v>
      </c>
    </row>
    <row r="283" spans="2:105" x14ac:dyDescent="0.3">
      <c r="B283" s="72" t="s">
        <v>284</v>
      </c>
      <c r="C283" s="74" t="s">
        <v>192</v>
      </c>
      <c r="D283" s="73">
        <v>14108521.589999998</v>
      </c>
      <c r="F283" s="55" t="s">
        <v>792</v>
      </c>
      <c r="G283" s="76">
        <v>18702.86</v>
      </c>
      <c r="H283" s="76">
        <v>-18702.86</v>
      </c>
      <c r="I283" s="76">
        <v>1444832.95</v>
      </c>
      <c r="J283" s="76">
        <v>27124.959999999999</v>
      </c>
      <c r="K283" s="76">
        <v>31664.969999999998</v>
      </c>
      <c r="L283" s="76"/>
      <c r="M283" s="76">
        <v>90563.8</v>
      </c>
      <c r="N283" s="76">
        <v>8805</v>
      </c>
      <c r="O283" s="76">
        <v>5705</v>
      </c>
      <c r="P283" s="76">
        <v>768139.63000000012</v>
      </c>
      <c r="Q283" s="76">
        <v>23208.74</v>
      </c>
      <c r="R283" s="76">
        <v>5187.2700000000004</v>
      </c>
      <c r="S283" s="76"/>
      <c r="T283" s="76">
        <v>31896</v>
      </c>
      <c r="U283" s="76">
        <v>11591.25</v>
      </c>
      <c r="V283" s="76"/>
      <c r="W283" s="76"/>
      <c r="X283" s="76">
        <v>121465.58</v>
      </c>
      <c r="Y283" s="76">
        <v>61166.22</v>
      </c>
      <c r="Z283" s="76">
        <v>226656.44999999998</v>
      </c>
      <c r="AA283" s="76">
        <v>92788.37000000001</v>
      </c>
      <c r="AB283" s="76"/>
      <c r="AC283" s="76"/>
      <c r="AD283" s="76"/>
      <c r="AE283" s="76"/>
      <c r="AF283" s="76">
        <v>1638.75</v>
      </c>
      <c r="AG283" s="76">
        <v>878.49000000000251</v>
      </c>
      <c r="AH283" s="76">
        <v>9268.17</v>
      </c>
      <c r="AI283" s="76">
        <v>22720.26</v>
      </c>
      <c r="AJ283" s="76">
        <v>242051.65000000002</v>
      </c>
      <c r="AK283" s="76">
        <v>228428.35</v>
      </c>
      <c r="AL283" s="76">
        <v>-1301.3399999999999</v>
      </c>
      <c r="AM283" s="76"/>
      <c r="AN283" s="76">
        <v>141398.78</v>
      </c>
      <c r="AO283" s="76">
        <v>17938.36</v>
      </c>
      <c r="AP283" s="76">
        <v>94016.73</v>
      </c>
      <c r="AQ283" s="76">
        <v>1636.7900000000002</v>
      </c>
      <c r="AR283" s="76">
        <v>101373.05</v>
      </c>
      <c r="AS283" s="76">
        <v>1551.55</v>
      </c>
      <c r="AT283" s="76">
        <v>9432.15</v>
      </c>
      <c r="AU283" s="76"/>
      <c r="AV283" s="76"/>
      <c r="AW283" s="76"/>
      <c r="AX283" s="76">
        <v>15743.52</v>
      </c>
      <c r="AY283" s="76">
        <v>187215.66</v>
      </c>
      <c r="AZ283" s="76">
        <v>3558.42</v>
      </c>
      <c r="BA283" s="76"/>
      <c r="BB283" s="76">
        <v>104944.51000000001</v>
      </c>
      <c r="BC283" s="76"/>
      <c r="BD283" s="76">
        <v>14602.64</v>
      </c>
      <c r="BE283" s="76"/>
      <c r="BF283" s="76">
        <v>22303.97</v>
      </c>
      <c r="BG283" s="76">
        <v>18813.690000000002</v>
      </c>
      <c r="BH283" s="76">
        <v>61837.89</v>
      </c>
      <c r="BI283" s="76">
        <v>62805.56</v>
      </c>
      <c r="BJ283" s="76"/>
      <c r="BK283" s="76">
        <v>14232.09</v>
      </c>
      <c r="BL283" s="76"/>
      <c r="BM283" s="76">
        <v>36092.880000000005</v>
      </c>
      <c r="BN283" s="76"/>
      <c r="BO283" s="76">
        <v>24251.439999999999</v>
      </c>
      <c r="BP283" s="76"/>
      <c r="BQ283" s="76"/>
      <c r="BR283" s="76">
        <v>112449.06999999999</v>
      </c>
      <c r="BS283" s="76">
        <v>37097.79</v>
      </c>
      <c r="BT283" s="76">
        <v>6232.1399999999994</v>
      </c>
      <c r="BU283" s="76">
        <v>2215.5</v>
      </c>
      <c r="BV283" s="76">
        <v>19556.990000000002</v>
      </c>
      <c r="BW283" s="76">
        <v>2308</v>
      </c>
      <c r="BX283" s="76"/>
      <c r="BY283" s="76">
        <v>442</v>
      </c>
      <c r="BZ283" s="76">
        <v>33111.07</v>
      </c>
      <c r="CA283" s="76"/>
      <c r="CB283" s="76"/>
      <c r="CC283" s="76">
        <v>82475.850000000006</v>
      </c>
      <c r="CD283" s="76">
        <v>16367.71</v>
      </c>
      <c r="CE283" s="76">
        <v>25256.48</v>
      </c>
      <c r="CF283" s="76"/>
      <c r="CG283" s="76"/>
      <c r="CH283" s="76">
        <v>6235.47</v>
      </c>
      <c r="CI283" s="76"/>
      <c r="CJ283" s="76"/>
      <c r="CK283" s="76"/>
      <c r="CL283" s="76"/>
      <c r="CM283" s="76"/>
      <c r="CN283" s="76"/>
      <c r="CO283" s="76"/>
      <c r="CP283" s="76">
        <v>5314.73</v>
      </c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>
        <v>4737293.0000000009</v>
      </c>
    </row>
    <row r="284" spans="2:105" x14ac:dyDescent="0.3">
      <c r="B284" s="72" t="s">
        <v>284</v>
      </c>
      <c r="C284" s="74" t="s">
        <v>172</v>
      </c>
      <c r="D284" s="73">
        <v>55311.590000000004</v>
      </c>
      <c r="F284" s="55" t="s">
        <v>618</v>
      </c>
      <c r="G284" s="76"/>
      <c r="H284" s="76"/>
      <c r="I284" s="76">
        <v>2146752.14</v>
      </c>
      <c r="J284" s="76">
        <v>66622.720000000001</v>
      </c>
      <c r="K284" s="76">
        <v>8094.1200000000008</v>
      </c>
      <c r="L284" s="76"/>
      <c r="M284" s="76">
        <v>117956.75</v>
      </c>
      <c r="N284" s="76"/>
      <c r="O284" s="76">
        <v>21410</v>
      </c>
      <c r="P284" s="76">
        <v>934316.12</v>
      </c>
      <c r="Q284" s="76">
        <v>88876.17</v>
      </c>
      <c r="R284" s="76">
        <v>21381.489999999998</v>
      </c>
      <c r="S284" s="76"/>
      <c r="T284" s="76">
        <v>21882.95</v>
      </c>
      <c r="U284" s="76"/>
      <c r="V284" s="76"/>
      <c r="W284" s="76"/>
      <c r="X284" s="76">
        <v>176030.3</v>
      </c>
      <c r="Y284" s="76">
        <v>79349.760000000009</v>
      </c>
      <c r="Z284" s="76">
        <v>309553.26</v>
      </c>
      <c r="AA284" s="76">
        <v>113072.63</v>
      </c>
      <c r="AB284" s="76"/>
      <c r="AC284" s="76"/>
      <c r="AD284" s="76"/>
      <c r="AE284" s="76"/>
      <c r="AF284" s="76">
        <v>3607.7700000000004</v>
      </c>
      <c r="AG284" s="76">
        <v>1663.5600000000002</v>
      </c>
      <c r="AH284" s="76">
        <v>13641.720000000001</v>
      </c>
      <c r="AI284" s="76">
        <v>41155.82</v>
      </c>
      <c r="AJ284" s="76">
        <v>294945.32999999996</v>
      </c>
      <c r="AK284" s="76">
        <v>348582.17</v>
      </c>
      <c r="AL284" s="76"/>
      <c r="AM284" s="76"/>
      <c r="AN284" s="76">
        <v>432936.22000000003</v>
      </c>
      <c r="AO284" s="76">
        <v>71459.400000000009</v>
      </c>
      <c r="AP284" s="76">
        <v>181570.67</v>
      </c>
      <c r="AQ284" s="76">
        <v>8508.869999999999</v>
      </c>
      <c r="AR284" s="76">
        <v>66238.899999999994</v>
      </c>
      <c r="AS284" s="76">
        <v>21090.45</v>
      </c>
      <c r="AT284" s="76">
        <v>933.4</v>
      </c>
      <c r="AU284" s="76">
        <v>47811.99</v>
      </c>
      <c r="AV284" s="76">
        <v>6675</v>
      </c>
      <c r="AW284" s="76"/>
      <c r="AX284" s="76">
        <v>16984.21</v>
      </c>
      <c r="AY284" s="76">
        <v>112161.46</v>
      </c>
      <c r="AZ284" s="76">
        <v>2900.2</v>
      </c>
      <c r="BA284" s="76"/>
      <c r="BB284" s="76">
        <v>20737.41</v>
      </c>
      <c r="BC284" s="76">
        <v>10437.780000000001</v>
      </c>
      <c r="BD284" s="76">
        <v>14602.64</v>
      </c>
      <c r="BE284" s="76"/>
      <c r="BF284" s="76">
        <v>4139.8599999999997</v>
      </c>
      <c r="BG284" s="76">
        <v>15505.789999999999</v>
      </c>
      <c r="BH284" s="76">
        <v>130322.61</v>
      </c>
      <c r="BI284" s="76">
        <v>40904.86</v>
      </c>
      <c r="BJ284" s="76"/>
      <c r="BK284" s="76"/>
      <c r="BL284" s="76"/>
      <c r="BM284" s="76"/>
      <c r="BN284" s="76"/>
      <c r="BO284" s="76"/>
      <c r="BP284" s="76"/>
      <c r="BQ284" s="76"/>
      <c r="BR284" s="76">
        <v>63955.25</v>
      </c>
      <c r="BS284" s="76">
        <v>41215.839999999997</v>
      </c>
      <c r="BT284" s="76">
        <v>1297.8799999999999</v>
      </c>
      <c r="BU284" s="76"/>
      <c r="BV284" s="76">
        <v>9715.33</v>
      </c>
      <c r="BW284" s="76"/>
      <c r="BX284" s="76"/>
      <c r="BY284" s="76">
        <v>5806.09</v>
      </c>
      <c r="BZ284" s="76">
        <v>46364.75</v>
      </c>
      <c r="CA284" s="76"/>
      <c r="CB284" s="76"/>
      <c r="CC284" s="76">
        <v>96640.28</v>
      </c>
      <c r="CD284" s="76">
        <v>1957.93</v>
      </c>
      <c r="CE284" s="76">
        <v>6841.57</v>
      </c>
      <c r="CF284" s="76"/>
      <c r="CG284" s="76"/>
      <c r="CH284" s="76">
        <v>10743.66</v>
      </c>
      <c r="CI284" s="76"/>
      <c r="CJ284" s="76"/>
      <c r="CK284" s="76"/>
      <c r="CL284" s="76"/>
      <c r="CM284" s="76"/>
      <c r="CN284" s="76"/>
      <c r="CO284" s="76"/>
      <c r="CP284" s="76">
        <v>29986.39</v>
      </c>
      <c r="CQ284" s="76"/>
      <c r="CR284" s="76"/>
      <c r="CS284" s="76"/>
      <c r="CT284" s="76">
        <v>60227.97</v>
      </c>
      <c r="CU284" s="76"/>
      <c r="CV284" s="76"/>
      <c r="CW284" s="76"/>
      <c r="CX284" s="76"/>
      <c r="CY284" s="76"/>
      <c r="CZ284" s="76"/>
      <c r="DA284" s="76">
        <v>6389569.4400000023</v>
      </c>
    </row>
    <row r="285" spans="2:105" x14ac:dyDescent="0.3">
      <c r="B285" s="72" t="s">
        <v>284</v>
      </c>
      <c r="C285" s="74" t="s">
        <v>174</v>
      </c>
      <c r="D285" s="73">
        <v>603822.33000000007</v>
      </c>
      <c r="F285" s="55" t="s">
        <v>230</v>
      </c>
      <c r="G285" s="76">
        <v>615853.82999999984</v>
      </c>
      <c r="H285" s="76">
        <v>-615853.82999999996</v>
      </c>
      <c r="I285" s="76">
        <v>83841371.909999996</v>
      </c>
      <c r="J285" s="76">
        <v>1893166.1400000001</v>
      </c>
      <c r="K285" s="76">
        <v>940853.52</v>
      </c>
      <c r="L285" s="76"/>
      <c r="M285" s="76">
        <v>4149875.3200000003</v>
      </c>
      <c r="N285" s="76">
        <v>813199.49</v>
      </c>
      <c r="O285" s="76"/>
      <c r="P285" s="76">
        <v>27393003.910000004</v>
      </c>
      <c r="Q285" s="76">
        <v>2515283.62</v>
      </c>
      <c r="R285" s="76">
        <v>2297208.7799999998</v>
      </c>
      <c r="S285" s="76"/>
      <c r="T285" s="76"/>
      <c r="U285" s="76">
        <v>302868.62999999995</v>
      </c>
      <c r="V285" s="76"/>
      <c r="W285" s="76"/>
      <c r="X285" s="76">
        <v>6823038.709999999</v>
      </c>
      <c r="Y285" s="76">
        <v>2409958.12</v>
      </c>
      <c r="Z285" s="76">
        <v>12853883.559999999</v>
      </c>
      <c r="AA285" s="76">
        <v>3381694.0199999996</v>
      </c>
      <c r="AB285" s="76"/>
      <c r="AC285" s="76"/>
      <c r="AD285" s="76"/>
      <c r="AE285" s="76"/>
      <c r="AF285" s="76">
        <v>-196482.31000000006</v>
      </c>
      <c r="AG285" s="76">
        <v>26490.210000000006</v>
      </c>
      <c r="AH285" s="76">
        <v>327087.87999999995</v>
      </c>
      <c r="AI285" s="76">
        <v>450292.62</v>
      </c>
      <c r="AJ285" s="76">
        <v>10946247.060000001</v>
      </c>
      <c r="AK285" s="76">
        <v>7989630.2499999991</v>
      </c>
      <c r="AL285" s="76">
        <v>141672.78000000003</v>
      </c>
      <c r="AM285" s="76">
        <v>50605.830000000009</v>
      </c>
      <c r="AN285" s="76">
        <v>4540165.669999999</v>
      </c>
      <c r="AO285" s="76">
        <v>582317.14999999991</v>
      </c>
      <c r="AP285" s="76">
        <v>1939639.46</v>
      </c>
      <c r="AQ285" s="76">
        <v>409147.91</v>
      </c>
      <c r="AR285" s="76">
        <v>200767.99</v>
      </c>
      <c r="AS285" s="76"/>
      <c r="AT285" s="76">
        <v>50634.45</v>
      </c>
      <c r="AU285" s="76"/>
      <c r="AV285" s="76"/>
      <c r="AW285" s="76">
        <v>1178068.96</v>
      </c>
      <c r="AX285" s="76">
        <v>23824.27</v>
      </c>
      <c r="AY285" s="76">
        <v>1704078.0799999998</v>
      </c>
      <c r="AZ285" s="76">
        <v>126171.35</v>
      </c>
      <c r="BA285" s="76">
        <v>55535.5</v>
      </c>
      <c r="BB285" s="76">
        <v>174008.09</v>
      </c>
      <c r="BC285" s="76">
        <v>186977.64</v>
      </c>
      <c r="BD285" s="76">
        <v>1139958.46</v>
      </c>
      <c r="BE285" s="76">
        <v>539.89</v>
      </c>
      <c r="BF285" s="76">
        <v>662283.31000000006</v>
      </c>
      <c r="BG285" s="76">
        <v>281924.01999999996</v>
      </c>
      <c r="BH285" s="76">
        <v>575563.97</v>
      </c>
      <c r="BI285" s="76">
        <v>26564.76</v>
      </c>
      <c r="BJ285" s="76">
        <v>10411.11</v>
      </c>
      <c r="BK285" s="76">
        <v>127774.68</v>
      </c>
      <c r="BL285" s="76"/>
      <c r="BM285" s="76">
        <v>72816.319999999992</v>
      </c>
      <c r="BN285" s="76"/>
      <c r="BO285" s="76"/>
      <c r="BP285" s="76"/>
      <c r="BQ285" s="76">
        <v>454.27</v>
      </c>
      <c r="BR285" s="76">
        <v>1937224.63</v>
      </c>
      <c r="BS285" s="76">
        <v>392848.83999999997</v>
      </c>
      <c r="BT285" s="76">
        <v>16403.580000000002</v>
      </c>
      <c r="BU285" s="76">
        <v>57307.700000000004</v>
      </c>
      <c r="BV285" s="76">
        <v>2354023.9900000002</v>
      </c>
      <c r="BW285" s="76">
        <v>1009968</v>
      </c>
      <c r="BX285" s="76"/>
      <c r="BY285" s="76">
        <v>257158.91000000003</v>
      </c>
      <c r="BZ285" s="76"/>
      <c r="CA285" s="76"/>
      <c r="CB285" s="76">
        <v>572629.74</v>
      </c>
      <c r="CC285" s="76">
        <v>1357875.94</v>
      </c>
      <c r="CD285" s="76"/>
      <c r="CE285" s="76"/>
      <c r="CF285" s="76"/>
      <c r="CG285" s="76"/>
      <c r="CH285" s="76">
        <v>534284.34000000008</v>
      </c>
      <c r="CI285" s="76">
        <v>4000</v>
      </c>
      <c r="CJ285" s="76">
        <v>122285.22</v>
      </c>
      <c r="CK285" s="76">
        <v>14269.75</v>
      </c>
      <c r="CL285" s="76"/>
      <c r="CM285" s="76"/>
      <c r="CN285" s="76">
        <v>49470.400000000001</v>
      </c>
      <c r="CO285" s="76"/>
      <c r="CP285" s="76">
        <v>294153.06000000006</v>
      </c>
      <c r="CQ285" s="76"/>
      <c r="CR285" s="76"/>
      <c r="CS285" s="76">
        <v>503972.47</v>
      </c>
      <c r="CT285" s="76">
        <v>132708.5</v>
      </c>
      <c r="CU285" s="76"/>
      <c r="CV285" s="76">
        <v>72013.119999999995</v>
      </c>
      <c r="CW285" s="76"/>
      <c r="CX285" s="76">
        <v>205364.78999999998</v>
      </c>
      <c r="CY285" s="76"/>
      <c r="CZ285" s="76"/>
      <c r="DA285" s="76">
        <v>193308540.34000006</v>
      </c>
    </row>
    <row r="286" spans="2:105" x14ac:dyDescent="0.3">
      <c r="B286" s="72" t="s">
        <v>284</v>
      </c>
      <c r="C286" s="74" t="s">
        <v>178</v>
      </c>
      <c r="D286" s="73">
        <v>23547.39</v>
      </c>
      <c r="F286" s="55" t="s">
        <v>368</v>
      </c>
      <c r="G286" s="76">
        <v>228636.41</v>
      </c>
      <c r="H286" s="76">
        <v>-228636.41</v>
      </c>
      <c r="I286" s="76">
        <v>31662244.549999997</v>
      </c>
      <c r="J286" s="76">
        <v>533580.85</v>
      </c>
      <c r="K286" s="76">
        <v>619390.21</v>
      </c>
      <c r="L286" s="76">
        <v>117749.75999999999</v>
      </c>
      <c r="M286" s="76">
        <v>7786.79</v>
      </c>
      <c r="N286" s="76">
        <v>1412599.04</v>
      </c>
      <c r="O286" s="76"/>
      <c r="P286" s="76">
        <v>12128865.310000002</v>
      </c>
      <c r="Q286" s="76">
        <v>388733.14</v>
      </c>
      <c r="R286" s="76">
        <v>520063.98</v>
      </c>
      <c r="S286" s="76">
        <v>29723.490000000005</v>
      </c>
      <c r="T286" s="76">
        <v>2250.42</v>
      </c>
      <c r="U286" s="76">
        <v>68205.52</v>
      </c>
      <c r="V286" s="76">
        <v>66.75</v>
      </c>
      <c r="W286" s="76">
        <v>295.33999999999997</v>
      </c>
      <c r="X286" s="76">
        <v>2534116.5499999998</v>
      </c>
      <c r="Y286" s="76">
        <v>972147.10000000009</v>
      </c>
      <c r="Z286" s="76">
        <v>4827911.59</v>
      </c>
      <c r="AA286" s="76">
        <v>1454582.7999999998</v>
      </c>
      <c r="AB286" s="76">
        <v>108.46</v>
      </c>
      <c r="AC286" s="76">
        <v>-10837.33</v>
      </c>
      <c r="AD286" s="76"/>
      <c r="AE286" s="76"/>
      <c r="AF286" s="76">
        <v>120985.87</v>
      </c>
      <c r="AG286" s="76">
        <v>81495.53</v>
      </c>
      <c r="AH286" s="76">
        <v>180337.11</v>
      </c>
      <c r="AI286" s="76">
        <v>237991.4</v>
      </c>
      <c r="AJ286" s="76">
        <v>4201299.580000001</v>
      </c>
      <c r="AK286" s="76">
        <v>3609194.7200000016</v>
      </c>
      <c r="AL286" s="76">
        <v>166758.47999999998</v>
      </c>
      <c r="AM286" s="76">
        <v>21340.879999999994</v>
      </c>
      <c r="AN286" s="76">
        <v>1634326.6500000001</v>
      </c>
      <c r="AO286" s="76">
        <v>309297.64</v>
      </c>
      <c r="AP286" s="76">
        <v>635554.68000000005</v>
      </c>
      <c r="AQ286" s="76">
        <v>1033118.25</v>
      </c>
      <c r="AR286" s="76">
        <v>2330686.5999999996</v>
      </c>
      <c r="AS286" s="76">
        <v>1706367.6500000001</v>
      </c>
      <c r="AT286" s="76">
        <v>76054.05</v>
      </c>
      <c r="AU286" s="76"/>
      <c r="AV286" s="76"/>
      <c r="AW286" s="76"/>
      <c r="AX286" s="76"/>
      <c r="AY286" s="76">
        <v>515862.88</v>
      </c>
      <c r="AZ286" s="76">
        <v>39059.5</v>
      </c>
      <c r="BA286" s="76">
        <v>52810.97</v>
      </c>
      <c r="BB286" s="76"/>
      <c r="BC286" s="76">
        <v>639271.56000000006</v>
      </c>
      <c r="BD286" s="76"/>
      <c r="BE286" s="76"/>
      <c r="BF286" s="76"/>
      <c r="BG286" s="76"/>
      <c r="BH286" s="76">
        <v>93338.22</v>
      </c>
      <c r="BI286" s="76"/>
      <c r="BJ286" s="76">
        <v>4697.4400000000005</v>
      </c>
      <c r="BK286" s="76">
        <v>72206.789999999994</v>
      </c>
      <c r="BL286" s="76"/>
      <c r="BM286" s="76">
        <v>3422.8</v>
      </c>
      <c r="BN286" s="76"/>
      <c r="BO286" s="76"/>
      <c r="BP286" s="76"/>
      <c r="BQ286" s="76"/>
      <c r="BR286" s="76">
        <v>714394.69</v>
      </c>
      <c r="BS286" s="76">
        <v>18328.400000000001</v>
      </c>
      <c r="BT286" s="76">
        <v>2683</v>
      </c>
      <c r="BU286" s="76">
        <v>4134.04</v>
      </c>
      <c r="BV286" s="76">
        <v>1164277.02</v>
      </c>
      <c r="BW286" s="76"/>
      <c r="BX286" s="76"/>
      <c r="BY286" s="76">
        <v>53707.329999999994</v>
      </c>
      <c r="BZ286" s="76"/>
      <c r="CA286" s="76"/>
      <c r="CB286" s="76"/>
      <c r="CC286" s="76">
        <v>1374184.89</v>
      </c>
      <c r="CD286" s="76"/>
      <c r="CE286" s="76"/>
      <c r="CF286" s="76"/>
      <c r="CG286" s="76"/>
      <c r="CH286" s="76">
        <v>27494.769999999997</v>
      </c>
      <c r="CI286" s="76"/>
      <c r="CJ286" s="76">
        <v>198628.08</v>
      </c>
      <c r="CK286" s="76"/>
      <c r="CL286" s="76">
        <v>10289.68</v>
      </c>
      <c r="CM286" s="76"/>
      <c r="CN286" s="76"/>
      <c r="CO286" s="76"/>
      <c r="CP286" s="76">
        <v>67472.34</v>
      </c>
      <c r="CQ286" s="76"/>
      <c r="CR286" s="76"/>
      <c r="CS286" s="76"/>
      <c r="CT286" s="76"/>
      <c r="CU286" s="76"/>
      <c r="CV286" s="76">
        <v>292988.51</v>
      </c>
      <c r="CW286" s="76"/>
      <c r="CX286" s="76">
        <v>524918.15</v>
      </c>
      <c r="CY286" s="76"/>
      <c r="CZ286" s="76"/>
      <c r="DA286" s="76">
        <v>79488564.470000029</v>
      </c>
    </row>
    <row r="287" spans="2:105" x14ac:dyDescent="0.3">
      <c r="B287" s="72" t="s">
        <v>284</v>
      </c>
      <c r="C287" s="74" t="s">
        <v>180</v>
      </c>
      <c r="D287" s="73">
        <v>176493.25</v>
      </c>
      <c r="F287" s="55" t="s">
        <v>238</v>
      </c>
      <c r="G287" s="76">
        <v>90283.459999999992</v>
      </c>
      <c r="H287" s="76">
        <v>-90283.459999999992</v>
      </c>
      <c r="I287" s="76">
        <v>14460614.089999998</v>
      </c>
      <c r="J287" s="76">
        <v>316130.28000000003</v>
      </c>
      <c r="K287" s="76">
        <v>575853.66</v>
      </c>
      <c r="L287" s="76"/>
      <c r="M287" s="76">
        <v>824643.46</v>
      </c>
      <c r="N287" s="76">
        <v>85867.22</v>
      </c>
      <c r="O287" s="76">
        <v>115519</v>
      </c>
      <c r="P287" s="76">
        <v>6218262.9199999999</v>
      </c>
      <c r="Q287" s="76">
        <v>272047.09000000003</v>
      </c>
      <c r="R287" s="76">
        <v>188875.86000000002</v>
      </c>
      <c r="S287" s="76"/>
      <c r="T287" s="76">
        <v>9932.43</v>
      </c>
      <c r="U287" s="76">
        <v>33961.33</v>
      </c>
      <c r="V287" s="76">
        <v>2349768.0500000003</v>
      </c>
      <c r="W287" s="76">
        <v>1851266.25</v>
      </c>
      <c r="X287" s="76">
        <v>1174204.23</v>
      </c>
      <c r="Y287" s="76">
        <v>480639.36</v>
      </c>
      <c r="Z287" s="76">
        <v>2209677.42</v>
      </c>
      <c r="AA287" s="76">
        <v>687242.88</v>
      </c>
      <c r="AB287" s="76"/>
      <c r="AC287" s="76"/>
      <c r="AD287" s="76"/>
      <c r="AE287" s="76"/>
      <c r="AF287" s="76"/>
      <c r="AG287" s="76"/>
      <c r="AH287" s="76">
        <v>93538.87999999999</v>
      </c>
      <c r="AI287" s="76">
        <v>127669.47000000002</v>
      </c>
      <c r="AJ287" s="76"/>
      <c r="AK287" s="76"/>
      <c r="AL287" s="76">
        <v>2140.1799999999998</v>
      </c>
      <c r="AM287" s="76"/>
      <c r="AN287" s="76">
        <v>1222507.57</v>
      </c>
      <c r="AO287" s="76"/>
      <c r="AP287" s="76">
        <v>356054.19</v>
      </c>
      <c r="AQ287" s="76"/>
      <c r="AR287" s="76">
        <v>4172.4799999999996</v>
      </c>
      <c r="AS287" s="76"/>
      <c r="AT287" s="76">
        <v>9344.85</v>
      </c>
      <c r="AU287" s="76"/>
      <c r="AV287" s="76"/>
      <c r="AW287" s="76"/>
      <c r="AX287" s="76"/>
      <c r="AY287" s="76">
        <v>2412625.65</v>
      </c>
      <c r="AZ287" s="76">
        <v>34633.5</v>
      </c>
      <c r="BA287" s="76">
        <v>32482.82</v>
      </c>
      <c r="BB287" s="76"/>
      <c r="BC287" s="76"/>
      <c r="BD287" s="76"/>
      <c r="BE287" s="76"/>
      <c r="BF287" s="76">
        <v>174376</v>
      </c>
      <c r="BG287" s="76">
        <v>122788.11</v>
      </c>
      <c r="BH287" s="76"/>
      <c r="BI287" s="76"/>
      <c r="BJ287" s="76">
        <v>33600</v>
      </c>
      <c r="BK287" s="76"/>
      <c r="BL287" s="76"/>
      <c r="BM287" s="76"/>
      <c r="BN287" s="76"/>
      <c r="BO287" s="76"/>
      <c r="BP287" s="76"/>
      <c r="BQ287" s="76"/>
      <c r="BR287" s="76">
        <v>401846</v>
      </c>
      <c r="BS287" s="76">
        <v>142690.54999999999</v>
      </c>
      <c r="BT287" s="76"/>
      <c r="BU287" s="76"/>
      <c r="BV287" s="76"/>
      <c r="BW287" s="76"/>
      <c r="BX287" s="76"/>
      <c r="BY287" s="76">
        <v>1687.5</v>
      </c>
      <c r="BZ287" s="76"/>
      <c r="CA287" s="76"/>
      <c r="CB287" s="76">
        <v>167610.92000000001</v>
      </c>
      <c r="CC287" s="76">
        <v>267938.39999999997</v>
      </c>
      <c r="CD287" s="76"/>
      <c r="CE287" s="76"/>
      <c r="CF287" s="76"/>
      <c r="CG287" s="76"/>
      <c r="CH287" s="76"/>
      <c r="CI287" s="76"/>
      <c r="CJ287" s="76">
        <v>36398.68</v>
      </c>
      <c r="CK287" s="76">
        <v>4219.28</v>
      </c>
      <c r="CL287" s="76"/>
      <c r="CM287" s="76"/>
      <c r="CN287" s="76"/>
      <c r="CO287" s="76"/>
      <c r="CP287" s="76">
        <v>96798.73</v>
      </c>
      <c r="CQ287" s="76"/>
      <c r="CR287" s="76"/>
      <c r="CS287" s="76"/>
      <c r="CT287" s="76"/>
      <c r="CU287" s="76"/>
      <c r="CV287" s="76"/>
      <c r="CW287" s="76"/>
      <c r="CX287" s="76">
        <v>63087.119999999995</v>
      </c>
      <c r="CY287" s="76"/>
      <c r="CZ287" s="76"/>
      <c r="DA287" s="76">
        <v>37662716.409999982</v>
      </c>
    </row>
    <row r="288" spans="2:105" x14ac:dyDescent="0.3">
      <c r="B288" s="72" t="s">
        <v>284</v>
      </c>
      <c r="C288" s="74" t="s">
        <v>182</v>
      </c>
      <c r="D288" s="73">
        <v>5678546.8499999978</v>
      </c>
      <c r="F288" s="55" t="s">
        <v>478</v>
      </c>
      <c r="G288" s="76">
        <v>160479.40999999997</v>
      </c>
      <c r="H288" s="76">
        <v>-160479.41</v>
      </c>
      <c r="I288" s="76">
        <v>21224367.649999999</v>
      </c>
      <c r="J288" s="76">
        <v>475348.07999999996</v>
      </c>
      <c r="K288" s="76">
        <v>280134.41000000003</v>
      </c>
      <c r="L288" s="76"/>
      <c r="M288" s="76">
        <v>1003590.46</v>
      </c>
      <c r="N288" s="76">
        <v>200383.43</v>
      </c>
      <c r="O288" s="76">
        <v>119190</v>
      </c>
      <c r="P288" s="76">
        <v>7093265.089999998</v>
      </c>
      <c r="Q288" s="76">
        <v>422431.57</v>
      </c>
      <c r="R288" s="76">
        <v>296054.67000000004</v>
      </c>
      <c r="S288" s="76"/>
      <c r="T288" s="76">
        <v>358888.75</v>
      </c>
      <c r="U288" s="76">
        <v>61597.959999999992</v>
      </c>
      <c r="V288" s="76"/>
      <c r="W288" s="76"/>
      <c r="X288" s="76">
        <v>1741788.5700000003</v>
      </c>
      <c r="Y288" s="76">
        <v>608903.53000000014</v>
      </c>
      <c r="Z288" s="76">
        <v>3263076.5500000007</v>
      </c>
      <c r="AA288" s="76">
        <v>850212.50000000012</v>
      </c>
      <c r="AB288" s="76"/>
      <c r="AC288" s="76"/>
      <c r="AD288" s="76"/>
      <c r="AE288" s="76"/>
      <c r="AF288" s="76"/>
      <c r="AG288" s="76">
        <v>15115.26</v>
      </c>
      <c r="AH288" s="76">
        <v>82765.63</v>
      </c>
      <c r="AI288" s="76">
        <v>124196.25000000003</v>
      </c>
      <c r="AJ288" s="76">
        <v>2879323.03</v>
      </c>
      <c r="AK288" s="76">
        <v>2696027.8000000007</v>
      </c>
      <c r="AL288" s="76">
        <v>36306.68</v>
      </c>
      <c r="AM288" s="76">
        <v>12871.590000000002</v>
      </c>
      <c r="AN288" s="76">
        <v>1053517.8400000001</v>
      </c>
      <c r="AO288" s="76">
        <v>144171.41999999998</v>
      </c>
      <c r="AP288" s="76">
        <v>486643.17</v>
      </c>
      <c r="AQ288" s="76">
        <v>81814.789999999994</v>
      </c>
      <c r="AR288" s="76">
        <v>828736.07999999984</v>
      </c>
      <c r="AS288" s="76">
        <v>5691.0199999999995</v>
      </c>
      <c r="AT288" s="76">
        <v>26701.27</v>
      </c>
      <c r="AU288" s="76">
        <v>70171.5</v>
      </c>
      <c r="AV288" s="76"/>
      <c r="AW288" s="76"/>
      <c r="AX288" s="76">
        <v>195732.43</v>
      </c>
      <c r="AY288" s="76">
        <v>624055.35000000009</v>
      </c>
      <c r="AZ288" s="76">
        <v>44076.59</v>
      </c>
      <c r="BA288" s="76">
        <v>31853.07</v>
      </c>
      <c r="BB288" s="76"/>
      <c r="BC288" s="76">
        <v>167251.29</v>
      </c>
      <c r="BD288" s="76">
        <v>152470.31</v>
      </c>
      <c r="BE288" s="76">
        <v>1573.54</v>
      </c>
      <c r="BF288" s="76">
        <v>93653.89</v>
      </c>
      <c r="BG288" s="76">
        <v>96924.479999999981</v>
      </c>
      <c r="BH288" s="76">
        <v>639929.85</v>
      </c>
      <c r="BI288" s="76">
        <v>549925.47</v>
      </c>
      <c r="BJ288" s="76">
        <v>172320</v>
      </c>
      <c r="BK288" s="76">
        <v>129975.64</v>
      </c>
      <c r="BL288" s="76"/>
      <c r="BM288" s="76"/>
      <c r="BN288" s="76"/>
      <c r="BO288" s="76"/>
      <c r="BP288" s="76"/>
      <c r="BQ288" s="76"/>
      <c r="BR288" s="76">
        <v>554098</v>
      </c>
      <c r="BS288" s="76">
        <v>317005.68</v>
      </c>
      <c r="BT288" s="76">
        <v>4992.0200000000004</v>
      </c>
      <c r="BU288" s="76">
        <v>12292.43</v>
      </c>
      <c r="BV288" s="76">
        <v>1052912.22</v>
      </c>
      <c r="BW288" s="76">
        <v>82554.73000000001</v>
      </c>
      <c r="BX288" s="76">
        <v>21163.66</v>
      </c>
      <c r="BY288" s="76">
        <v>33203.18</v>
      </c>
      <c r="BZ288" s="76"/>
      <c r="CA288" s="76"/>
      <c r="CB288" s="76">
        <v>213426.8</v>
      </c>
      <c r="CC288" s="76">
        <v>503224.59</v>
      </c>
      <c r="CD288" s="76"/>
      <c r="CE288" s="76"/>
      <c r="CF288" s="76"/>
      <c r="CG288" s="76">
        <v>59125.020000000004</v>
      </c>
      <c r="CH288" s="76">
        <v>110654.01999999999</v>
      </c>
      <c r="CI288" s="76"/>
      <c r="CJ288" s="76"/>
      <c r="CK288" s="76"/>
      <c r="CL288" s="76"/>
      <c r="CM288" s="76"/>
      <c r="CN288" s="76"/>
      <c r="CO288" s="76"/>
      <c r="CP288" s="76">
        <v>152231.03000000003</v>
      </c>
      <c r="CQ288" s="76"/>
      <c r="CR288" s="76">
        <v>4985.33</v>
      </c>
      <c r="CS288" s="76">
        <v>44209.789999999994</v>
      </c>
      <c r="CT288" s="76"/>
      <c r="CU288" s="76"/>
      <c r="CV288" s="76"/>
      <c r="CW288" s="76"/>
      <c r="CX288" s="76">
        <v>47706.630000000005</v>
      </c>
      <c r="CY288" s="76"/>
      <c r="CZ288" s="76"/>
      <c r="DA288" s="76">
        <v>52656813.590000018</v>
      </c>
    </row>
    <row r="289" spans="2:105" x14ac:dyDescent="0.3">
      <c r="B289" s="72" t="s">
        <v>284</v>
      </c>
      <c r="C289" s="74" t="s">
        <v>135</v>
      </c>
      <c r="D289" s="73">
        <v>45630.000000000007</v>
      </c>
      <c r="F289" s="55" t="s">
        <v>500</v>
      </c>
      <c r="G289" s="76">
        <v>117518.68</v>
      </c>
      <c r="H289" s="76">
        <v>-117518.68</v>
      </c>
      <c r="I289" s="76">
        <v>11215082.84</v>
      </c>
      <c r="J289" s="76">
        <v>202295.19</v>
      </c>
      <c r="K289" s="76">
        <v>201036.3</v>
      </c>
      <c r="L289" s="76"/>
      <c r="M289" s="76">
        <v>32612.19</v>
      </c>
      <c r="N289" s="76">
        <v>184492.77</v>
      </c>
      <c r="O289" s="76"/>
      <c r="P289" s="76">
        <v>4384499.1399999997</v>
      </c>
      <c r="Q289" s="76">
        <v>124336.19000000002</v>
      </c>
      <c r="R289" s="76">
        <v>132108.02000000002</v>
      </c>
      <c r="S289" s="76"/>
      <c r="T289" s="76">
        <v>307352.52</v>
      </c>
      <c r="U289" s="76">
        <v>35846.18</v>
      </c>
      <c r="V289" s="76">
        <v>0</v>
      </c>
      <c r="W289" s="76"/>
      <c r="X289" s="76">
        <v>884865.45000000007</v>
      </c>
      <c r="Y289" s="76">
        <v>371275.14999999991</v>
      </c>
      <c r="Z289" s="76">
        <v>1645862.9699999997</v>
      </c>
      <c r="AA289" s="76">
        <v>522540.49999999988</v>
      </c>
      <c r="AB289" s="76"/>
      <c r="AC289" s="76"/>
      <c r="AD289" s="76"/>
      <c r="AE289" s="76"/>
      <c r="AF289" s="76">
        <v>160.52000000000001</v>
      </c>
      <c r="AG289" s="76">
        <v>126.72</v>
      </c>
      <c r="AH289" s="76">
        <v>47434.58</v>
      </c>
      <c r="AI289" s="76">
        <v>77290.12000000001</v>
      </c>
      <c r="AJ289" s="76">
        <v>1580994.19</v>
      </c>
      <c r="AK289" s="76">
        <v>1326126.8</v>
      </c>
      <c r="AL289" s="76">
        <v>18555.379999999997</v>
      </c>
      <c r="AM289" s="76">
        <v>7784.6699999999983</v>
      </c>
      <c r="AN289" s="76">
        <v>863658.33</v>
      </c>
      <c r="AO289" s="76">
        <v>113944.48</v>
      </c>
      <c r="AP289" s="76">
        <v>264742</v>
      </c>
      <c r="AQ289" s="76">
        <v>86673.79</v>
      </c>
      <c r="AR289" s="76">
        <v>222875.06</v>
      </c>
      <c r="AS289" s="76">
        <v>24465.71</v>
      </c>
      <c r="AT289" s="76"/>
      <c r="AU289" s="76">
        <v>10604.49</v>
      </c>
      <c r="AV289" s="76"/>
      <c r="AW289" s="76"/>
      <c r="AX289" s="76">
        <v>612775.53</v>
      </c>
      <c r="AY289" s="76">
        <v>126853.75</v>
      </c>
      <c r="AZ289" s="76"/>
      <c r="BA289" s="76"/>
      <c r="BB289" s="76"/>
      <c r="BC289" s="76"/>
      <c r="BD289" s="76"/>
      <c r="BE289" s="76"/>
      <c r="BF289" s="76"/>
      <c r="BG289" s="76"/>
      <c r="BH289" s="76">
        <v>599785.33000000007</v>
      </c>
      <c r="BI289" s="76">
        <v>91695.89</v>
      </c>
      <c r="BJ289" s="76"/>
      <c r="BK289" s="76"/>
      <c r="BL289" s="76"/>
      <c r="BM289" s="76"/>
      <c r="BN289" s="76"/>
      <c r="BO289" s="76"/>
      <c r="BP289" s="76"/>
      <c r="BQ289" s="76"/>
      <c r="BR289" s="76">
        <v>310823</v>
      </c>
      <c r="BS289" s="76">
        <v>225742.84999999998</v>
      </c>
      <c r="BT289" s="76">
        <v>10332.74</v>
      </c>
      <c r="BU289" s="76">
        <v>15737.47</v>
      </c>
      <c r="BV289" s="76"/>
      <c r="BW289" s="76">
        <v>355775.99</v>
      </c>
      <c r="BX289" s="76"/>
      <c r="BY289" s="76">
        <v>253803.77999999997</v>
      </c>
      <c r="BZ289" s="76"/>
      <c r="CA289" s="76"/>
      <c r="CB289" s="76">
        <v>112355.33</v>
      </c>
      <c r="CC289" s="76">
        <v>335998.81</v>
      </c>
      <c r="CD289" s="76"/>
      <c r="CE289" s="76"/>
      <c r="CF289" s="76"/>
      <c r="CG289" s="76"/>
      <c r="CH289" s="76"/>
      <c r="CI289" s="76"/>
      <c r="CJ289" s="76">
        <v>561495.16</v>
      </c>
      <c r="CK289" s="76">
        <v>127185.22</v>
      </c>
      <c r="CL289" s="76"/>
      <c r="CM289" s="76"/>
      <c r="CN289" s="76"/>
      <c r="CO289" s="76"/>
      <c r="CP289" s="76">
        <v>33200.759999999995</v>
      </c>
      <c r="CQ289" s="76">
        <v>17365.2</v>
      </c>
      <c r="CR289" s="76">
        <v>797579.76</v>
      </c>
      <c r="CS289" s="76">
        <v>152691.84</v>
      </c>
      <c r="CT289" s="76"/>
      <c r="CU289" s="76"/>
      <c r="CV289" s="76">
        <v>348060.6</v>
      </c>
      <c r="CW289" s="76"/>
      <c r="CX289" s="76"/>
      <c r="CY289" s="76"/>
      <c r="CZ289" s="76"/>
      <c r="DA289" s="76">
        <v>29978901.25999999</v>
      </c>
    </row>
    <row r="290" spans="2:105" x14ac:dyDescent="0.3">
      <c r="B290" s="72" t="s">
        <v>284</v>
      </c>
      <c r="C290" s="74" t="s">
        <v>137</v>
      </c>
      <c r="D290" s="73">
        <v>114480</v>
      </c>
      <c r="F290" s="55" t="s">
        <v>540</v>
      </c>
      <c r="G290" s="76">
        <v>201168.59000000003</v>
      </c>
      <c r="H290" s="76">
        <v>-201168.59</v>
      </c>
      <c r="I290" s="76">
        <v>12839303.529999999</v>
      </c>
      <c r="J290" s="76">
        <v>296569</v>
      </c>
      <c r="K290" s="76">
        <v>167638.42000000001</v>
      </c>
      <c r="L290" s="76"/>
      <c r="M290" s="76">
        <v>368033.69</v>
      </c>
      <c r="N290" s="76">
        <v>174172.76</v>
      </c>
      <c r="O290" s="76">
        <v>124716</v>
      </c>
      <c r="P290" s="76">
        <v>4815756.6000000006</v>
      </c>
      <c r="Q290" s="76">
        <v>282565.38</v>
      </c>
      <c r="R290" s="76">
        <v>333519.83999999997</v>
      </c>
      <c r="S290" s="76"/>
      <c r="T290" s="76">
        <v>155700.38</v>
      </c>
      <c r="U290" s="76">
        <v>69186.58</v>
      </c>
      <c r="V290" s="76"/>
      <c r="W290" s="76"/>
      <c r="X290" s="76">
        <v>1042949.9700000002</v>
      </c>
      <c r="Y290" s="76">
        <v>417603.36</v>
      </c>
      <c r="Z290" s="76">
        <v>1937347.8500000003</v>
      </c>
      <c r="AA290" s="76">
        <v>557916.25</v>
      </c>
      <c r="AB290" s="76"/>
      <c r="AC290" s="76"/>
      <c r="AD290" s="76"/>
      <c r="AE290" s="76"/>
      <c r="AF290" s="76">
        <v>21793.389999999992</v>
      </c>
      <c r="AG290" s="76">
        <v>28770.730000000003</v>
      </c>
      <c r="AH290" s="76">
        <v>41443.799999999996</v>
      </c>
      <c r="AI290" s="76">
        <v>63918.849999999991</v>
      </c>
      <c r="AJ290" s="76">
        <v>1899456.8600000003</v>
      </c>
      <c r="AK290" s="76">
        <v>1566094.5999999994</v>
      </c>
      <c r="AL290" s="76"/>
      <c r="AM290" s="76"/>
      <c r="AN290" s="76">
        <v>967882.55999999994</v>
      </c>
      <c r="AO290" s="76">
        <v>162158.81999999998</v>
      </c>
      <c r="AP290" s="76">
        <v>479198.68000000005</v>
      </c>
      <c r="AQ290" s="76">
        <v>41027.990000000005</v>
      </c>
      <c r="AR290" s="76">
        <v>587907.14999999991</v>
      </c>
      <c r="AS290" s="76">
        <v>22914.11</v>
      </c>
      <c r="AT290" s="76">
        <v>4708.3599999999997</v>
      </c>
      <c r="AU290" s="76"/>
      <c r="AV290" s="76"/>
      <c r="AW290" s="76"/>
      <c r="AX290" s="76">
        <v>8556.61</v>
      </c>
      <c r="AY290" s="76">
        <v>414563.25</v>
      </c>
      <c r="AZ290" s="76">
        <v>18265</v>
      </c>
      <c r="BA290" s="76">
        <v>28659.51</v>
      </c>
      <c r="BB290" s="76">
        <v>569.5</v>
      </c>
      <c r="BC290" s="76">
        <v>42937.67</v>
      </c>
      <c r="BD290" s="76">
        <v>80681.16</v>
      </c>
      <c r="BE290" s="76">
        <v>26462.18</v>
      </c>
      <c r="BF290" s="76">
        <v>50110.67</v>
      </c>
      <c r="BG290" s="76">
        <v>89489.510000000009</v>
      </c>
      <c r="BH290" s="76">
        <v>320571.94999999995</v>
      </c>
      <c r="BI290" s="76">
        <v>7206.02</v>
      </c>
      <c r="BJ290" s="76"/>
      <c r="BK290" s="76">
        <v>6484.85</v>
      </c>
      <c r="BL290" s="76"/>
      <c r="BM290" s="76">
        <v>114655.76</v>
      </c>
      <c r="BN290" s="76">
        <v>21063.29</v>
      </c>
      <c r="BO290" s="76"/>
      <c r="BP290" s="76"/>
      <c r="BQ290" s="76"/>
      <c r="BR290" s="76">
        <v>401552</v>
      </c>
      <c r="BS290" s="76">
        <v>234500.65000000002</v>
      </c>
      <c r="BT290" s="76">
        <v>1660.47</v>
      </c>
      <c r="BU290" s="76"/>
      <c r="BV290" s="76">
        <v>204970.26</v>
      </c>
      <c r="BW290" s="76">
        <v>57508.28</v>
      </c>
      <c r="BX290" s="76"/>
      <c r="BY290" s="76">
        <v>33547.299999999996</v>
      </c>
      <c r="BZ290" s="76"/>
      <c r="CA290" s="76"/>
      <c r="CB290" s="76">
        <v>150998.9</v>
      </c>
      <c r="CC290" s="76">
        <v>275933.41000000003</v>
      </c>
      <c r="CD290" s="76"/>
      <c r="CE290" s="76"/>
      <c r="CF290" s="76"/>
      <c r="CG290" s="76"/>
      <c r="CH290" s="76">
        <v>20841.37</v>
      </c>
      <c r="CI290" s="76"/>
      <c r="CJ290" s="76"/>
      <c r="CK290" s="76"/>
      <c r="CL290" s="76"/>
      <c r="CM290" s="76"/>
      <c r="CN290" s="76"/>
      <c r="CO290" s="76"/>
      <c r="CP290" s="76">
        <v>13674.740000000002</v>
      </c>
      <c r="CQ290" s="76"/>
      <c r="CR290" s="76"/>
      <c r="CS290" s="76">
        <v>11242.4</v>
      </c>
      <c r="CT290" s="76">
        <v>103614.04</v>
      </c>
      <c r="CU290" s="76"/>
      <c r="CV290" s="76">
        <v>337300.74</v>
      </c>
      <c r="CW290" s="76"/>
      <c r="CX290" s="76">
        <v>33935.57</v>
      </c>
      <c r="CY290" s="76"/>
      <c r="CZ290" s="76"/>
      <c r="DA290" s="76">
        <v>32581812.569999993</v>
      </c>
    </row>
    <row r="291" spans="2:105" x14ac:dyDescent="0.3">
      <c r="B291" s="72" t="s">
        <v>284</v>
      </c>
      <c r="C291" s="74" t="s">
        <v>139</v>
      </c>
      <c r="D291" s="73">
        <v>1940574.52</v>
      </c>
      <c r="F291" s="55" t="s">
        <v>518</v>
      </c>
      <c r="G291" s="76">
        <v>240692.62999999998</v>
      </c>
      <c r="H291" s="76">
        <v>-240692.63</v>
      </c>
      <c r="I291" s="76">
        <v>12479255.960000003</v>
      </c>
      <c r="J291" s="76">
        <v>338306.38</v>
      </c>
      <c r="K291" s="76">
        <v>132024.19999999998</v>
      </c>
      <c r="L291" s="76"/>
      <c r="M291" s="76">
        <v>749367.87</v>
      </c>
      <c r="N291" s="76">
        <v>148726.33000000002</v>
      </c>
      <c r="O291" s="76">
        <v>336183</v>
      </c>
      <c r="P291" s="76">
        <v>5583032.3299999991</v>
      </c>
      <c r="Q291" s="76">
        <v>342682.86</v>
      </c>
      <c r="R291" s="76">
        <v>262652.12</v>
      </c>
      <c r="S291" s="76"/>
      <c r="T291" s="76">
        <v>509320.39</v>
      </c>
      <c r="U291" s="76">
        <v>116023.5</v>
      </c>
      <c r="V291" s="76"/>
      <c r="W291" s="76"/>
      <c r="X291" s="76">
        <v>1045495.0099999998</v>
      </c>
      <c r="Y291" s="76">
        <v>502627.66000000003</v>
      </c>
      <c r="Z291" s="76">
        <v>1976440.6400000001</v>
      </c>
      <c r="AA291" s="76">
        <v>732275.39</v>
      </c>
      <c r="AB291" s="76"/>
      <c r="AC291" s="76"/>
      <c r="AD291" s="76"/>
      <c r="AE291" s="76"/>
      <c r="AF291" s="76"/>
      <c r="AG291" s="76">
        <v>1197.04</v>
      </c>
      <c r="AH291" s="76">
        <v>51546.599999999991</v>
      </c>
      <c r="AI291" s="76">
        <v>100991.8</v>
      </c>
      <c r="AJ291" s="76">
        <v>1765568.4200000002</v>
      </c>
      <c r="AK291" s="76">
        <v>1745230.16</v>
      </c>
      <c r="AL291" s="76">
        <v>22142.700000000004</v>
      </c>
      <c r="AM291" s="76">
        <v>10611.820000000003</v>
      </c>
      <c r="AN291" s="76">
        <v>917550.27000000014</v>
      </c>
      <c r="AO291" s="76">
        <v>246191.31999999998</v>
      </c>
      <c r="AP291" s="76">
        <v>281891.98</v>
      </c>
      <c r="AQ291" s="76">
        <v>160593.97000000003</v>
      </c>
      <c r="AR291" s="76">
        <v>14069.71</v>
      </c>
      <c r="AS291" s="76">
        <v>9572.6200000000008</v>
      </c>
      <c r="AT291" s="76"/>
      <c r="AU291" s="76">
        <v>306773.71999999997</v>
      </c>
      <c r="AV291" s="76">
        <v>1247.99</v>
      </c>
      <c r="AW291" s="76"/>
      <c r="AX291" s="76">
        <v>71399.42</v>
      </c>
      <c r="AY291" s="76">
        <v>584485.73</v>
      </c>
      <c r="AZ291" s="76">
        <v>73616.5</v>
      </c>
      <c r="BA291" s="76">
        <v>45503.61</v>
      </c>
      <c r="BB291" s="76"/>
      <c r="BC291" s="76">
        <v>10478.65</v>
      </c>
      <c r="BD291" s="76"/>
      <c r="BE291" s="76">
        <v>10475.56</v>
      </c>
      <c r="BF291" s="76">
        <v>20158.760000000002</v>
      </c>
      <c r="BG291" s="76">
        <v>1938.24</v>
      </c>
      <c r="BH291" s="76">
        <v>105373.54</v>
      </c>
      <c r="BI291" s="76">
        <v>550.33000000000004</v>
      </c>
      <c r="BJ291" s="76">
        <v>5715.2</v>
      </c>
      <c r="BK291" s="76">
        <v>37255.949999999997</v>
      </c>
      <c r="BL291" s="76"/>
      <c r="BM291" s="76"/>
      <c r="BN291" s="76"/>
      <c r="BO291" s="76">
        <v>44264</v>
      </c>
      <c r="BP291" s="76"/>
      <c r="BQ291" s="76">
        <v>34580.699999999997</v>
      </c>
      <c r="BR291" s="76">
        <v>397910.61</v>
      </c>
      <c r="BS291" s="76">
        <v>287819.31</v>
      </c>
      <c r="BT291" s="76">
        <v>728</v>
      </c>
      <c r="BU291" s="76">
        <v>37001.42</v>
      </c>
      <c r="BV291" s="76">
        <v>511137.7</v>
      </c>
      <c r="BW291" s="76">
        <v>33741.99</v>
      </c>
      <c r="BX291" s="76"/>
      <c r="BY291" s="76">
        <v>22342.34</v>
      </c>
      <c r="BZ291" s="76">
        <v>145063.22</v>
      </c>
      <c r="CA291" s="76"/>
      <c r="CB291" s="76">
        <v>83570.859999999986</v>
      </c>
      <c r="CC291" s="76">
        <v>254432.93</v>
      </c>
      <c r="CD291" s="76">
        <v>56250.9</v>
      </c>
      <c r="CE291" s="76"/>
      <c r="CF291" s="76"/>
      <c r="CG291" s="76">
        <v>64149.69</v>
      </c>
      <c r="CH291" s="76">
        <v>75729.649999999994</v>
      </c>
      <c r="CI291" s="76"/>
      <c r="CJ291" s="76">
        <v>64490.16</v>
      </c>
      <c r="CK291" s="76">
        <v>4233.3599999999997</v>
      </c>
      <c r="CL291" s="76"/>
      <c r="CM291" s="76"/>
      <c r="CN291" s="76"/>
      <c r="CO291" s="76"/>
      <c r="CP291" s="76">
        <v>59011.130000000005</v>
      </c>
      <c r="CQ291" s="76"/>
      <c r="CR291" s="76"/>
      <c r="CS291" s="76"/>
      <c r="CT291" s="76">
        <v>80521.27</v>
      </c>
      <c r="CU291" s="76"/>
      <c r="CV291" s="76">
        <v>2640.06</v>
      </c>
      <c r="CW291" s="76">
        <v>59476.56</v>
      </c>
      <c r="CX291" s="76">
        <v>136557.21000000002</v>
      </c>
      <c r="CY291" s="76"/>
      <c r="CZ291" s="76"/>
      <c r="DA291" s="76">
        <v>34312198.32</v>
      </c>
    </row>
    <row r="292" spans="2:105" x14ac:dyDescent="0.3">
      <c r="B292" s="72" t="s">
        <v>284</v>
      </c>
      <c r="C292" s="74" t="s">
        <v>141</v>
      </c>
      <c r="D292" s="73">
        <v>2020539.48</v>
      </c>
      <c r="F292" s="55" t="s">
        <v>814</v>
      </c>
      <c r="G292" s="76"/>
      <c r="H292" s="76"/>
      <c r="I292" s="76">
        <v>674375.53</v>
      </c>
      <c r="J292" s="76"/>
      <c r="K292" s="76"/>
      <c r="L292" s="76"/>
      <c r="M292" s="76">
        <v>29745.519999999997</v>
      </c>
      <c r="N292" s="76"/>
      <c r="O292" s="76"/>
      <c r="P292" s="76">
        <v>196660.49</v>
      </c>
      <c r="Q292" s="76"/>
      <c r="R292" s="76"/>
      <c r="S292" s="76"/>
      <c r="T292" s="76">
        <v>435.02</v>
      </c>
      <c r="U292" s="76"/>
      <c r="V292" s="76"/>
      <c r="W292" s="76"/>
      <c r="X292" s="76">
        <v>52820.009999999995</v>
      </c>
      <c r="Y292" s="76">
        <v>15020.71</v>
      </c>
      <c r="Z292" s="76">
        <v>101294.79000000001</v>
      </c>
      <c r="AA292" s="76">
        <v>21097.31</v>
      </c>
      <c r="AB292" s="76"/>
      <c r="AC292" s="76"/>
      <c r="AD292" s="76"/>
      <c r="AE292" s="76"/>
      <c r="AF292" s="76"/>
      <c r="AG292" s="76"/>
      <c r="AH292" s="76">
        <v>2962.4700000000003</v>
      </c>
      <c r="AI292" s="76">
        <v>1272.8700000000001</v>
      </c>
      <c r="AJ292" s="76">
        <v>102236</v>
      </c>
      <c r="AK292" s="76">
        <v>18876</v>
      </c>
      <c r="AL292" s="76">
        <v>9979.9500000000007</v>
      </c>
      <c r="AM292" s="76">
        <v>2516.4499999999998</v>
      </c>
      <c r="AN292" s="76">
        <v>153657.26999999999</v>
      </c>
      <c r="AO292" s="76"/>
      <c r="AP292" s="76">
        <v>45215.37</v>
      </c>
      <c r="AQ292" s="76"/>
      <c r="AR292" s="76">
        <v>5841.11</v>
      </c>
      <c r="AS292" s="76"/>
      <c r="AT292" s="76"/>
      <c r="AU292" s="76"/>
      <c r="AV292" s="76"/>
      <c r="AW292" s="76"/>
      <c r="AX292" s="76"/>
      <c r="AY292" s="76">
        <v>381495.45000000007</v>
      </c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>
        <v>16554.169999999998</v>
      </c>
      <c r="BK292" s="76"/>
      <c r="BL292" s="76"/>
      <c r="BM292" s="76">
        <v>273254.29000000004</v>
      </c>
      <c r="BN292" s="76"/>
      <c r="BO292" s="76"/>
      <c r="BP292" s="76"/>
      <c r="BQ292" s="76">
        <v>13222.43</v>
      </c>
      <c r="BR292" s="76">
        <v>8809.58</v>
      </c>
      <c r="BS292" s="76"/>
      <c r="BT292" s="76"/>
      <c r="BU292" s="76"/>
      <c r="BV292" s="76"/>
      <c r="BW292" s="76"/>
      <c r="BX292" s="76"/>
      <c r="BY292" s="76"/>
      <c r="BZ292" s="76"/>
      <c r="CA292" s="76"/>
      <c r="CB292" s="76">
        <v>30691.79</v>
      </c>
      <c r="CC292" s="76"/>
      <c r="CD292" s="76"/>
      <c r="CE292" s="76"/>
      <c r="CF292" s="76"/>
      <c r="CG292" s="76"/>
      <c r="CH292" s="76"/>
      <c r="CI292" s="76"/>
      <c r="CJ292" s="76">
        <v>120149.35</v>
      </c>
      <c r="CK292" s="76">
        <v>28929.9</v>
      </c>
      <c r="CL292" s="76"/>
      <c r="CM292" s="76"/>
      <c r="CN292" s="76"/>
      <c r="CO292" s="76"/>
      <c r="CP292" s="76"/>
      <c r="CQ292" s="76"/>
      <c r="CR292" s="76"/>
      <c r="CS292" s="76"/>
      <c r="CT292" s="76"/>
      <c r="CU292" s="76">
        <v>157953.46</v>
      </c>
      <c r="CV292" s="76">
        <v>51447.66</v>
      </c>
      <c r="CW292" s="76"/>
      <c r="CX292" s="76"/>
      <c r="CY292" s="76"/>
      <c r="CZ292" s="76"/>
      <c r="DA292" s="76">
        <v>2516514.9500000007</v>
      </c>
    </row>
    <row r="293" spans="2:105" x14ac:dyDescent="0.3">
      <c r="B293" s="72" t="s">
        <v>284</v>
      </c>
      <c r="C293" s="74" t="s">
        <v>143</v>
      </c>
      <c r="D293" s="73">
        <v>186389.53</v>
      </c>
      <c r="F293" s="55" t="s">
        <v>474</v>
      </c>
      <c r="G293" s="76"/>
      <c r="H293" s="76"/>
      <c r="I293" s="76">
        <v>3595947.29</v>
      </c>
      <c r="J293" s="76"/>
      <c r="K293" s="76"/>
      <c r="L293" s="76"/>
      <c r="M293" s="76"/>
      <c r="N293" s="76"/>
      <c r="O293" s="76"/>
      <c r="P293" s="76">
        <v>1455984.73</v>
      </c>
      <c r="Q293" s="76"/>
      <c r="R293" s="76"/>
      <c r="S293" s="76"/>
      <c r="T293" s="76"/>
      <c r="U293" s="76"/>
      <c r="V293" s="76"/>
      <c r="W293" s="76"/>
      <c r="X293" s="76"/>
      <c r="Y293" s="76"/>
      <c r="Z293" s="76">
        <v>38818.57</v>
      </c>
      <c r="AA293" s="76">
        <v>15610.02</v>
      </c>
      <c r="AB293" s="76"/>
      <c r="AC293" s="76"/>
      <c r="AD293" s="76"/>
      <c r="AE293" s="76"/>
      <c r="AF293" s="76"/>
      <c r="AG293" s="76"/>
      <c r="AH293" s="76">
        <v>10285.61</v>
      </c>
      <c r="AI293" s="76">
        <v>17633.68</v>
      </c>
      <c r="AJ293" s="76">
        <v>510801.97000000003</v>
      </c>
      <c r="AK293" s="76">
        <v>274376.58</v>
      </c>
      <c r="AL293" s="76">
        <v>290554.78000000003</v>
      </c>
      <c r="AM293" s="76">
        <v>129833.01999999999</v>
      </c>
      <c r="AN293" s="76">
        <v>75911.78</v>
      </c>
      <c r="AO293" s="76"/>
      <c r="AP293" s="76">
        <v>21774.98</v>
      </c>
      <c r="AQ293" s="76"/>
      <c r="AR293" s="76">
        <v>21159.94</v>
      </c>
      <c r="AS293" s="76">
        <v>7100.72</v>
      </c>
      <c r="AT293" s="76"/>
      <c r="AU293" s="76"/>
      <c r="AV293" s="76"/>
      <c r="AW293" s="76"/>
      <c r="AX293" s="76">
        <v>22434.85</v>
      </c>
      <c r="AY293" s="76">
        <v>3573.06</v>
      </c>
      <c r="AZ293" s="76"/>
      <c r="BA293" s="76"/>
      <c r="BB293" s="76"/>
      <c r="BC293" s="76">
        <v>6942.49</v>
      </c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>
        <v>1035</v>
      </c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>
        <v>8133</v>
      </c>
      <c r="CX293" s="76"/>
      <c r="CY293" s="76"/>
      <c r="CZ293" s="76"/>
      <c r="DA293" s="76">
        <v>6507912.0699999994</v>
      </c>
    </row>
    <row r="294" spans="2:105" x14ac:dyDescent="0.3">
      <c r="B294" s="72" t="s">
        <v>284</v>
      </c>
      <c r="C294" s="74" t="s">
        <v>145</v>
      </c>
      <c r="D294" s="73">
        <v>84332.210000000021</v>
      </c>
      <c r="F294" s="55" t="s">
        <v>450</v>
      </c>
      <c r="G294" s="76">
        <v>7551.91</v>
      </c>
      <c r="H294" s="76">
        <v>-7551.91</v>
      </c>
      <c r="I294" s="76">
        <v>1061363.1299999999</v>
      </c>
      <c r="J294" s="76">
        <v>19389.060000000001</v>
      </c>
      <c r="K294" s="76">
        <v>34174.119999999995</v>
      </c>
      <c r="L294" s="76"/>
      <c r="M294" s="76">
        <v>32865</v>
      </c>
      <c r="N294" s="76">
        <v>11728.47</v>
      </c>
      <c r="O294" s="76">
        <v>11410</v>
      </c>
      <c r="P294" s="76">
        <v>466705.67999999993</v>
      </c>
      <c r="Q294" s="76">
        <v>19807.57</v>
      </c>
      <c r="R294" s="76">
        <v>28929.370000000003</v>
      </c>
      <c r="S294" s="76"/>
      <c r="T294" s="76">
        <v>35756.229999999996</v>
      </c>
      <c r="U294" s="76">
        <v>4956</v>
      </c>
      <c r="V294" s="76"/>
      <c r="W294" s="76"/>
      <c r="X294" s="76">
        <v>87128.06</v>
      </c>
      <c r="Y294" s="76">
        <v>41113.75</v>
      </c>
      <c r="Z294" s="76">
        <v>153969.19999999998</v>
      </c>
      <c r="AA294" s="76">
        <v>59118.119999999995</v>
      </c>
      <c r="AB294" s="76"/>
      <c r="AC294" s="76"/>
      <c r="AD294" s="76"/>
      <c r="AE294" s="76"/>
      <c r="AF294" s="76">
        <v>739.57999999999993</v>
      </c>
      <c r="AG294" s="76">
        <v>360.4</v>
      </c>
      <c r="AH294" s="76">
        <v>5688.9699999999993</v>
      </c>
      <c r="AI294" s="76">
        <v>16456.910000000003</v>
      </c>
      <c r="AJ294" s="76">
        <v>184050.02</v>
      </c>
      <c r="AK294" s="76">
        <v>179040.41</v>
      </c>
      <c r="AL294" s="76"/>
      <c r="AM294" s="76"/>
      <c r="AN294" s="76">
        <v>104900.58</v>
      </c>
      <c r="AO294" s="76">
        <v>25980.260000000002</v>
      </c>
      <c r="AP294" s="76">
        <v>29298.67</v>
      </c>
      <c r="AQ294" s="76">
        <v>1728.48</v>
      </c>
      <c r="AR294" s="76">
        <v>63263.46</v>
      </c>
      <c r="AS294" s="76">
        <v>25</v>
      </c>
      <c r="AT294" s="76">
        <v>3193.97</v>
      </c>
      <c r="AU294" s="76"/>
      <c r="AV294" s="76"/>
      <c r="AW294" s="76"/>
      <c r="AX294" s="76">
        <v>25206.32</v>
      </c>
      <c r="AY294" s="76">
        <v>73285.350000000006</v>
      </c>
      <c r="AZ294" s="76">
        <v>5224.8</v>
      </c>
      <c r="BA294" s="76">
        <v>696.6</v>
      </c>
      <c r="BB294" s="76"/>
      <c r="BC294" s="76"/>
      <c r="BD294" s="76"/>
      <c r="BE294" s="76"/>
      <c r="BF294" s="76">
        <v>9855.02</v>
      </c>
      <c r="BG294" s="76">
        <v>8057.34</v>
      </c>
      <c r="BH294" s="76">
        <v>25547.230000000003</v>
      </c>
      <c r="BI294" s="76"/>
      <c r="BJ294" s="76"/>
      <c r="BK294" s="76"/>
      <c r="BL294" s="76"/>
      <c r="BM294" s="76"/>
      <c r="BN294" s="76"/>
      <c r="BO294" s="76"/>
      <c r="BP294" s="76"/>
      <c r="BQ294" s="76"/>
      <c r="BR294" s="76">
        <v>53198.64</v>
      </c>
      <c r="BS294" s="76">
        <v>15525.07</v>
      </c>
      <c r="BT294" s="76">
        <v>4793.3900000000003</v>
      </c>
      <c r="BU294" s="76"/>
      <c r="BV294" s="76">
        <v>3500.93</v>
      </c>
      <c r="BW294" s="76"/>
      <c r="BX294" s="76"/>
      <c r="BY294" s="76"/>
      <c r="BZ294" s="76">
        <v>31108.36</v>
      </c>
      <c r="CA294" s="76"/>
      <c r="CB294" s="76"/>
      <c r="CC294" s="76">
        <v>43905.87</v>
      </c>
      <c r="CD294" s="76"/>
      <c r="CE294" s="76"/>
      <c r="CF294" s="76"/>
      <c r="CG294" s="76"/>
      <c r="CH294" s="76">
        <v>5788.34</v>
      </c>
      <c r="CI294" s="76"/>
      <c r="CJ294" s="76"/>
      <c r="CK294" s="76"/>
      <c r="CL294" s="76"/>
      <c r="CM294" s="76"/>
      <c r="CN294" s="76"/>
      <c r="CO294" s="76"/>
      <c r="CP294" s="76">
        <v>8679.5</v>
      </c>
      <c r="CQ294" s="76"/>
      <c r="CR294" s="76"/>
      <c r="CS294" s="76"/>
      <c r="CT294" s="76"/>
      <c r="CU294" s="76">
        <v>1559.84</v>
      </c>
      <c r="CV294" s="76"/>
      <c r="CW294" s="76"/>
      <c r="CX294" s="76">
        <v>8002.85</v>
      </c>
      <c r="CY294" s="76"/>
      <c r="CZ294" s="76"/>
      <c r="DA294" s="76">
        <v>3007075.92</v>
      </c>
    </row>
    <row r="295" spans="2:105" x14ac:dyDescent="0.3">
      <c r="B295" s="72" t="s">
        <v>284</v>
      </c>
      <c r="C295" s="74" t="s">
        <v>147</v>
      </c>
      <c r="D295" s="73">
        <v>10191.450000000001</v>
      </c>
      <c r="F295" s="55" t="s">
        <v>460</v>
      </c>
      <c r="G295" s="76">
        <v>819</v>
      </c>
      <c r="H295" s="76">
        <v>-819</v>
      </c>
      <c r="I295" s="76">
        <v>367924.08</v>
      </c>
      <c r="J295" s="76">
        <v>4135</v>
      </c>
      <c r="K295" s="76">
        <v>183.29</v>
      </c>
      <c r="L295" s="76"/>
      <c r="M295" s="76">
        <v>2480</v>
      </c>
      <c r="N295" s="76">
        <v>5245.8099999999995</v>
      </c>
      <c r="O295" s="76"/>
      <c r="P295" s="76">
        <v>146743.89000000001</v>
      </c>
      <c r="Q295" s="76">
        <v>6187.12</v>
      </c>
      <c r="R295" s="76">
        <v>14334.91</v>
      </c>
      <c r="S295" s="76"/>
      <c r="T295" s="76"/>
      <c r="U295" s="76"/>
      <c r="V295" s="76"/>
      <c r="W295" s="76"/>
      <c r="X295" s="76">
        <v>27965.84</v>
      </c>
      <c r="Y295" s="76">
        <v>12320.27</v>
      </c>
      <c r="Z295" s="76">
        <v>53883.06</v>
      </c>
      <c r="AA295" s="76">
        <v>12474.39</v>
      </c>
      <c r="AB295" s="76"/>
      <c r="AC295" s="76"/>
      <c r="AD295" s="76"/>
      <c r="AE295" s="76"/>
      <c r="AF295" s="76">
        <v>163.62</v>
      </c>
      <c r="AG295" s="76">
        <v>69.570000000000007</v>
      </c>
      <c r="AH295" s="76">
        <v>2058.35</v>
      </c>
      <c r="AI295" s="76">
        <v>3631.27</v>
      </c>
      <c r="AJ295" s="76">
        <v>59080</v>
      </c>
      <c r="AK295" s="76">
        <v>34848</v>
      </c>
      <c r="AL295" s="76"/>
      <c r="AM295" s="76"/>
      <c r="AN295" s="76">
        <v>17659.14</v>
      </c>
      <c r="AO295" s="76">
        <v>9119.2099999999991</v>
      </c>
      <c r="AP295" s="76">
        <v>13733.17</v>
      </c>
      <c r="AQ295" s="76">
        <v>3736.54</v>
      </c>
      <c r="AR295" s="76">
        <v>23647.800000000003</v>
      </c>
      <c r="AS295" s="76"/>
      <c r="AT295" s="76">
        <v>547.62</v>
      </c>
      <c r="AU295" s="76">
        <v>16294.5</v>
      </c>
      <c r="AV295" s="76"/>
      <c r="AW295" s="76"/>
      <c r="AX295" s="76">
        <v>4740</v>
      </c>
      <c r="AY295" s="76">
        <v>26230.82</v>
      </c>
      <c r="AZ295" s="76"/>
      <c r="BA295" s="76">
        <v>1074.45</v>
      </c>
      <c r="BB295" s="76"/>
      <c r="BC295" s="76">
        <v>335.68</v>
      </c>
      <c r="BD295" s="76">
        <v>14860</v>
      </c>
      <c r="BE295" s="76"/>
      <c r="BF295" s="76">
        <v>470.63</v>
      </c>
      <c r="BG295" s="76">
        <v>2301.63</v>
      </c>
      <c r="BH295" s="76">
        <v>16427.41</v>
      </c>
      <c r="BI295" s="76">
        <v>4745</v>
      </c>
      <c r="BJ295" s="76"/>
      <c r="BK295" s="76">
        <v>4321.71</v>
      </c>
      <c r="BL295" s="76"/>
      <c r="BM295" s="76"/>
      <c r="BN295" s="76"/>
      <c r="BO295" s="76"/>
      <c r="BP295" s="76"/>
      <c r="BQ295" s="76"/>
      <c r="BR295" s="76">
        <v>30600.980000000003</v>
      </c>
      <c r="BS295" s="76">
        <v>9876.61</v>
      </c>
      <c r="BT295" s="76">
        <v>72.599999999999994</v>
      </c>
      <c r="BU295" s="76">
        <v>240</v>
      </c>
      <c r="BV295" s="76"/>
      <c r="BW295" s="76"/>
      <c r="BX295" s="76"/>
      <c r="BY295" s="76">
        <v>450</v>
      </c>
      <c r="BZ295" s="76">
        <v>12269.64</v>
      </c>
      <c r="CA295" s="76"/>
      <c r="CB295" s="76"/>
      <c r="CC295" s="76">
        <v>22669.85</v>
      </c>
      <c r="CD295" s="76"/>
      <c r="CE295" s="76">
        <v>13795.34</v>
      </c>
      <c r="CF295" s="76"/>
      <c r="CG295" s="76"/>
      <c r="CH295" s="76">
        <v>3725.08</v>
      </c>
      <c r="CI295" s="76"/>
      <c r="CJ295" s="76"/>
      <c r="CK295" s="76"/>
      <c r="CL295" s="76"/>
      <c r="CM295" s="76"/>
      <c r="CN295" s="76"/>
      <c r="CO295" s="76"/>
      <c r="CP295" s="76">
        <v>983.42000000000007</v>
      </c>
      <c r="CQ295" s="76"/>
      <c r="CR295" s="76">
        <v>9866.0300000000007</v>
      </c>
      <c r="CS295" s="76"/>
      <c r="CT295" s="76"/>
      <c r="CU295" s="76"/>
      <c r="CV295" s="76"/>
      <c r="CW295" s="76"/>
      <c r="CX295" s="76">
        <v>17777.03</v>
      </c>
      <c r="CY295" s="76"/>
      <c r="CZ295" s="76"/>
      <c r="DA295" s="76">
        <v>1036300.36</v>
      </c>
    </row>
    <row r="296" spans="2:105" x14ac:dyDescent="0.3">
      <c r="B296" s="72" t="s">
        <v>284</v>
      </c>
      <c r="C296" s="74" t="s">
        <v>149</v>
      </c>
      <c r="D296" s="73">
        <v>25192.02</v>
      </c>
      <c r="F296" s="55" t="s">
        <v>754</v>
      </c>
      <c r="G296" s="76">
        <v>27654</v>
      </c>
      <c r="H296" s="76">
        <v>-27654</v>
      </c>
      <c r="I296" s="76">
        <v>1389808.18</v>
      </c>
      <c r="J296" s="76">
        <v>14922.080000000002</v>
      </c>
      <c r="K296" s="76">
        <v>42937.51</v>
      </c>
      <c r="L296" s="76"/>
      <c r="M296" s="76">
        <v>35059.5</v>
      </c>
      <c r="N296" s="76"/>
      <c r="O296" s="76">
        <v>16410</v>
      </c>
      <c r="P296" s="76">
        <v>582487.44000000006</v>
      </c>
      <c r="Q296" s="76">
        <v>23371.599999999999</v>
      </c>
      <c r="R296" s="76"/>
      <c r="S296" s="76"/>
      <c r="T296" s="76">
        <v>63079.42</v>
      </c>
      <c r="U296" s="76"/>
      <c r="V296" s="76"/>
      <c r="W296" s="76"/>
      <c r="X296" s="76">
        <v>110846.39999999999</v>
      </c>
      <c r="Y296" s="76">
        <v>50142.84</v>
      </c>
      <c r="Z296" s="76">
        <v>211424.97</v>
      </c>
      <c r="AA296" s="76">
        <v>69642.91</v>
      </c>
      <c r="AB296" s="76"/>
      <c r="AC296" s="76"/>
      <c r="AD296" s="76"/>
      <c r="AE296" s="76"/>
      <c r="AF296" s="76">
        <v>1306.9000000000001</v>
      </c>
      <c r="AG296" s="76">
        <v>746.92000000000007</v>
      </c>
      <c r="AH296" s="76">
        <v>6314.21</v>
      </c>
      <c r="AI296" s="76">
        <v>14479.48</v>
      </c>
      <c r="AJ296" s="76">
        <v>219760.19</v>
      </c>
      <c r="AK296" s="76">
        <v>213403.81</v>
      </c>
      <c r="AL296" s="76">
        <v>1341.3400000000001</v>
      </c>
      <c r="AM296" s="76">
        <v>3316.4400000000005</v>
      </c>
      <c r="AN296" s="76">
        <v>147849.24999999997</v>
      </c>
      <c r="AO296" s="76">
        <v>32447.58</v>
      </c>
      <c r="AP296" s="76">
        <v>58751.020000000004</v>
      </c>
      <c r="AQ296" s="76">
        <v>2697.8100000000004</v>
      </c>
      <c r="AR296" s="76">
        <v>58860.84</v>
      </c>
      <c r="AS296" s="76">
        <v>8421.74</v>
      </c>
      <c r="AT296" s="76">
        <v>3846.46</v>
      </c>
      <c r="AU296" s="76">
        <v>600</v>
      </c>
      <c r="AV296" s="76"/>
      <c r="AW296" s="76">
        <v>106277.65</v>
      </c>
      <c r="AX296" s="76">
        <v>10379.790000000001</v>
      </c>
      <c r="AY296" s="76">
        <v>115974.77</v>
      </c>
      <c r="AZ296" s="76">
        <v>3936.2</v>
      </c>
      <c r="BA296" s="76">
        <v>1131</v>
      </c>
      <c r="BB296" s="76"/>
      <c r="BC296" s="76"/>
      <c r="BD296" s="76"/>
      <c r="BE296" s="76">
        <v>615.54999999999995</v>
      </c>
      <c r="BF296" s="76">
        <v>23447.68</v>
      </c>
      <c r="BG296" s="76"/>
      <c r="BH296" s="76">
        <v>14578.029999999999</v>
      </c>
      <c r="BI296" s="76">
        <v>37045.870000000003</v>
      </c>
      <c r="BJ296" s="76"/>
      <c r="BK296" s="76">
        <v>511.83</v>
      </c>
      <c r="BL296" s="76"/>
      <c r="BM296" s="76">
        <v>26816.59</v>
      </c>
      <c r="BN296" s="76"/>
      <c r="BO296" s="76"/>
      <c r="BP296" s="76"/>
      <c r="BQ296" s="76"/>
      <c r="BR296" s="76">
        <v>81691.100000000006</v>
      </c>
      <c r="BS296" s="76">
        <v>61337.25</v>
      </c>
      <c r="BT296" s="76">
        <v>1574.75</v>
      </c>
      <c r="BU296" s="76"/>
      <c r="BV296" s="76">
        <v>48361.95</v>
      </c>
      <c r="BW296" s="76">
        <v>9750</v>
      </c>
      <c r="BX296" s="76"/>
      <c r="BY296" s="76">
        <v>6167.26</v>
      </c>
      <c r="BZ296" s="76">
        <v>4734.5</v>
      </c>
      <c r="CA296" s="76"/>
      <c r="CB296" s="76"/>
      <c r="CC296" s="76">
        <v>55999.89</v>
      </c>
      <c r="CD296" s="76">
        <v>29914.28</v>
      </c>
      <c r="CE296" s="76">
        <v>41889.129999999997</v>
      </c>
      <c r="CF296" s="76"/>
      <c r="CG296" s="76"/>
      <c r="CH296" s="76">
        <v>65599.240000000005</v>
      </c>
      <c r="CI296" s="76"/>
      <c r="CJ296" s="76">
        <v>8761.9</v>
      </c>
      <c r="CK296" s="76"/>
      <c r="CL296" s="76"/>
      <c r="CM296" s="76"/>
      <c r="CN296" s="76"/>
      <c r="CO296" s="76"/>
      <c r="CP296" s="76">
        <v>12139.08</v>
      </c>
      <c r="CQ296" s="76"/>
      <c r="CR296" s="76"/>
      <c r="CS296" s="76"/>
      <c r="CT296" s="76"/>
      <c r="CU296" s="76">
        <v>29621.11</v>
      </c>
      <c r="CV296" s="76"/>
      <c r="CW296" s="76"/>
      <c r="CX296" s="76"/>
      <c r="CY296" s="76"/>
      <c r="CZ296" s="76"/>
      <c r="DA296" s="76">
        <v>4182533.2399999998</v>
      </c>
    </row>
    <row r="297" spans="2:105" x14ac:dyDescent="0.3">
      <c r="B297" s="72" t="s">
        <v>284</v>
      </c>
      <c r="C297" s="74" t="s">
        <v>159</v>
      </c>
      <c r="D297" s="73">
        <v>717032.41</v>
      </c>
      <c r="F297" s="55" t="s">
        <v>624</v>
      </c>
      <c r="G297" s="76">
        <v>287662.37</v>
      </c>
      <c r="H297" s="76">
        <v>-287662.37</v>
      </c>
      <c r="I297" s="76">
        <v>15862369.469999999</v>
      </c>
      <c r="J297" s="76">
        <v>429652.67000000004</v>
      </c>
      <c r="K297" s="76">
        <v>855350.19</v>
      </c>
      <c r="L297" s="76"/>
      <c r="M297" s="76">
        <v>262293.67000000004</v>
      </c>
      <c r="N297" s="76">
        <v>256065.89</v>
      </c>
      <c r="O297" s="76">
        <v>94703</v>
      </c>
      <c r="P297" s="76">
        <v>5769609.6400000015</v>
      </c>
      <c r="Q297" s="76">
        <v>123870.19</v>
      </c>
      <c r="R297" s="76">
        <v>278356.34999999998</v>
      </c>
      <c r="S297" s="76"/>
      <c r="T297" s="76">
        <v>233942.78</v>
      </c>
      <c r="U297" s="76">
        <v>18451.91</v>
      </c>
      <c r="V297" s="76"/>
      <c r="W297" s="76"/>
      <c r="X297" s="76">
        <v>1328666.9400000002</v>
      </c>
      <c r="Y297" s="76">
        <v>477580.85</v>
      </c>
      <c r="Z297" s="76">
        <v>2490429.3200000003</v>
      </c>
      <c r="AA297" s="76">
        <v>692336.0399999998</v>
      </c>
      <c r="AB297" s="76"/>
      <c r="AC297" s="76"/>
      <c r="AD297" s="76"/>
      <c r="AE297" s="76"/>
      <c r="AF297" s="76">
        <v>26804.74</v>
      </c>
      <c r="AG297" s="76">
        <v>21756.85</v>
      </c>
      <c r="AH297" s="76">
        <v>71531.42</v>
      </c>
      <c r="AI297" s="76">
        <v>125712.87999999999</v>
      </c>
      <c r="AJ297" s="76">
        <v>2576732.21</v>
      </c>
      <c r="AK297" s="76">
        <v>1771754.89</v>
      </c>
      <c r="AL297" s="76"/>
      <c r="AM297" s="76"/>
      <c r="AN297" s="76">
        <v>1429863.0899999999</v>
      </c>
      <c r="AO297" s="76">
        <v>149953.23000000001</v>
      </c>
      <c r="AP297" s="76">
        <v>468364</v>
      </c>
      <c r="AQ297" s="76">
        <v>197428.9</v>
      </c>
      <c r="AR297" s="76">
        <v>147061.09</v>
      </c>
      <c r="AS297" s="76">
        <v>57213.07</v>
      </c>
      <c r="AT297" s="76">
        <v>14650.4</v>
      </c>
      <c r="AU297" s="76">
        <v>170149.77</v>
      </c>
      <c r="AV297" s="76"/>
      <c r="AW297" s="76"/>
      <c r="AX297" s="76">
        <v>133803.28</v>
      </c>
      <c r="AY297" s="76">
        <v>352178.17</v>
      </c>
      <c r="AZ297" s="76"/>
      <c r="BA297" s="76">
        <v>23907.1</v>
      </c>
      <c r="BB297" s="76">
        <v>2310</v>
      </c>
      <c r="BC297" s="76">
        <v>74450.02</v>
      </c>
      <c r="BD297" s="76"/>
      <c r="BE297" s="76">
        <v>36586.699999999997</v>
      </c>
      <c r="BF297" s="76">
        <v>200742.9</v>
      </c>
      <c r="BG297" s="76">
        <v>97007.67</v>
      </c>
      <c r="BH297" s="76">
        <v>102380.60999999999</v>
      </c>
      <c r="BI297" s="76">
        <v>7795.3700000000008</v>
      </c>
      <c r="BJ297" s="76">
        <v>6734</v>
      </c>
      <c r="BK297" s="76">
        <v>11944.310000000001</v>
      </c>
      <c r="BL297" s="76"/>
      <c r="BM297" s="76">
        <v>7760.3600000000006</v>
      </c>
      <c r="BN297" s="76"/>
      <c r="BO297" s="76"/>
      <c r="BP297" s="76"/>
      <c r="BQ297" s="76">
        <v>169882.62999999998</v>
      </c>
      <c r="BR297" s="76">
        <v>394271.02</v>
      </c>
      <c r="BS297" s="76">
        <v>308678.61</v>
      </c>
      <c r="BT297" s="76">
        <v>701.77</v>
      </c>
      <c r="BU297" s="76">
        <v>11710.38</v>
      </c>
      <c r="BV297" s="76">
        <v>228877.76</v>
      </c>
      <c r="BW297" s="76">
        <v>15750.81</v>
      </c>
      <c r="BX297" s="76"/>
      <c r="BY297" s="76">
        <v>3856.73</v>
      </c>
      <c r="BZ297" s="76">
        <v>136845.16</v>
      </c>
      <c r="CA297" s="76"/>
      <c r="CB297" s="76">
        <v>187294.57</v>
      </c>
      <c r="CC297" s="76">
        <v>574141.35</v>
      </c>
      <c r="CD297" s="76"/>
      <c r="CE297" s="76"/>
      <c r="CF297" s="76"/>
      <c r="CG297" s="76"/>
      <c r="CH297" s="76">
        <v>36355.929999999993</v>
      </c>
      <c r="CI297" s="76"/>
      <c r="CJ297" s="76"/>
      <c r="CK297" s="76"/>
      <c r="CL297" s="76"/>
      <c r="CM297" s="76"/>
      <c r="CN297" s="76"/>
      <c r="CO297" s="76"/>
      <c r="CP297" s="76">
        <v>130703.9</v>
      </c>
      <c r="CQ297" s="76"/>
      <c r="CR297" s="76"/>
      <c r="CS297" s="76">
        <v>21452.2</v>
      </c>
      <c r="CT297" s="76">
        <v>39500</v>
      </c>
      <c r="CU297" s="76">
        <v>392.2</v>
      </c>
      <c r="CV297" s="76"/>
      <c r="CW297" s="76"/>
      <c r="CX297" s="76"/>
      <c r="CY297" s="76"/>
      <c r="CZ297" s="76"/>
      <c r="DA297" s="76">
        <v>39720670.960000031</v>
      </c>
    </row>
    <row r="298" spans="2:105" x14ac:dyDescent="0.3">
      <c r="B298" s="72" t="s">
        <v>284</v>
      </c>
      <c r="C298" s="74" t="s">
        <v>161</v>
      </c>
      <c r="D298" s="73">
        <v>2265817.4299999997</v>
      </c>
      <c r="F298" s="55" t="s">
        <v>290</v>
      </c>
      <c r="G298" s="76">
        <v>58432.380000000005</v>
      </c>
      <c r="H298" s="76">
        <v>-58432.38</v>
      </c>
      <c r="I298" s="76">
        <v>2871682.3499999996</v>
      </c>
      <c r="J298" s="76">
        <v>118935.89000000001</v>
      </c>
      <c r="K298" s="76">
        <v>47040.82</v>
      </c>
      <c r="L298" s="76"/>
      <c r="M298" s="76">
        <v>89075.05</v>
      </c>
      <c r="N298" s="76">
        <v>31906.35</v>
      </c>
      <c r="O298" s="76">
        <v>11410</v>
      </c>
      <c r="P298" s="76">
        <v>1055602.9900000002</v>
      </c>
      <c r="Q298" s="76">
        <v>54483.009999999995</v>
      </c>
      <c r="R298" s="76">
        <v>24731.26</v>
      </c>
      <c r="S298" s="76"/>
      <c r="T298" s="76">
        <v>128844.16</v>
      </c>
      <c r="U298" s="76">
        <v>19130.610000000004</v>
      </c>
      <c r="V298" s="76"/>
      <c r="W298" s="76"/>
      <c r="X298" s="76">
        <v>235065.13</v>
      </c>
      <c r="Y298" s="76">
        <v>94585.939999999988</v>
      </c>
      <c r="Z298" s="76">
        <v>436256.11</v>
      </c>
      <c r="AA298" s="76">
        <v>133666.71</v>
      </c>
      <c r="AB298" s="76"/>
      <c r="AC298" s="76"/>
      <c r="AD298" s="76"/>
      <c r="AE298" s="76"/>
      <c r="AF298" s="76">
        <v>10063.470000000001</v>
      </c>
      <c r="AG298" s="76">
        <v>4463.62</v>
      </c>
      <c r="AH298" s="76">
        <v>14040.22</v>
      </c>
      <c r="AI298" s="76">
        <v>25375.929999999997</v>
      </c>
      <c r="AJ298" s="76">
        <v>486764.06</v>
      </c>
      <c r="AK298" s="76">
        <v>411807.44999999995</v>
      </c>
      <c r="AL298" s="76"/>
      <c r="AM298" s="76"/>
      <c r="AN298" s="76">
        <v>270444.69000000006</v>
      </c>
      <c r="AO298" s="76">
        <v>80523.87000000001</v>
      </c>
      <c r="AP298" s="76">
        <v>141241.89000000001</v>
      </c>
      <c r="AQ298" s="76">
        <v>54560.26</v>
      </c>
      <c r="AR298" s="76">
        <v>124484.22</v>
      </c>
      <c r="AS298" s="76">
        <v>1808.87</v>
      </c>
      <c r="AT298" s="76">
        <v>15725.51</v>
      </c>
      <c r="AU298" s="76">
        <v>51101.119999999995</v>
      </c>
      <c r="AV298" s="76"/>
      <c r="AW298" s="76">
        <v>65285.06</v>
      </c>
      <c r="AX298" s="76">
        <v>14640.22</v>
      </c>
      <c r="AY298" s="76">
        <v>164575.86000000002</v>
      </c>
      <c r="AZ298" s="76">
        <v>6842.63</v>
      </c>
      <c r="BA298" s="76"/>
      <c r="BB298" s="76"/>
      <c r="BC298" s="76"/>
      <c r="BD298" s="76">
        <v>29725.03</v>
      </c>
      <c r="BE298" s="76"/>
      <c r="BF298" s="76">
        <v>10965.9</v>
      </c>
      <c r="BG298" s="76">
        <v>43454</v>
      </c>
      <c r="BH298" s="76">
        <v>115055.02</v>
      </c>
      <c r="BI298" s="76">
        <v>9311.9500000000007</v>
      </c>
      <c r="BJ298" s="76">
        <v>1290</v>
      </c>
      <c r="BK298" s="76">
        <v>615.04</v>
      </c>
      <c r="BL298" s="76">
        <v>18469.099999999999</v>
      </c>
      <c r="BM298" s="76"/>
      <c r="BN298" s="76"/>
      <c r="BO298" s="76"/>
      <c r="BP298" s="76"/>
      <c r="BQ298" s="76"/>
      <c r="BR298" s="76">
        <v>168645.03</v>
      </c>
      <c r="BS298" s="76">
        <v>84741.700000000012</v>
      </c>
      <c r="BT298" s="76">
        <v>8168.96</v>
      </c>
      <c r="BU298" s="76">
        <v>1222.18</v>
      </c>
      <c r="BV298" s="76">
        <v>36920.9</v>
      </c>
      <c r="BW298" s="76"/>
      <c r="BX298" s="76"/>
      <c r="BY298" s="76">
        <v>18970.510000000002</v>
      </c>
      <c r="BZ298" s="76"/>
      <c r="CA298" s="76"/>
      <c r="CB298" s="76">
        <v>49737.01</v>
      </c>
      <c r="CC298" s="76">
        <v>130840.33</v>
      </c>
      <c r="CD298" s="76"/>
      <c r="CE298" s="76"/>
      <c r="CF298" s="76"/>
      <c r="CG298" s="76"/>
      <c r="CH298" s="76">
        <v>28713.65</v>
      </c>
      <c r="CI298" s="76"/>
      <c r="CJ298" s="76"/>
      <c r="CK298" s="76"/>
      <c r="CL298" s="76"/>
      <c r="CM298" s="76"/>
      <c r="CN298" s="76"/>
      <c r="CO298" s="76"/>
      <c r="CP298" s="76">
        <v>52232.240000000005</v>
      </c>
      <c r="CQ298" s="76"/>
      <c r="CR298" s="76"/>
      <c r="CS298" s="76"/>
      <c r="CT298" s="76"/>
      <c r="CU298" s="76">
        <v>4718.4399999999996</v>
      </c>
      <c r="CV298" s="76">
        <v>62370</v>
      </c>
      <c r="CW298" s="76"/>
      <c r="CX298" s="76"/>
      <c r="CY298" s="76"/>
      <c r="CZ298" s="76"/>
      <c r="DA298" s="76">
        <v>8172332.3199999994</v>
      </c>
    </row>
    <row r="299" spans="2:105" x14ac:dyDescent="0.3">
      <c r="B299" s="72" t="s">
        <v>284</v>
      </c>
      <c r="C299" s="74" t="s">
        <v>163</v>
      </c>
      <c r="D299" s="73">
        <v>480918.63999999996</v>
      </c>
      <c r="F299" s="55" t="s">
        <v>596</v>
      </c>
      <c r="G299" s="76"/>
      <c r="H299" s="76"/>
      <c r="I299" s="76">
        <v>1340108.3900000001</v>
      </c>
      <c r="J299" s="76">
        <v>34902</v>
      </c>
      <c r="K299" s="76">
        <v>23568.89</v>
      </c>
      <c r="L299" s="76"/>
      <c r="M299" s="76">
        <v>14812</v>
      </c>
      <c r="N299" s="76">
        <v>3696.16</v>
      </c>
      <c r="O299" s="76"/>
      <c r="P299" s="76">
        <v>387029.31999999995</v>
      </c>
      <c r="Q299" s="76">
        <v>16542.669999999998</v>
      </c>
      <c r="R299" s="76">
        <v>8770.41</v>
      </c>
      <c r="S299" s="76"/>
      <c r="T299" s="76">
        <v>42597.2</v>
      </c>
      <c r="U299" s="76">
        <v>187.2</v>
      </c>
      <c r="V299" s="76"/>
      <c r="W299" s="76"/>
      <c r="X299" s="76">
        <v>105951.20000000001</v>
      </c>
      <c r="Y299" s="76">
        <v>33758.85</v>
      </c>
      <c r="Z299" s="76">
        <v>190506.86000000002</v>
      </c>
      <c r="AA299" s="76">
        <v>47994.61</v>
      </c>
      <c r="AB299" s="76"/>
      <c r="AC299" s="76"/>
      <c r="AD299" s="76"/>
      <c r="AE299" s="76"/>
      <c r="AF299" s="76">
        <v>538.45000000000005</v>
      </c>
      <c r="AG299" s="76">
        <v>214.78000000000003</v>
      </c>
      <c r="AH299" s="76">
        <v>7524.35</v>
      </c>
      <c r="AI299" s="76">
        <v>9879.7200000000012</v>
      </c>
      <c r="AJ299" s="76">
        <v>220266.7</v>
      </c>
      <c r="AK299" s="76">
        <v>125309.29999999999</v>
      </c>
      <c r="AL299" s="76">
        <v>2207.5199999999995</v>
      </c>
      <c r="AM299" s="76">
        <v>664.66</v>
      </c>
      <c r="AN299" s="76">
        <v>122428.75</v>
      </c>
      <c r="AO299" s="76"/>
      <c r="AP299" s="76">
        <v>32259.62</v>
      </c>
      <c r="AQ299" s="76">
        <v>10962.57</v>
      </c>
      <c r="AR299" s="76">
        <v>42483.360000000001</v>
      </c>
      <c r="AS299" s="76">
        <v>1016.33</v>
      </c>
      <c r="AT299" s="76">
        <v>7003.07</v>
      </c>
      <c r="AU299" s="76">
        <v>1050</v>
      </c>
      <c r="AV299" s="76"/>
      <c r="AW299" s="76"/>
      <c r="AX299" s="76">
        <v>2141.2199999999998</v>
      </c>
      <c r="AY299" s="76">
        <v>120774.7</v>
      </c>
      <c r="AZ299" s="76">
        <v>10289.09</v>
      </c>
      <c r="BA299" s="76">
        <v>1161</v>
      </c>
      <c r="BB299" s="76"/>
      <c r="BC299" s="76">
        <v>3589.12</v>
      </c>
      <c r="BD299" s="76"/>
      <c r="BE299" s="76"/>
      <c r="BF299" s="76">
        <v>15325.08</v>
      </c>
      <c r="BG299" s="76">
        <v>16924.809999999998</v>
      </c>
      <c r="BH299" s="76">
        <v>28194.75</v>
      </c>
      <c r="BI299" s="76"/>
      <c r="BJ299" s="76"/>
      <c r="BK299" s="76">
        <v>708.61</v>
      </c>
      <c r="BL299" s="76"/>
      <c r="BM299" s="76"/>
      <c r="BN299" s="76"/>
      <c r="BO299" s="76"/>
      <c r="BP299" s="76"/>
      <c r="BQ299" s="76"/>
      <c r="BR299" s="76">
        <v>45441.31</v>
      </c>
      <c r="BS299" s="76">
        <v>22609.43</v>
      </c>
      <c r="BT299" s="76">
        <v>1498.66</v>
      </c>
      <c r="BU299" s="76">
        <v>2360.91</v>
      </c>
      <c r="BV299" s="76">
        <v>42284.29</v>
      </c>
      <c r="BW299" s="76"/>
      <c r="BX299" s="76"/>
      <c r="BY299" s="76">
        <v>1294.22</v>
      </c>
      <c r="BZ299" s="76">
        <v>94216.2</v>
      </c>
      <c r="CA299" s="76"/>
      <c r="CB299" s="76">
        <v>26605.759999999998</v>
      </c>
      <c r="CC299" s="76">
        <v>39020.33</v>
      </c>
      <c r="CD299" s="76"/>
      <c r="CE299" s="76"/>
      <c r="CF299" s="76"/>
      <c r="CG299" s="76"/>
      <c r="CH299" s="76">
        <v>14696.39</v>
      </c>
      <c r="CI299" s="76"/>
      <c r="CJ299" s="76"/>
      <c r="CK299" s="76"/>
      <c r="CL299" s="76"/>
      <c r="CM299" s="76"/>
      <c r="CN299" s="76"/>
      <c r="CO299" s="76"/>
      <c r="CP299" s="76">
        <v>8513.9700000000012</v>
      </c>
      <c r="CQ299" s="76"/>
      <c r="CR299" s="76"/>
      <c r="CS299" s="76"/>
      <c r="CT299" s="76">
        <v>29999.59</v>
      </c>
      <c r="CU299" s="76"/>
      <c r="CV299" s="76"/>
      <c r="CW299" s="76"/>
      <c r="CX299" s="76">
        <v>9661.57</v>
      </c>
      <c r="CY299" s="76"/>
      <c r="CZ299" s="76"/>
      <c r="DA299" s="76">
        <v>3371545.9500000007</v>
      </c>
    </row>
    <row r="300" spans="2:105" x14ac:dyDescent="0.3">
      <c r="B300" s="72" t="s">
        <v>284</v>
      </c>
      <c r="C300" s="74" t="s">
        <v>165</v>
      </c>
      <c r="D300" s="73">
        <v>1201842.5</v>
      </c>
      <c r="F300" s="55" t="s">
        <v>378</v>
      </c>
      <c r="G300" s="76">
        <v>21549</v>
      </c>
      <c r="H300" s="76">
        <v>-21549</v>
      </c>
      <c r="I300" s="76">
        <v>1050026.83</v>
      </c>
      <c r="J300" s="76">
        <v>5859</v>
      </c>
      <c r="K300" s="76">
        <v>26373.14</v>
      </c>
      <c r="L300" s="76"/>
      <c r="M300" s="76"/>
      <c r="N300" s="76">
        <v>52850.84</v>
      </c>
      <c r="O300" s="76"/>
      <c r="P300" s="76">
        <v>550522.01</v>
      </c>
      <c r="Q300" s="76">
        <v>14436.54</v>
      </c>
      <c r="R300" s="76">
        <v>51746.42</v>
      </c>
      <c r="S300" s="76"/>
      <c r="T300" s="76">
        <v>56239.35</v>
      </c>
      <c r="U300" s="76">
        <v>2126.91</v>
      </c>
      <c r="V300" s="76"/>
      <c r="W300" s="76"/>
      <c r="X300" s="76">
        <v>85081.83</v>
      </c>
      <c r="Y300" s="76">
        <v>48761.97</v>
      </c>
      <c r="Z300" s="76">
        <v>150397.56</v>
      </c>
      <c r="AA300" s="76">
        <v>66158.61</v>
      </c>
      <c r="AB300" s="76"/>
      <c r="AC300" s="76"/>
      <c r="AD300" s="76"/>
      <c r="AE300" s="76"/>
      <c r="AF300" s="76">
        <v>1443.98</v>
      </c>
      <c r="AG300" s="76">
        <v>958.83999999999992</v>
      </c>
      <c r="AH300" s="76">
        <v>5005.66</v>
      </c>
      <c r="AI300" s="76">
        <v>14475.3</v>
      </c>
      <c r="AJ300" s="76">
        <v>169061.8</v>
      </c>
      <c r="AK300" s="76">
        <v>206522.2</v>
      </c>
      <c r="AL300" s="76">
        <v>1741.74</v>
      </c>
      <c r="AM300" s="76">
        <v>1045.95</v>
      </c>
      <c r="AN300" s="76">
        <v>117033.73000000001</v>
      </c>
      <c r="AO300" s="76">
        <v>64844.619999999995</v>
      </c>
      <c r="AP300" s="76">
        <v>55276.27</v>
      </c>
      <c r="AQ300" s="76">
        <v>5911.1900000000005</v>
      </c>
      <c r="AR300" s="76">
        <v>65054.11</v>
      </c>
      <c r="AS300" s="76">
        <v>1588.36</v>
      </c>
      <c r="AT300" s="76">
        <v>3683.5</v>
      </c>
      <c r="AU300" s="76"/>
      <c r="AV300" s="76"/>
      <c r="AW300" s="76"/>
      <c r="AX300" s="76">
        <v>2175.02</v>
      </c>
      <c r="AY300" s="76">
        <v>82721.97</v>
      </c>
      <c r="AZ300" s="76">
        <v>14107.17</v>
      </c>
      <c r="BA300" s="76">
        <v>1161</v>
      </c>
      <c r="BB300" s="76"/>
      <c r="BC300" s="76"/>
      <c r="BD300" s="76"/>
      <c r="BE300" s="76"/>
      <c r="BF300" s="76">
        <v>19788.91</v>
      </c>
      <c r="BG300" s="76">
        <v>13803.81</v>
      </c>
      <c r="BH300" s="76">
        <v>79469.61</v>
      </c>
      <c r="BI300" s="76"/>
      <c r="BJ300" s="76"/>
      <c r="BK300" s="76"/>
      <c r="BL300" s="76"/>
      <c r="BM300" s="76"/>
      <c r="BN300" s="76"/>
      <c r="BO300" s="76"/>
      <c r="BP300" s="76"/>
      <c r="BQ300" s="76"/>
      <c r="BR300" s="76">
        <v>56000.43</v>
      </c>
      <c r="BS300" s="76">
        <v>11670.630000000001</v>
      </c>
      <c r="BT300" s="76">
        <v>154</v>
      </c>
      <c r="BU300" s="76">
        <v>14537.85</v>
      </c>
      <c r="BV300" s="76"/>
      <c r="BW300" s="76"/>
      <c r="BX300" s="76"/>
      <c r="BY300" s="76">
        <v>961.46</v>
      </c>
      <c r="BZ300" s="76">
        <v>83822.55</v>
      </c>
      <c r="CA300" s="76"/>
      <c r="CB300" s="76"/>
      <c r="CC300" s="76">
        <v>20931.939999999999</v>
      </c>
      <c r="CD300" s="76">
        <v>33320.32</v>
      </c>
      <c r="CE300" s="76">
        <v>34061.21</v>
      </c>
      <c r="CF300" s="76"/>
      <c r="CG300" s="76"/>
      <c r="CH300" s="76">
        <v>4196.18</v>
      </c>
      <c r="CI300" s="76"/>
      <c r="CJ300" s="76"/>
      <c r="CK300" s="76"/>
      <c r="CL300" s="76"/>
      <c r="CM300" s="76"/>
      <c r="CN300" s="76"/>
      <c r="CO300" s="76"/>
      <c r="CP300" s="76">
        <v>2702.86</v>
      </c>
      <c r="CQ300" s="76"/>
      <c r="CR300" s="76"/>
      <c r="CS300" s="76"/>
      <c r="CT300" s="76">
        <v>29999.599999999999</v>
      </c>
      <c r="CU300" s="76">
        <v>20298.47</v>
      </c>
      <c r="CV300" s="76"/>
      <c r="CW300" s="76"/>
      <c r="CX300" s="76"/>
      <c r="CY300" s="76"/>
      <c r="CZ300" s="76"/>
      <c r="DA300" s="76">
        <v>3400113.2500000005</v>
      </c>
    </row>
    <row r="301" spans="2:105" x14ac:dyDescent="0.3">
      <c r="B301" s="72" t="s">
        <v>284</v>
      </c>
      <c r="C301" s="74" t="s">
        <v>124</v>
      </c>
      <c r="D301" s="73">
        <v>603817.61999999988</v>
      </c>
      <c r="F301" s="55" t="s">
        <v>728</v>
      </c>
      <c r="G301" s="76">
        <v>355</v>
      </c>
      <c r="H301" s="76">
        <v>-355</v>
      </c>
      <c r="I301" s="76">
        <v>324008.03000000003</v>
      </c>
      <c r="J301" s="76">
        <v>3251.29</v>
      </c>
      <c r="K301" s="76">
        <v>6126.57</v>
      </c>
      <c r="L301" s="76"/>
      <c r="M301" s="76"/>
      <c r="N301" s="76"/>
      <c r="O301" s="76"/>
      <c r="P301" s="76">
        <v>122283.36000000002</v>
      </c>
      <c r="Q301" s="76">
        <v>2267.69</v>
      </c>
      <c r="R301" s="76">
        <v>2443.3199999999997</v>
      </c>
      <c r="S301" s="76"/>
      <c r="T301" s="76"/>
      <c r="U301" s="76"/>
      <c r="V301" s="76"/>
      <c r="W301" s="76"/>
      <c r="X301" s="76">
        <v>24586.67</v>
      </c>
      <c r="Y301" s="76">
        <v>9336.1899999999987</v>
      </c>
      <c r="Z301" s="76">
        <v>47483.869999999995</v>
      </c>
      <c r="AA301" s="76">
        <v>12001</v>
      </c>
      <c r="AB301" s="76"/>
      <c r="AC301" s="76"/>
      <c r="AD301" s="76"/>
      <c r="AE301" s="76"/>
      <c r="AF301" s="76"/>
      <c r="AG301" s="76"/>
      <c r="AH301" s="76">
        <v>1500.52</v>
      </c>
      <c r="AI301" s="76">
        <v>6246.79</v>
      </c>
      <c r="AJ301" s="76">
        <v>46464</v>
      </c>
      <c r="AK301" s="76">
        <v>46464</v>
      </c>
      <c r="AL301" s="76"/>
      <c r="AM301" s="76"/>
      <c r="AN301" s="76">
        <v>27428.890000000003</v>
      </c>
      <c r="AO301" s="76">
        <v>10195.950000000001</v>
      </c>
      <c r="AP301" s="76">
        <v>629.37</v>
      </c>
      <c r="AQ301" s="76">
        <v>3077.33</v>
      </c>
      <c r="AR301" s="76">
        <v>20696.490000000002</v>
      </c>
      <c r="AS301" s="76"/>
      <c r="AT301" s="76">
        <v>1192.67</v>
      </c>
      <c r="AU301" s="76">
        <v>11511.09</v>
      </c>
      <c r="AV301" s="76"/>
      <c r="AW301" s="76"/>
      <c r="AX301" s="76"/>
      <c r="AY301" s="76">
        <v>820.74</v>
      </c>
      <c r="AZ301" s="76"/>
      <c r="BA301" s="76">
        <v>1161</v>
      </c>
      <c r="BB301" s="76"/>
      <c r="BC301" s="76"/>
      <c r="BD301" s="76"/>
      <c r="BE301" s="76"/>
      <c r="BF301" s="76">
        <v>3277.66</v>
      </c>
      <c r="BG301" s="76"/>
      <c r="BH301" s="76">
        <v>30762.55</v>
      </c>
      <c r="BI301" s="76">
        <v>600</v>
      </c>
      <c r="BJ301" s="76"/>
      <c r="BK301" s="76"/>
      <c r="BL301" s="76"/>
      <c r="BM301" s="76"/>
      <c r="BN301" s="76"/>
      <c r="BO301" s="76"/>
      <c r="BP301" s="76"/>
      <c r="BQ301" s="76"/>
      <c r="BR301" s="76"/>
      <c r="BS301" s="76">
        <v>3575.8399999999997</v>
      </c>
      <c r="BT301" s="76">
        <v>206.5</v>
      </c>
      <c r="BU301" s="76">
        <v>349.2</v>
      </c>
      <c r="BV301" s="76"/>
      <c r="BW301" s="76"/>
      <c r="BX301" s="76"/>
      <c r="BY301" s="76"/>
      <c r="BZ301" s="76">
        <v>74518.26999999999</v>
      </c>
      <c r="CA301" s="76"/>
      <c r="CB301" s="76"/>
      <c r="CC301" s="76">
        <v>4304.83</v>
      </c>
      <c r="CD301" s="76"/>
      <c r="CE301" s="76">
        <v>21769.620000000003</v>
      </c>
      <c r="CF301" s="76"/>
      <c r="CG301" s="76"/>
      <c r="CH301" s="76">
        <v>2216.06</v>
      </c>
      <c r="CI301" s="76"/>
      <c r="CJ301" s="76"/>
      <c r="CK301" s="76"/>
      <c r="CL301" s="76"/>
      <c r="CM301" s="76"/>
      <c r="CN301" s="76"/>
      <c r="CO301" s="76"/>
      <c r="CP301" s="76">
        <v>1040.8699999999999</v>
      </c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>
        <v>873798.23</v>
      </c>
    </row>
    <row r="302" spans="2:105" x14ac:dyDescent="0.3">
      <c r="B302" s="72" t="s">
        <v>284</v>
      </c>
      <c r="C302" s="74" t="s">
        <v>126</v>
      </c>
      <c r="D302" s="73">
        <v>241413.01</v>
      </c>
      <c r="F302" s="55" t="s">
        <v>294</v>
      </c>
      <c r="G302" s="76">
        <v>20663.84</v>
      </c>
      <c r="H302" s="76">
        <v>-20663.84</v>
      </c>
      <c r="I302" s="76">
        <v>1385954.09</v>
      </c>
      <c r="J302" s="76">
        <v>26902.75</v>
      </c>
      <c r="K302" s="76">
        <v>16780.650000000001</v>
      </c>
      <c r="L302" s="76"/>
      <c r="M302" s="76">
        <v>97663.25</v>
      </c>
      <c r="N302" s="76">
        <v>2298.9</v>
      </c>
      <c r="O302" s="76">
        <v>17115</v>
      </c>
      <c r="P302" s="76">
        <v>567626.81000000006</v>
      </c>
      <c r="Q302" s="76">
        <v>14320.08</v>
      </c>
      <c r="R302" s="76">
        <v>4791.63</v>
      </c>
      <c r="S302" s="76"/>
      <c r="T302" s="76">
        <v>21558.58</v>
      </c>
      <c r="U302" s="76">
        <v>4875.8900000000003</v>
      </c>
      <c r="V302" s="76"/>
      <c r="W302" s="76"/>
      <c r="X302" s="76">
        <v>116958.48999999999</v>
      </c>
      <c r="Y302" s="76">
        <v>45073.41</v>
      </c>
      <c r="Z302" s="76">
        <v>218629.05</v>
      </c>
      <c r="AA302" s="76">
        <v>53977.439999999995</v>
      </c>
      <c r="AB302" s="76"/>
      <c r="AC302" s="76"/>
      <c r="AD302" s="76"/>
      <c r="AE302" s="76"/>
      <c r="AF302" s="76">
        <v>4297.58</v>
      </c>
      <c r="AG302" s="76">
        <v>1865.6900000000003</v>
      </c>
      <c r="AH302" s="76">
        <v>7116.8899999999994</v>
      </c>
      <c r="AI302" s="76">
        <v>10464</v>
      </c>
      <c r="AJ302" s="76">
        <v>233984</v>
      </c>
      <c r="AK302" s="76">
        <v>158826</v>
      </c>
      <c r="AL302" s="76"/>
      <c r="AM302" s="76"/>
      <c r="AN302" s="76">
        <v>120665.91</v>
      </c>
      <c r="AO302" s="76">
        <v>23340.21</v>
      </c>
      <c r="AP302" s="76">
        <v>41338.07</v>
      </c>
      <c r="AQ302" s="76">
        <v>22519.170000000002</v>
      </c>
      <c r="AR302" s="76">
        <v>131539.02000000002</v>
      </c>
      <c r="AS302" s="76">
        <v>20581.129999999997</v>
      </c>
      <c r="AT302" s="76">
        <v>4932.29</v>
      </c>
      <c r="AU302" s="76">
        <v>585</v>
      </c>
      <c r="AV302" s="76"/>
      <c r="AW302" s="76"/>
      <c r="AX302" s="76">
        <v>6952</v>
      </c>
      <c r="AY302" s="76">
        <v>72348.63</v>
      </c>
      <c r="AZ302" s="76">
        <v>9119.5</v>
      </c>
      <c r="BA302" s="76">
        <v>1131</v>
      </c>
      <c r="BB302" s="76"/>
      <c r="BC302" s="76">
        <v>33046.85</v>
      </c>
      <c r="BD302" s="76">
        <v>14500</v>
      </c>
      <c r="BE302" s="76">
        <v>5791.57</v>
      </c>
      <c r="BF302" s="76">
        <v>13345.43</v>
      </c>
      <c r="BG302" s="76">
        <v>12770.04</v>
      </c>
      <c r="BH302" s="76">
        <v>2080.39</v>
      </c>
      <c r="BI302" s="76"/>
      <c r="BJ302" s="76">
        <v>4800</v>
      </c>
      <c r="BK302" s="76"/>
      <c r="BL302" s="76"/>
      <c r="BM302" s="76"/>
      <c r="BN302" s="76"/>
      <c r="BO302" s="76"/>
      <c r="BP302" s="76"/>
      <c r="BQ302" s="76">
        <v>1000</v>
      </c>
      <c r="BR302" s="76">
        <v>70816.36</v>
      </c>
      <c r="BS302" s="76">
        <v>7745.6</v>
      </c>
      <c r="BT302" s="76">
        <v>94.91</v>
      </c>
      <c r="BU302" s="76"/>
      <c r="BV302" s="76">
        <v>20790.97</v>
      </c>
      <c r="BW302" s="76">
        <v>6419.83</v>
      </c>
      <c r="BX302" s="76"/>
      <c r="BY302" s="76">
        <v>50</v>
      </c>
      <c r="BZ302" s="76">
        <v>28767.56</v>
      </c>
      <c r="CA302" s="76"/>
      <c r="CB302" s="76">
        <v>27894.93</v>
      </c>
      <c r="CC302" s="76">
        <v>45046.94</v>
      </c>
      <c r="CD302" s="76"/>
      <c r="CE302" s="76"/>
      <c r="CF302" s="76"/>
      <c r="CG302" s="76"/>
      <c r="CH302" s="76">
        <v>8941.25</v>
      </c>
      <c r="CI302" s="76"/>
      <c r="CJ302" s="76"/>
      <c r="CK302" s="76"/>
      <c r="CL302" s="76"/>
      <c r="CM302" s="76"/>
      <c r="CN302" s="76"/>
      <c r="CO302" s="76"/>
      <c r="CP302" s="76">
        <v>18366.89</v>
      </c>
      <c r="CQ302" s="76"/>
      <c r="CR302" s="76"/>
      <c r="CS302" s="76"/>
      <c r="CT302" s="76"/>
      <c r="CU302" s="76">
        <v>6133.76</v>
      </c>
      <c r="CV302" s="76"/>
      <c r="CW302" s="76"/>
      <c r="CX302" s="76"/>
      <c r="CY302" s="76"/>
      <c r="CZ302" s="76"/>
      <c r="DA302" s="76">
        <v>3794535.3900000006</v>
      </c>
    </row>
    <row r="303" spans="2:105" x14ac:dyDescent="0.3">
      <c r="B303" s="72" t="s">
        <v>284</v>
      </c>
      <c r="C303" s="74" t="s">
        <v>128</v>
      </c>
      <c r="D303" s="73">
        <v>623262.83000000007</v>
      </c>
      <c r="F303" s="55" t="s">
        <v>350</v>
      </c>
      <c r="G303" s="76">
        <v>35443.440000000002</v>
      </c>
      <c r="H303" s="76">
        <v>-35443.440000000002</v>
      </c>
      <c r="I303" s="76">
        <v>1038586.63</v>
      </c>
      <c r="J303" s="76">
        <v>20802.899999999998</v>
      </c>
      <c r="K303" s="76">
        <v>32546.940000000002</v>
      </c>
      <c r="L303" s="76"/>
      <c r="M303" s="76">
        <v>18886.25</v>
      </c>
      <c r="N303" s="76">
        <v>8166.2900000000009</v>
      </c>
      <c r="O303" s="76"/>
      <c r="P303" s="76">
        <v>456489.71</v>
      </c>
      <c r="Q303" s="76">
        <v>16733.370000000003</v>
      </c>
      <c r="R303" s="76">
        <v>25183.64</v>
      </c>
      <c r="S303" s="76"/>
      <c r="T303" s="76">
        <v>36215.89</v>
      </c>
      <c r="U303" s="76">
        <v>3166.18</v>
      </c>
      <c r="V303" s="76"/>
      <c r="W303" s="76"/>
      <c r="X303" s="76">
        <v>83334.31</v>
      </c>
      <c r="Y303" s="76">
        <v>40124.890000000007</v>
      </c>
      <c r="Z303" s="76">
        <v>159557.08000000002</v>
      </c>
      <c r="AA303" s="76">
        <v>62736.34</v>
      </c>
      <c r="AB303" s="76"/>
      <c r="AC303" s="76"/>
      <c r="AD303" s="76"/>
      <c r="AE303" s="76"/>
      <c r="AF303" s="76">
        <v>715.56000000000006</v>
      </c>
      <c r="AG303" s="76">
        <v>435.58999999999992</v>
      </c>
      <c r="AH303" s="76">
        <v>5575.2199999999993</v>
      </c>
      <c r="AI303" s="76">
        <v>16171.23</v>
      </c>
      <c r="AJ303" s="76">
        <v>164024</v>
      </c>
      <c r="AK303" s="76">
        <v>190793.36</v>
      </c>
      <c r="AL303" s="76">
        <v>1664.2400000000002</v>
      </c>
      <c r="AM303" s="76">
        <v>840.42</v>
      </c>
      <c r="AN303" s="76">
        <v>154504.83999999997</v>
      </c>
      <c r="AO303" s="76">
        <v>22741.360000000001</v>
      </c>
      <c r="AP303" s="76">
        <v>26771.82</v>
      </c>
      <c r="AQ303" s="76">
        <v>21918.639999999999</v>
      </c>
      <c r="AR303" s="76">
        <v>15145.150000000001</v>
      </c>
      <c r="AS303" s="76">
        <v>3759.59</v>
      </c>
      <c r="AT303" s="76"/>
      <c r="AU303" s="76"/>
      <c r="AV303" s="76"/>
      <c r="AW303" s="76"/>
      <c r="AX303" s="76">
        <v>11950.310000000001</v>
      </c>
      <c r="AY303" s="76">
        <v>14632.130000000001</v>
      </c>
      <c r="AZ303" s="76">
        <v>4046.44</v>
      </c>
      <c r="BA303" s="76"/>
      <c r="BB303" s="76"/>
      <c r="BC303" s="76">
        <v>2385.42</v>
      </c>
      <c r="BD303" s="76">
        <v>14750</v>
      </c>
      <c r="BE303" s="76"/>
      <c r="BF303" s="76">
        <v>16491.580000000002</v>
      </c>
      <c r="BG303" s="76">
        <v>12182.720000000001</v>
      </c>
      <c r="BH303" s="76">
        <v>13023.66</v>
      </c>
      <c r="BI303" s="76">
        <v>9338.5299999999988</v>
      </c>
      <c r="BJ303" s="76"/>
      <c r="BK303" s="76"/>
      <c r="BL303" s="76"/>
      <c r="BM303" s="76"/>
      <c r="BN303" s="76"/>
      <c r="BO303" s="76"/>
      <c r="BP303" s="76"/>
      <c r="BQ303" s="76">
        <v>928.77</v>
      </c>
      <c r="BR303" s="76">
        <v>1500</v>
      </c>
      <c r="BS303" s="76">
        <v>13779.310000000001</v>
      </c>
      <c r="BT303" s="76">
        <v>651.75</v>
      </c>
      <c r="BU303" s="76">
        <v>3408.27</v>
      </c>
      <c r="BV303" s="76"/>
      <c r="BW303" s="76"/>
      <c r="BX303" s="76"/>
      <c r="BY303" s="76">
        <v>1503.91</v>
      </c>
      <c r="BZ303" s="76">
        <v>40991.449999999997</v>
      </c>
      <c r="CA303" s="76"/>
      <c r="CB303" s="76">
        <v>17682.419999999998</v>
      </c>
      <c r="CC303" s="76">
        <v>39072.019999999997</v>
      </c>
      <c r="CD303" s="76"/>
      <c r="CE303" s="76"/>
      <c r="CF303" s="76"/>
      <c r="CG303" s="76"/>
      <c r="CH303" s="76">
        <v>4543.47</v>
      </c>
      <c r="CI303" s="76"/>
      <c r="CJ303" s="76"/>
      <c r="CK303" s="76"/>
      <c r="CL303" s="76"/>
      <c r="CM303" s="76"/>
      <c r="CN303" s="76"/>
      <c r="CO303" s="76"/>
      <c r="CP303" s="76">
        <v>10557.09</v>
      </c>
      <c r="CQ303" s="76"/>
      <c r="CR303" s="76"/>
      <c r="CS303" s="76"/>
      <c r="CT303" s="76"/>
      <c r="CU303" s="76">
        <v>2167.9699999999998</v>
      </c>
      <c r="CV303" s="76">
        <v>5904.11</v>
      </c>
      <c r="CW303" s="76"/>
      <c r="CX303" s="76"/>
      <c r="CY303" s="76"/>
      <c r="CZ303" s="76"/>
      <c r="DA303" s="76">
        <v>2869082.77</v>
      </c>
    </row>
    <row r="304" spans="2:105" x14ac:dyDescent="0.3">
      <c r="B304" s="72" t="s">
        <v>284</v>
      </c>
      <c r="C304" s="74" t="s">
        <v>130</v>
      </c>
      <c r="D304" s="73">
        <v>136062.53</v>
      </c>
      <c r="F304" s="55" t="s">
        <v>668</v>
      </c>
      <c r="G304" s="76">
        <v>37876</v>
      </c>
      <c r="H304" s="76">
        <v>-37876</v>
      </c>
      <c r="I304" s="76">
        <v>1466053.62</v>
      </c>
      <c r="J304" s="76">
        <v>46684.72</v>
      </c>
      <c r="K304" s="76">
        <v>3502</v>
      </c>
      <c r="L304" s="76"/>
      <c r="M304" s="76">
        <v>57304.43</v>
      </c>
      <c r="N304" s="76"/>
      <c r="O304" s="76">
        <v>32115</v>
      </c>
      <c r="P304" s="76">
        <v>707504.5</v>
      </c>
      <c r="Q304" s="76">
        <v>13861.720000000001</v>
      </c>
      <c r="R304" s="76">
        <v>14602.97</v>
      </c>
      <c r="S304" s="76"/>
      <c r="T304" s="76">
        <v>33242.06</v>
      </c>
      <c r="U304" s="76"/>
      <c r="V304" s="76"/>
      <c r="W304" s="76"/>
      <c r="X304" s="76">
        <v>120527.59999999999</v>
      </c>
      <c r="Y304" s="76">
        <v>55901.53</v>
      </c>
      <c r="Z304" s="76">
        <v>227272.26</v>
      </c>
      <c r="AA304" s="76">
        <v>83408.78</v>
      </c>
      <c r="AB304" s="76"/>
      <c r="AC304" s="76"/>
      <c r="AD304" s="76"/>
      <c r="AE304" s="76"/>
      <c r="AF304" s="76">
        <v>3097.6099999999997</v>
      </c>
      <c r="AG304" s="76">
        <v>1555.09</v>
      </c>
      <c r="AH304" s="76">
        <v>7037.59</v>
      </c>
      <c r="AI304" s="76">
        <v>21302.07</v>
      </c>
      <c r="AJ304" s="76">
        <v>243936</v>
      </c>
      <c r="AK304" s="76">
        <v>270288.12</v>
      </c>
      <c r="AL304" s="76"/>
      <c r="AM304" s="76"/>
      <c r="AN304" s="76">
        <v>116692.86999999998</v>
      </c>
      <c r="AO304" s="76">
        <v>25111.21</v>
      </c>
      <c r="AP304" s="76">
        <v>51050.74</v>
      </c>
      <c r="AQ304" s="76">
        <v>3995.87</v>
      </c>
      <c r="AR304" s="76">
        <v>23630.870000000003</v>
      </c>
      <c r="AS304" s="76">
        <v>-123.06</v>
      </c>
      <c r="AT304" s="76">
        <v>4616.1499999999996</v>
      </c>
      <c r="AU304" s="76">
        <v>110</v>
      </c>
      <c r="AV304" s="76"/>
      <c r="AW304" s="76"/>
      <c r="AX304" s="76">
        <v>15686.85</v>
      </c>
      <c r="AY304" s="76">
        <v>99049.459999999992</v>
      </c>
      <c r="AZ304" s="76">
        <v>9982.4</v>
      </c>
      <c r="BA304" s="76">
        <v>1131</v>
      </c>
      <c r="BB304" s="76"/>
      <c r="BC304" s="76"/>
      <c r="BD304" s="76">
        <v>30562.59</v>
      </c>
      <c r="BE304" s="76"/>
      <c r="BF304" s="76">
        <v>27927.74</v>
      </c>
      <c r="BG304" s="76">
        <v>15222.09</v>
      </c>
      <c r="BH304" s="76">
        <v>17786.43</v>
      </c>
      <c r="BI304" s="76">
        <v>6191.21</v>
      </c>
      <c r="BJ304" s="76"/>
      <c r="BK304" s="76"/>
      <c r="BL304" s="76">
        <v>8041.08</v>
      </c>
      <c r="BM304" s="76"/>
      <c r="BN304" s="76"/>
      <c r="BO304" s="76"/>
      <c r="BP304" s="76"/>
      <c r="BQ304" s="76"/>
      <c r="BR304" s="76">
        <v>62344.49</v>
      </c>
      <c r="BS304" s="76">
        <v>29273.93</v>
      </c>
      <c r="BT304" s="76">
        <v>3653.28</v>
      </c>
      <c r="BU304" s="76"/>
      <c r="BV304" s="76">
        <v>30248.03</v>
      </c>
      <c r="BW304" s="76"/>
      <c r="BX304" s="76">
        <v>3157.56</v>
      </c>
      <c r="BY304" s="76">
        <v>24087.590000000004</v>
      </c>
      <c r="BZ304" s="76"/>
      <c r="CA304" s="76"/>
      <c r="CB304" s="76">
        <v>36657.51</v>
      </c>
      <c r="CC304" s="76">
        <v>57995.35</v>
      </c>
      <c r="CD304" s="76"/>
      <c r="CE304" s="76"/>
      <c r="CF304" s="76"/>
      <c r="CG304" s="76"/>
      <c r="CH304" s="76">
        <v>20104.41</v>
      </c>
      <c r="CI304" s="76"/>
      <c r="CJ304" s="76"/>
      <c r="CK304" s="76"/>
      <c r="CL304" s="76"/>
      <c r="CM304" s="76"/>
      <c r="CN304" s="76"/>
      <c r="CO304" s="76"/>
      <c r="CP304" s="76">
        <v>9446.16</v>
      </c>
      <c r="CQ304" s="76"/>
      <c r="CR304" s="76"/>
      <c r="CS304" s="76"/>
      <c r="CT304" s="76"/>
      <c r="CU304" s="76"/>
      <c r="CV304" s="76"/>
      <c r="CW304" s="76"/>
      <c r="CX304" s="76">
        <v>44739.16</v>
      </c>
      <c r="CY304" s="76"/>
      <c r="CZ304" s="76"/>
      <c r="DA304" s="76">
        <v>4187570.64</v>
      </c>
    </row>
    <row r="305" spans="2:105" x14ac:dyDescent="0.3">
      <c r="B305" s="72" t="s">
        <v>284</v>
      </c>
      <c r="C305" s="74" t="s">
        <v>132</v>
      </c>
      <c r="D305" s="73">
        <v>748013.85</v>
      </c>
      <c r="F305" s="55" t="s">
        <v>716</v>
      </c>
      <c r="G305" s="76">
        <v>38635</v>
      </c>
      <c r="H305" s="76">
        <v>-38635</v>
      </c>
      <c r="I305" s="76">
        <v>1154461.53</v>
      </c>
      <c r="J305" s="76">
        <v>52700.45</v>
      </c>
      <c r="K305" s="76">
        <v>36433.43</v>
      </c>
      <c r="L305" s="76"/>
      <c r="M305" s="76">
        <v>32593.68</v>
      </c>
      <c r="N305" s="76">
        <v>39508.020000000004</v>
      </c>
      <c r="O305" s="76"/>
      <c r="P305" s="76">
        <v>464088.92</v>
      </c>
      <c r="Q305" s="76">
        <v>13483.73</v>
      </c>
      <c r="R305" s="76">
        <v>52264.85</v>
      </c>
      <c r="S305" s="76"/>
      <c r="T305" s="76">
        <v>76780.12</v>
      </c>
      <c r="U305" s="76">
        <v>935.96</v>
      </c>
      <c r="V305" s="76"/>
      <c r="W305" s="76"/>
      <c r="X305" s="76">
        <v>93931.37999999999</v>
      </c>
      <c r="Y305" s="76">
        <v>44509.179999999993</v>
      </c>
      <c r="Z305" s="76">
        <v>168069.23</v>
      </c>
      <c r="AA305" s="76">
        <v>50037.979999999996</v>
      </c>
      <c r="AB305" s="76"/>
      <c r="AC305" s="76"/>
      <c r="AD305" s="76"/>
      <c r="AE305" s="76"/>
      <c r="AF305" s="76">
        <v>824.9799999999999</v>
      </c>
      <c r="AG305" s="76">
        <v>438.7</v>
      </c>
      <c r="AH305" s="76">
        <v>5789.1100000000006</v>
      </c>
      <c r="AI305" s="76">
        <v>15544.869999999999</v>
      </c>
      <c r="AJ305" s="76">
        <v>214282.65000000002</v>
      </c>
      <c r="AK305" s="76">
        <v>163675.28</v>
      </c>
      <c r="AL305" s="76">
        <v>1883.42</v>
      </c>
      <c r="AM305" s="76">
        <v>840.24</v>
      </c>
      <c r="AN305" s="76">
        <v>361095.4</v>
      </c>
      <c r="AO305" s="76">
        <v>49584.07</v>
      </c>
      <c r="AP305" s="76">
        <v>35193.21</v>
      </c>
      <c r="AQ305" s="76">
        <v>21120.720000000001</v>
      </c>
      <c r="AR305" s="76">
        <v>65013.03</v>
      </c>
      <c r="AS305" s="76">
        <v>6384.49</v>
      </c>
      <c r="AT305" s="76"/>
      <c r="AU305" s="76"/>
      <c r="AV305" s="76"/>
      <c r="AW305" s="76"/>
      <c r="AX305" s="76">
        <v>22349.940000000002</v>
      </c>
      <c r="AY305" s="76">
        <v>21527.68</v>
      </c>
      <c r="AZ305" s="76">
        <v>3759.44</v>
      </c>
      <c r="BA305" s="76"/>
      <c r="BB305" s="76"/>
      <c r="BC305" s="76">
        <v>6187.07</v>
      </c>
      <c r="BD305" s="76">
        <v>7250</v>
      </c>
      <c r="BE305" s="76"/>
      <c r="BF305" s="76">
        <v>16811</v>
      </c>
      <c r="BG305" s="76">
        <v>28376.560000000001</v>
      </c>
      <c r="BH305" s="76">
        <v>25423.96</v>
      </c>
      <c r="BI305" s="76">
        <v>3139.11</v>
      </c>
      <c r="BJ305" s="76"/>
      <c r="BK305" s="76"/>
      <c r="BL305" s="76"/>
      <c r="BM305" s="76"/>
      <c r="BN305" s="76"/>
      <c r="BO305" s="76"/>
      <c r="BP305" s="76"/>
      <c r="BQ305" s="76"/>
      <c r="BR305" s="76">
        <v>1500</v>
      </c>
      <c r="BS305" s="76">
        <v>22931.33</v>
      </c>
      <c r="BT305" s="76">
        <v>3470.12</v>
      </c>
      <c r="BU305" s="76">
        <v>6895.58</v>
      </c>
      <c r="BV305" s="76">
        <v>36487.86</v>
      </c>
      <c r="BW305" s="76"/>
      <c r="BX305" s="76"/>
      <c r="BY305" s="76">
        <v>2601.56</v>
      </c>
      <c r="BZ305" s="76">
        <v>62042.880000000005</v>
      </c>
      <c r="CA305" s="76"/>
      <c r="CB305" s="76">
        <v>29755.95</v>
      </c>
      <c r="CC305" s="76">
        <v>29567.54</v>
      </c>
      <c r="CD305" s="76"/>
      <c r="CE305" s="76"/>
      <c r="CF305" s="76"/>
      <c r="CG305" s="76"/>
      <c r="CH305" s="76">
        <v>11615.369999999999</v>
      </c>
      <c r="CI305" s="76"/>
      <c r="CJ305" s="76"/>
      <c r="CK305" s="76"/>
      <c r="CL305" s="76"/>
      <c r="CM305" s="76"/>
      <c r="CN305" s="76"/>
      <c r="CO305" s="76"/>
      <c r="CP305" s="76">
        <v>13408.3</v>
      </c>
      <c r="CQ305" s="76"/>
      <c r="CR305" s="76"/>
      <c r="CS305" s="76">
        <v>48791.899999999994</v>
      </c>
      <c r="CT305" s="76"/>
      <c r="CU305" s="76">
        <v>13487.58</v>
      </c>
      <c r="CV305" s="76">
        <v>55625.039999999994</v>
      </c>
      <c r="CW305" s="76"/>
      <c r="CX305" s="76">
        <v>27722.79</v>
      </c>
      <c r="CY305" s="76"/>
      <c r="CZ305" s="76"/>
      <c r="DA305" s="76">
        <v>3722197.19</v>
      </c>
    </row>
    <row r="306" spans="2:105" x14ac:dyDescent="0.3">
      <c r="B306" s="72" t="s">
        <v>284</v>
      </c>
      <c r="C306" s="74" t="s">
        <v>33</v>
      </c>
      <c r="D306" s="73">
        <v>5145.8999999999996</v>
      </c>
      <c r="F306" s="55" t="s">
        <v>560</v>
      </c>
      <c r="G306" s="76">
        <v>67927.289999999994</v>
      </c>
      <c r="H306" s="76">
        <v>-67927.290000000008</v>
      </c>
      <c r="I306" s="76">
        <v>886330.31</v>
      </c>
      <c r="J306" s="76">
        <v>20803.04</v>
      </c>
      <c r="K306" s="76"/>
      <c r="L306" s="76"/>
      <c r="M306" s="76">
        <v>105640.08</v>
      </c>
      <c r="N306" s="76">
        <v>54853.55</v>
      </c>
      <c r="O306" s="76">
        <v>5705</v>
      </c>
      <c r="P306" s="76">
        <v>568999.98</v>
      </c>
      <c r="Q306" s="76">
        <v>28796.32</v>
      </c>
      <c r="R306" s="76">
        <v>17394.87</v>
      </c>
      <c r="S306" s="76"/>
      <c r="T306" s="76">
        <v>66197</v>
      </c>
      <c r="U306" s="76">
        <v>7791.15</v>
      </c>
      <c r="V306" s="76"/>
      <c r="W306" s="76"/>
      <c r="X306" s="76">
        <v>76897.390000000014</v>
      </c>
      <c r="Y306" s="76">
        <v>49957.78</v>
      </c>
      <c r="Z306" s="76">
        <v>148825.24</v>
      </c>
      <c r="AA306" s="76">
        <v>68469.62000000001</v>
      </c>
      <c r="AB306" s="76"/>
      <c r="AC306" s="76"/>
      <c r="AD306" s="76"/>
      <c r="AE306" s="76"/>
      <c r="AF306" s="76">
        <v>3407.83</v>
      </c>
      <c r="AG306" s="76">
        <v>3769.1600000000003</v>
      </c>
      <c r="AH306" s="76">
        <v>5232.09</v>
      </c>
      <c r="AI306" s="76">
        <v>17415.14</v>
      </c>
      <c r="AJ306" s="76">
        <v>149298.85999999999</v>
      </c>
      <c r="AK306" s="76">
        <v>194341.14</v>
      </c>
      <c r="AL306" s="76"/>
      <c r="AM306" s="76"/>
      <c r="AN306" s="76">
        <v>156939.84</v>
      </c>
      <c r="AO306" s="76">
        <v>48224.84</v>
      </c>
      <c r="AP306" s="76">
        <v>50148.5</v>
      </c>
      <c r="AQ306" s="76">
        <v>7520.8099999999995</v>
      </c>
      <c r="AR306" s="76">
        <v>22142.28</v>
      </c>
      <c r="AS306" s="76">
        <v>2452.79</v>
      </c>
      <c r="AT306" s="76">
        <v>806.91</v>
      </c>
      <c r="AU306" s="76">
        <v>6423.25</v>
      </c>
      <c r="AV306" s="76"/>
      <c r="AW306" s="76"/>
      <c r="AX306" s="76">
        <v>19962</v>
      </c>
      <c r="AY306" s="76">
        <v>71312.67</v>
      </c>
      <c r="AZ306" s="76">
        <v>1118.5</v>
      </c>
      <c r="BA306" s="76"/>
      <c r="BB306" s="76"/>
      <c r="BC306" s="76">
        <v>1605.26</v>
      </c>
      <c r="BD306" s="76">
        <v>3990.71</v>
      </c>
      <c r="BE306" s="76"/>
      <c r="BF306" s="76">
        <v>10851.93</v>
      </c>
      <c r="BG306" s="76">
        <v>18712</v>
      </c>
      <c r="BH306" s="76">
        <v>80484.62</v>
      </c>
      <c r="BI306" s="76"/>
      <c r="BJ306" s="76"/>
      <c r="BK306" s="76">
        <v>2347.04</v>
      </c>
      <c r="BL306" s="76"/>
      <c r="BM306" s="76">
        <v>18368.830000000002</v>
      </c>
      <c r="BN306" s="76"/>
      <c r="BO306" s="76"/>
      <c r="BP306" s="76"/>
      <c r="BQ306" s="76">
        <v>29.13</v>
      </c>
      <c r="BR306" s="76">
        <v>72792.56</v>
      </c>
      <c r="BS306" s="76">
        <v>25633.18</v>
      </c>
      <c r="BT306" s="76">
        <v>163.46</v>
      </c>
      <c r="BU306" s="76">
        <v>3742.93</v>
      </c>
      <c r="BV306" s="76">
        <v>26880.93</v>
      </c>
      <c r="BW306" s="76">
        <v>4550</v>
      </c>
      <c r="BX306" s="76"/>
      <c r="BY306" s="76">
        <v>10476.049999999999</v>
      </c>
      <c r="BZ306" s="76">
        <v>243748.51</v>
      </c>
      <c r="CA306" s="76"/>
      <c r="CB306" s="76"/>
      <c r="CC306" s="76">
        <v>47921.91</v>
      </c>
      <c r="CD306" s="76">
        <v>10059.93</v>
      </c>
      <c r="CE306" s="76">
        <v>65627.13</v>
      </c>
      <c r="CF306" s="76"/>
      <c r="CG306" s="76"/>
      <c r="CH306" s="76">
        <v>19033.39</v>
      </c>
      <c r="CI306" s="76"/>
      <c r="CJ306" s="76"/>
      <c r="CK306" s="76"/>
      <c r="CL306" s="76"/>
      <c r="CM306" s="76"/>
      <c r="CN306" s="76"/>
      <c r="CO306" s="76"/>
      <c r="CP306" s="76">
        <v>31935.699999999997</v>
      </c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>
        <v>3566133.1400000006</v>
      </c>
    </row>
    <row r="307" spans="2:105" x14ac:dyDescent="0.3">
      <c r="B307" s="72" t="s">
        <v>284</v>
      </c>
      <c r="C307" s="74" t="s">
        <v>35</v>
      </c>
      <c r="D307" s="73">
        <v>93967.5</v>
      </c>
      <c r="F307" s="55" t="s">
        <v>626</v>
      </c>
      <c r="G307" s="76"/>
      <c r="H307" s="76"/>
      <c r="I307" s="76">
        <v>405267.17000000004</v>
      </c>
      <c r="J307" s="76">
        <v>11469.93</v>
      </c>
      <c r="K307" s="76"/>
      <c r="L307" s="76"/>
      <c r="M307" s="76"/>
      <c r="N307" s="76"/>
      <c r="O307" s="76"/>
      <c r="P307" s="76">
        <v>224595.53000000003</v>
      </c>
      <c r="Q307" s="76">
        <v>1590.21</v>
      </c>
      <c r="R307" s="76"/>
      <c r="S307" s="76"/>
      <c r="T307" s="76"/>
      <c r="U307" s="76"/>
      <c r="V307" s="76"/>
      <c r="W307" s="76"/>
      <c r="X307" s="76">
        <v>32069.1</v>
      </c>
      <c r="Y307" s="76">
        <v>5612.88</v>
      </c>
      <c r="Z307" s="76">
        <v>56332.95</v>
      </c>
      <c r="AA307" s="76">
        <v>25551.61</v>
      </c>
      <c r="AB307" s="76"/>
      <c r="AC307" s="76"/>
      <c r="AD307" s="76"/>
      <c r="AE307" s="76"/>
      <c r="AF307" s="76"/>
      <c r="AG307" s="76"/>
      <c r="AH307" s="76">
        <v>3327.2</v>
      </c>
      <c r="AI307" s="76">
        <v>1732.1100000000001</v>
      </c>
      <c r="AJ307" s="76">
        <v>70664</v>
      </c>
      <c r="AK307" s="76">
        <v>58080</v>
      </c>
      <c r="AL307" s="76">
        <v>5482.14</v>
      </c>
      <c r="AM307" s="76">
        <v>2854</v>
      </c>
      <c r="AN307" s="76">
        <v>148257.60000000001</v>
      </c>
      <c r="AO307" s="76"/>
      <c r="AP307" s="76">
        <v>43336.31</v>
      </c>
      <c r="AQ307" s="76">
        <v>3884.66</v>
      </c>
      <c r="AR307" s="76">
        <v>48326.78</v>
      </c>
      <c r="AS307" s="76">
        <v>167189.10999999999</v>
      </c>
      <c r="AT307" s="76"/>
      <c r="AU307" s="76">
        <v>99066.49</v>
      </c>
      <c r="AV307" s="76"/>
      <c r="AW307" s="76"/>
      <c r="AX307" s="76">
        <v>9695.89</v>
      </c>
      <c r="AY307" s="76"/>
      <c r="AZ307" s="76">
        <v>1299.74</v>
      </c>
      <c r="BA307" s="76"/>
      <c r="BB307" s="76"/>
      <c r="BC307" s="76">
        <v>23601.95</v>
      </c>
      <c r="BD307" s="76"/>
      <c r="BE307" s="76"/>
      <c r="BF307" s="76"/>
      <c r="BG307" s="76">
        <v>1351.11</v>
      </c>
      <c r="BH307" s="76"/>
      <c r="BI307" s="76"/>
      <c r="BJ307" s="76">
        <v>168776.37</v>
      </c>
      <c r="BK307" s="76"/>
      <c r="BL307" s="76"/>
      <c r="BM307" s="76"/>
      <c r="BN307" s="76"/>
      <c r="BO307" s="76"/>
      <c r="BP307" s="76"/>
      <c r="BQ307" s="76"/>
      <c r="BR307" s="76">
        <v>10944.02</v>
      </c>
      <c r="BS307" s="76">
        <v>9232.2900000000009</v>
      </c>
      <c r="BT307" s="76">
        <v>16288.76</v>
      </c>
      <c r="BU307" s="76"/>
      <c r="BV307" s="76"/>
      <c r="BW307" s="76"/>
      <c r="BX307" s="76"/>
      <c r="BY307" s="76"/>
      <c r="BZ307" s="76">
        <v>27282.03</v>
      </c>
      <c r="CA307" s="76"/>
      <c r="CB307" s="76"/>
      <c r="CC307" s="76"/>
      <c r="CD307" s="76"/>
      <c r="CE307" s="76"/>
      <c r="CF307" s="76"/>
      <c r="CG307" s="76"/>
      <c r="CH307" s="76">
        <v>3151.76</v>
      </c>
      <c r="CI307" s="76"/>
      <c r="CJ307" s="76">
        <v>67416.160000000003</v>
      </c>
      <c r="CK307" s="76">
        <v>26843.15</v>
      </c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>
        <v>1780573.0099999998</v>
      </c>
    </row>
    <row r="308" spans="2:105" x14ac:dyDescent="0.3">
      <c r="B308" s="72" t="s">
        <v>284</v>
      </c>
      <c r="C308" s="74" t="s">
        <v>39</v>
      </c>
      <c r="D308" s="73">
        <v>46770.7</v>
      </c>
      <c r="F308" s="55" t="s">
        <v>776</v>
      </c>
      <c r="G308" s="76">
        <v>7070.47</v>
      </c>
      <c r="H308" s="76">
        <v>-7070.47</v>
      </c>
      <c r="I308" s="76">
        <v>3037657.4</v>
      </c>
      <c r="J308" s="76">
        <v>130230.86000000002</v>
      </c>
      <c r="K308" s="76">
        <v>135066.14000000001</v>
      </c>
      <c r="L308" s="76"/>
      <c r="M308" s="76">
        <v>29943.4</v>
      </c>
      <c r="N308" s="76">
        <v>77449.88</v>
      </c>
      <c r="O308" s="76">
        <v>32115</v>
      </c>
      <c r="P308" s="76">
        <v>1379546.1500000001</v>
      </c>
      <c r="Q308" s="76">
        <v>48679.479999999996</v>
      </c>
      <c r="R308" s="76">
        <v>35507.490000000005</v>
      </c>
      <c r="S308" s="76"/>
      <c r="T308" s="76">
        <v>10300</v>
      </c>
      <c r="U308" s="76">
        <v>11625.71</v>
      </c>
      <c r="V308" s="76"/>
      <c r="W308" s="76"/>
      <c r="X308" s="76">
        <v>255560.16</v>
      </c>
      <c r="Y308" s="76">
        <v>109801.08999999998</v>
      </c>
      <c r="Z308" s="76">
        <v>483874.85</v>
      </c>
      <c r="AA308" s="76">
        <v>170213.76000000001</v>
      </c>
      <c r="AB308" s="76"/>
      <c r="AC308" s="76"/>
      <c r="AD308" s="76"/>
      <c r="AE308" s="76"/>
      <c r="AF308" s="76">
        <v>6982.99</v>
      </c>
      <c r="AG308" s="76">
        <v>2318.8099999999995</v>
      </c>
      <c r="AH308" s="76">
        <v>16727.689999999999</v>
      </c>
      <c r="AI308" s="76">
        <v>16725.28</v>
      </c>
      <c r="AJ308" s="76">
        <v>471416</v>
      </c>
      <c r="AK308" s="76">
        <v>430760</v>
      </c>
      <c r="AL308" s="76"/>
      <c r="AM308" s="76"/>
      <c r="AN308" s="76">
        <v>262457.2</v>
      </c>
      <c r="AO308" s="76">
        <v>9514.58</v>
      </c>
      <c r="AP308" s="76">
        <v>46052.37</v>
      </c>
      <c r="AQ308" s="76">
        <v>38879.08</v>
      </c>
      <c r="AR308" s="76">
        <v>142584.09</v>
      </c>
      <c r="AS308" s="76">
        <v>38456.47</v>
      </c>
      <c r="AT308" s="76">
        <v>1902.15</v>
      </c>
      <c r="AU308" s="76">
        <v>1376.2</v>
      </c>
      <c r="AV308" s="76"/>
      <c r="AW308" s="76"/>
      <c r="AX308" s="76">
        <v>21476.51</v>
      </c>
      <c r="AY308" s="76">
        <v>86581.33</v>
      </c>
      <c r="AZ308" s="76"/>
      <c r="BA308" s="76">
        <v>12142.73</v>
      </c>
      <c r="BB308" s="76"/>
      <c r="BC308" s="76">
        <v>1128.6300000000001</v>
      </c>
      <c r="BD308" s="76">
        <v>27516.58</v>
      </c>
      <c r="BE308" s="76">
        <v>11150.51</v>
      </c>
      <c r="BF308" s="76">
        <v>43164.800000000003</v>
      </c>
      <c r="BG308" s="76">
        <v>4140.41</v>
      </c>
      <c r="BH308" s="76">
        <v>85874.680000000008</v>
      </c>
      <c r="BI308" s="76">
        <v>12962.07</v>
      </c>
      <c r="BJ308" s="76"/>
      <c r="BK308" s="76"/>
      <c r="BL308" s="76">
        <v>10091.67</v>
      </c>
      <c r="BM308" s="76"/>
      <c r="BN308" s="76"/>
      <c r="BO308" s="76"/>
      <c r="BP308" s="76"/>
      <c r="BQ308" s="76"/>
      <c r="BR308" s="76">
        <v>80786.28</v>
      </c>
      <c r="BS308" s="76">
        <v>178591.24</v>
      </c>
      <c r="BT308" s="76">
        <v>40</v>
      </c>
      <c r="BU308" s="76">
        <v>4451.68</v>
      </c>
      <c r="BV308" s="76"/>
      <c r="BW308" s="76"/>
      <c r="BX308" s="76">
        <v>202212.86</v>
      </c>
      <c r="BY308" s="76">
        <v>47509.11</v>
      </c>
      <c r="BZ308" s="76">
        <v>203285.81</v>
      </c>
      <c r="CA308" s="76"/>
      <c r="CB308" s="76">
        <v>37913.360000000001</v>
      </c>
      <c r="CC308" s="76">
        <v>114472.04</v>
      </c>
      <c r="CD308" s="76"/>
      <c r="CE308" s="76"/>
      <c r="CF308" s="76"/>
      <c r="CG308" s="76"/>
      <c r="CH308" s="76">
        <v>17541.93</v>
      </c>
      <c r="CI308" s="76"/>
      <c r="CJ308" s="76"/>
      <c r="CK308" s="76"/>
      <c r="CL308" s="76"/>
      <c r="CM308" s="76"/>
      <c r="CN308" s="76"/>
      <c r="CO308" s="76"/>
      <c r="CP308" s="76">
        <v>18275.62</v>
      </c>
      <c r="CQ308" s="76"/>
      <c r="CR308" s="76"/>
      <c r="CS308" s="76">
        <v>28260.74</v>
      </c>
      <c r="CT308" s="76">
        <v>77406.34</v>
      </c>
      <c r="CU308" s="76">
        <v>19001.939999999999</v>
      </c>
      <c r="CV308" s="76">
        <v>97099.61</v>
      </c>
      <c r="CW308" s="76"/>
      <c r="CX308" s="76">
        <v>14101.64</v>
      </c>
      <c r="CY308" s="76"/>
      <c r="CZ308" s="76"/>
      <c r="DA308" s="76">
        <v>8890904.3999999985</v>
      </c>
    </row>
    <row r="309" spans="2:105" x14ac:dyDescent="0.3">
      <c r="B309" s="72" t="s">
        <v>284</v>
      </c>
      <c r="C309" s="74" t="s">
        <v>49</v>
      </c>
      <c r="D309" s="73">
        <v>519831.59</v>
      </c>
      <c r="F309" s="55" t="s">
        <v>528</v>
      </c>
      <c r="G309" s="76">
        <v>81817.62</v>
      </c>
      <c r="H309" s="76">
        <v>-81817.62</v>
      </c>
      <c r="I309" s="76">
        <v>7755870.709999999</v>
      </c>
      <c r="J309" s="76">
        <v>271801.58999999997</v>
      </c>
      <c r="K309" s="76">
        <v>195413.85</v>
      </c>
      <c r="L309" s="76">
        <v>28230.9</v>
      </c>
      <c r="M309" s="76">
        <v>144685.68</v>
      </c>
      <c r="N309" s="76">
        <v>214656.12</v>
      </c>
      <c r="O309" s="76">
        <v>34230</v>
      </c>
      <c r="P309" s="76">
        <v>2458672.9500000002</v>
      </c>
      <c r="Q309" s="76">
        <v>190056.40999999997</v>
      </c>
      <c r="R309" s="76">
        <v>136665.48000000001</v>
      </c>
      <c r="S309" s="76"/>
      <c r="T309" s="76">
        <v>272093.68</v>
      </c>
      <c r="U309" s="76">
        <v>236099.72</v>
      </c>
      <c r="V309" s="76"/>
      <c r="W309" s="76"/>
      <c r="X309" s="76">
        <v>637582.55000000005</v>
      </c>
      <c r="Y309" s="76">
        <v>244687.24</v>
      </c>
      <c r="Z309" s="76">
        <v>1185274.46</v>
      </c>
      <c r="AA309" s="76">
        <v>341911.24</v>
      </c>
      <c r="AB309" s="76"/>
      <c r="AC309" s="76"/>
      <c r="AD309" s="76"/>
      <c r="AE309" s="76"/>
      <c r="AF309" s="76">
        <v>-5252.2899999999972</v>
      </c>
      <c r="AG309" s="76">
        <v>18335.91</v>
      </c>
      <c r="AH309" s="76">
        <v>46163.760000000009</v>
      </c>
      <c r="AI309" s="76">
        <v>31431.019999999997</v>
      </c>
      <c r="AJ309" s="76">
        <v>1298315</v>
      </c>
      <c r="AK309" s="76">
        <v>830041.24999999988</v>
      </c>
      <c r="AL309" s="76"/>
      <c r="AM309" s="76"/>
      <c r="AN309" s="76">
        <v>791795.41999999993</v>
      </c>
      <c r="AO309" s="76">
        <v>99839.209999999992</v>
      </c>
      <c r="AP309" s="76">
        <v>285447.53999999998</v>
      </c>
      <c r="AQ309" s="76">
        <v>10622.95</v>
      </c>
      <c r="AR309" s="76">
        <v>264318.19</v>
      </c>
      <c r="AS309" s="76">
        <v>28393.42</v>
      </c>
      <c r="AT309" s="76">
        <v>7805.66</v>
      </c>
      <c r="AU309" s="76">
        <v>87238.46</v>
      </c>
      <c r="AV309" s="76"/>
      <c r="AW309" s="76"/>
      <c r="AX309" s="76">
        <v>50029.65</v>
      </c>
      <c r="AY309" s="76">
        <v>48641.7</v>
      </c>
      <c r="AZ309" s="76">
        <v>8735.26</v>
      </c>
      <c r="BA309" s="76">
        <v>22424.21</v>
      </c>
      <c r="BB309" s="76">
        <v>11833.56</v>
      </c>
      <c r="BC309" s="76">
        <v>118680.48</v>
      </c>
      <c r="BD309" s="76">
        <v>79142.91</v>
      </c>
      <c r="BE309" s="76"/>
      <c r="BF309" s="76">
        <v>49241.090000000004</v>
      </c>
      <c r="BG309" s="76">
        <v>43261.88</v>
      </c>
      <c r="BH309" s="76">
        <v>132210.23000000001</v>
      </c>
      <c r="BI309" s="76">
        <v>17122.97</v>
      </c>
      <c r="BJ309" s="76">
        <v>1887</v>
      </c>
      <c r="BK309" s="76">
        <v>1927.46</v>
      </c>
      <c r="BL309" s="76"/>
      <c r="BM309" s="76">
        <v>63952.130000000005</v>
      </c>
      <c r="BN309" s="76"/>
      <c r="BO309" s="76"/>
      <c r="BP309" s="76"/>
      <c r="BQ309" s="76">
        <v>14355.8</v>
      </c>
      <c r="BR309" s="76">
        <v>277557.99</v>
      </c>
      <c r="BS309" s="76">
        <v>96520.26</v>
      </c>
      <c r="BT309" s="76">
        <v>11128.06</v>
      </c>
      <c r="BU309" s="76">
        <v>21251.84</v>
      </c>
      <c r="BV309" s="76">
        <v>189118.93</v>
      </c>
      <c r="BW309" s="76">
        <v>1250</v>
      </c>
      <c r="BX309" s="76"/>
      <c r="BY309" s="76">
        <v>325</v>
      </c>
      <c r="BZ309" s="76">
        <v>148308.69</v>
      </c>
      <c r="CA309" s="76"/>
      <c r="CB309" s="76"/>
      <c r="CC309" s="76">
        <v>265469.42000000004</v>
      </c>
      <c r="CD309" s="76">
        <v>124483.66</v>
      </c>
      <c r="CE309" s="76">
        <v>24569.040000000001</v>
      </c>
      <c r="CF309" s="76"/>
      <c r="CG309" s="76"/>
      <c r="CH309" s="76">
        <v>18174.09</v>
      </c>
      <c r="CI309" s="76"/>
      <c r="CJ309" s="76"/>
      <c r="CK309" s="76"/>
      <c r="CL309" s="76"/>
      <c r="CM309" s="76"/>
      <c r="CN309" s="76"/>
      <c r="CO309" s="76"/>
      <c r="CP309" s="76">
        <v>29101.5</v>
      </c>
      <c r="CQ309" s="76"/>
      <c r="CR309" s="76">
        <v>132934.17000000001</v>
      </c>
      <c r="CS309" s="76">
        <v>17049.879999999997</v>
      </c>
      <c r="CT309" s="76">
        <v>6500</v>
      </c>
      <c r="CU309" s="76"/>
      <c r="CV309" s="76">
        <v>126703.65</v>
      </c>
      <c r="CW309" s="76"/>
      <c r="CX309" s="76">
        <v>89510.76999999999</v>
      </c>
      <c r="CY309" s="76"/>
      <c r="CZ309" s="76">
        <v>961224.76</v>
      </c>
      <c r="DA309" s="76">
        <v>21347056.120000001</v>
      </c>
    </row>
    <row r="310" spans="2:105" x14ac:dyDescent="0.3">
      <c r="B310" s="72" t="s">
        <v>284</v>
      </c>
      <c r="C310" s="74" t="s">
        <v>51</v>
      </c>
      <c r="D310" s="73">
        <v>169832.2</v>
      </c>
      <c r="F310" s="55" t="s">
        <v>840</v>
      </c>
      <c r="G310" s="76">
        <v>501759.58000000007</v>
      </c>
      <c r="H310" s="76">
        <v>-501759.58</v>
      </c>
      <c r="I310" s="76">
        <v>93048561.529999971</v>
      </c>
      <c r="J310" s="76">
        <v>4569417.97</v>
      </c>
      <c r="K310" s="76">
        <v>10478903.32</v>
      </c>
      <c r="L310" s="76"/>
      <c r="M310" s="76">
        <v>6491405.4200000009</v>
      </c>
      <c r="N310" s="76">
        <v>1569976.99</v>
      </c>
      <c r="O310" s="76">
        <v>1293583</v>
      </c>
      <c r="P310" s="76">
        <v>38572499.659999989</v>
      </c>
      <c r="Q310" s="76">
        <v>1476461.59</v>
      </c>
      <c r="R310" s="76">
        <v>1728029.4100000004</v>
      </c>
      <c r="S310" s="76"/>
      <c r="T310" s="76"/>
      <c r="U310" s="76">
        <v>247847.62999999998</v>
      </c>
      <c r="V310" s="76"/>
      <c r="W310" s="76"/>
      <c r="X310" s="76">
        <v>8745824.75</v>
      </c>
      <c r="Y310" s="76">
        <v>3127201.0300000003</v>
      </c>
      <c r="Z310" s="76">
        <v>16135712.470000003</v>
      </c>
      <c r="AA310" s="76">
        <v>4761434.82</v>
      </c>
      <c r="AB310" s="76">
        <v>5535.65</v>
      </c>
      <c r="AC310" s="76">
        <v>7420.04</v>
      </c>
      <c r="AD310" s="76"/>
      <c r="AE310" s="76"/>
      <c r="AF310" s="76">
        <v>309130.62</v>
      </c>
      <c r="AG310" s="76">
        <v>65328.969999999994</v>
      </c>
      <c r="AH310" s="76">
        <v>667131.04999999993</v>
      </c>
      <c r="AI310" s="76">
        <v>506883.94999999984</v>
      </c>
      <c r="AJ310" s="76">
        <v>13339890.969999999</v>
      </c>
      <c r="AK310" s="76">
        <v>11289895.18</v>
      </c>
      <c r="AL310" s="76">
        <v>1493933.45</v>
      </c>
      <c r="AM310" s="76">
        <v>731127.50000000023</v>
      </c>
      <c r="AN310" s="76">
        <v>8386258.7100000009</v>
      </c>
      <c r="AO310" s="76">
        <v>439251.01</v>
      </c>
      <c r="AP310" s="76">
        <v>3403344.2999999993</v>
      </c>
      <c r="AQ310" s="76">
        <v>1250161.82</v>
      </c>
      <c r="AR310" s="76">
        <v>5505385.6600000011</v>
      </c>
      <c r="AS310" s="76">
        <v>36082.33</v>
      </c>
      <c r="AT310" s="76"/>
      <c r="AU310" s="76"/>
      <c r="AV310" s="76"/>
      <c r="AW310" s="76"/>
      <c r="AX310" s="76">
        <v>4332074.93</v>
      </c>
      <c r="AY310" s="76">
        <v>5662103.9900000012</v>
      </c>
      <c r="AZ310" s="76">
        <v>62852.08</v>
      </c>
      <c r="BA310" s="76">
        <v>34681.160000000003</v>
      </c>
      <c r="BB310" s="76"/>
      <c r="BC310" s="76">
        <v>2078026.52</v>
      </c>
      <c r="BD310" s="76">
        <v>348371.8</v>
      </c>
      <c r="BE310" s="76">
        <v>79632.7</v>
      </c>
      <c r="BF310" s="76">
        <v>778718.92999999993</v>
      </c>
      <c r="BG310" s="76">
        <v>449352.43</v>
      </c>
      <c r="BH310" s="76">
        <v>1873615.4499999997</v>
      </c>
      <c r="BI310" s="76">
        <v>191761.53999999998</v>
      </c>
      <c r="BJ310" s="76">
        <v>13379.45</v>
      </c>
      <c r="BK310" s="76">
        <v>474799.85999999993</v>
      </c>
      <c r="BL310" s="76"/>
      <c r="BM310" s="76">
        <v>846558.99</v>
      </c>
      <c r="BN310" s="76">
        <v>14125</v>
      </c>
      <c r="BO310" s="76"/>
      <c r="BP310" s="76"/>
      <c r="BQ310" s="76">
        <v>47989</v>
      </c>
      <c r="BR310" s="76">
        <v>2281099.6800000002</v>
      </c>
      <c r="BS310" s="76">
        <v>5319831.51</v>
      </c>
      <c r="BT310" s="76">
        <v>12712.69</v>
      </c>
      <c r="BU310" s="76">
        <v>274191.63999999996</v>
      </c>
      <c r="BV310" s="76">
        <v>1204904.1000000001</v>
      </c>
      <c r="BW310" s="76"/>
      <c r="BX310" s="76"/>
      <c r="BY310" s="76">
        <v>102780.38</v>
      </c>
      <c r="BZ310" s="76">
        <v>148250</v>
      </c>
      <c r="CA310" s="76"/>
      <c r="CB310" s="76">
        <v>784260.07000000007</v>
      </c>
      <c r="CC310" s="76">
        <v>2070726.6899999997</v>
      </c>
      <c r="CD310" s="76"/>
      <c r="CE310" s="76"/>
      <c r="CF310" s="76"/>
      <c r="CG310" s="76"/>
      <c r="CH310" s="76">
        <v>325128.99</v>
      </c>
      <c r="CI310" s="76">
        <v>66566.460000000006</v>
      </c>
      <c r="CJ310" s="76"/>
      <c r="CK310" s="76"/>
      <c r="CL310" s="76"/>
      <c r="CM310" s="76"/>
      <c r="CN310" s="76"/>
      <c r="CO310" s="76"/>
      <c r="CP310" s="76">
        <v>801796.27999999991</v>
      </c>
      <c r="CQ310" s="76"/>
      <c r="CR310" s="76">
        <v>3590597.12</v>
      </c>
      <c r="CS310" s="76">
        <v>182415.03</v>
      </c>
      <c r="CT310" s="76">
        <v>29895.489999999998</v>
      </c>
      <c r="CU310" s="76">
        <v>6313.39</v>
      </c>
      <c r="CV310" s="76">
        <v>209653.94</v>
      </c>
      <c r="CW310" s="76"/>
      <c r="CX310" s="76">
        <v>1312815.0699999998</v>
      </c>
      <c r="CY310" s="76"/>
      <c r="CZ310" s="76"/>
      <c r="DA310" s="76">
        <v>275695603.15999991</v>
      </c>
    </row>
    <row r="311" spans="2:105" x14ac:dyDescent="0.3">
      <c r="B311" s="72" t="s">
        <v>284</v>
      </c>
      <c r="C311" s="74" t="s">
        <v>55</v>
      </c>
      <c r="D311" s="73">
        <v>186663.55</v>
      </c>
      <c r="F311" s="55" t="s">
        <v>336</v>
      </c>
      <c r="G311" s="76">
        <v>120634.81</v>
      </c>
      <c r="H311" s="76">
        <v>-120634.81</v>
      </c>
      <c r="I311" s="76">
        <v>18049156.450000003</v>
      </c>
      <c r="J311" s="76">
        <v>505145.31</v>
      </c>
      <c r="K311" s="76">
        <v>1320969.6299999997</v>
      </c>
      <c r="L311" s="76"/>
      <c r="M311" s="76">
        <v>2269222.2799999998</v>
      </c>
      <c r="N311" s="76">
        <v>378432.89999999991</v>
      </c>
      <c r="O311" s="76">
        <v>75863</v>
      </c>
      <c r="P311" s="76">
        <v>6641462.9699999988</v>
      </c>
      <c r="Q311" s="76">
        <v>330688.11</v>
      </c>
      <c r="R311" s="76">
        <v>264014.89</v>
      </c>
      <c r="S311" s="76"/>
      <c r="T311" s="76">
        <v>153658.07</v>
      </c>
      <c r="U311" s="76">
        <v>73002.78</v>
      </c>
      <c r="V311" s="76">
        <v>0</v>
      </c>
      <c r="W311" s="76">
        <v>-40.200000000000003</v>
      </c>
      <c r="X311" s="76">
        <v>1681765.33</v>
      </c>
      <c r="Y311" s="76">
        <v>550837.69999999972</v>
      </c>
      <c r="Z311" s="76">
        <v>3143690.0199999996</v>
      </c>
      <c r="AA311" s="76">
        <v>779696.79000000015</v>
      </c>
      <c r="AB311" s="76"/>
      <c r="AC311" s="76"/>
      <c r="AD311" s="76"/>
      <c r="AE311" s="76"/>
      <c r="AF311" s="76">
        <v>39882.019999999997</v>
      </c>
      <c r="AG311" s="76">
        <v>20980.46</v>
      </c>
      <c r="AH311" s="76">
        <v>98767.15</v>
      </c>
      <c r="AI311" s="76">
        <v>69839.069999999978</v>
      </c>
      <c r="AJ311" s="76">
        <v>2724914.9999999995</v>
      </c>
      <c r="AK311" s="76">
        <v>2073512.0000000005</v>
      </c>
      <c r="AL311" s="76">
        <v>336224</v>
      </c>
      <c r="AM311" s="76">
        <v>47543.389999999985</v>
      </c>
      <c r="AN311" s="76">
        <v>1361909.64</v>
      </c>
      <c r="AO311" s="76">
        <v>229924.31</v>
      </c>
      <c r="AP311" s="76">
        <v>665893.0199999999</v>
      </c>
      <c r="AQ311" s="76">
        <v>86785.76999999999</v>
      </c>
      <c r="AR311" s="76">
        <v>582912.15</v>
      </c>
      <c r="AS311" s="76"/>
      <c r="AT311" s="76">
        <v>41557.769999999997</v>
      </c>
      <c r="AU311" s="76">
        <v>5044.6900000000005</v>
      </c>
      <c r="AV311" s="76"/>
      <c r="AW311" s="76">
        <v>574927.12</v>
      </c>
      <c r="AX311" s="76">
        <v>303780.92000000004</v>
      </c>
      <c r="AY311" s="76">
        <v>273385.13</v>
      </c>
      <c r="AZ311" s="76">
        <v>26129.91</v>
      </c>
      <c r="BA311" s="76">
        <v>21607.599999999999</v>
      </c>
      <c r="BB311" s="76"/>
      <c r="BC311" s="76">
        <v>5520.73</v>
      </c>
      <c r="BD311" s="76">
        <v>146998.9</v>
      </c>
      <c r="BE311" s="76">
        <v>106457.93</v>
      </c>
      <c r="BF311" s="76">
        <v>106924.46</v>
      </c>
      <c r="BG311" s="76">
        <v>72706.149999999994</v>
      </c>
      <c r="BH311" s="76">
        <v>117878.18</v>
      </c>
      <c r="BI311" s="76">
        <v>23284.400000000001</v>
      </c>
      <c r="BJ311" s="76">
        <v>3949.42</v>
      </c>
      <c r="BK311" s="76">
        <v>9653.14</v>
      </c>
      <c r="BL311" s="76">
        <v>23239.68</v>
      </c>
      <c r="BM311" s="76"/>
      <c r="BN311" s="76"/>
      <c r="BO311" s="76">
        <v>2110.35</v>
      </c>
      <c r="BP311" s="76"/>
      <c r="BQ311" s="76">
        <v>4190.75</v>
      </c>
      <c r="BR311" s="76">
        <v>307960</v>
      </c>
      <c r="BS311" s="76">
        <v>610581.54999999993</v>
      </c>
      <c r="BT311" s="76">
        <v>4196.1400000000003</v>
      </c>
      <c r="BU311" s="76">
        <v>79406.039999999994</v>
      </c>
      <c r="BV311" s="76">
        <v>384245.42</v>
      </c>
      <c r="BW311" s="76">
        <v>219428.95</v>
      </c>
      <c r="BX311" s="76"/>
      <c r="BY311" s="76">
        <v>15980.939999999999</v>
      </c>
      <c r="BZ311" s="76">
        <v>412387.18</v>
      </c>
      <c r="CA311" s="76">
        <v>22339.61</v>
      </c>
      <c r="CB311" s="76">
        <v>164581.51</v>
      </c>
      <c r="CC311" s="76">
        <v>467279.55999999994</v>
      </c>
      <c r="CD311" s="76"/>
      <c r="CE311" s="76"/>
      <c r="CF311" s="76"/>
      <c r="CG311" s="76"/>
      <c r="CH311" s="76">
        <v>69266.010000000009</v>
      </c>
      <c r="CI311" s="76"/>
      <c r="CJ311" s="76">
        <v>123534.53</v>
      </c>
      <c r="CK311" s="76">
        <v>2951.7200000000003</v>
      </c>
      <c r="CL311" s="76"/>
      <c r="CM311" s="76"/>
      <c r="CN311" s="76"/>
      <c r="CO311" s="76"/>
      <c r="CP311" s="76">
        <v>105203.23999999999</v>
      </c>
      <c r="CQ311" s="76"/>
      <c r="CR311" s="76">
        <v>307495.56</v>
      </c>
      <c r="CS311" s="76"/>
      <c r="CT311" s="76">
        <v>59373.21</v>
      </c>
      <c r="CU311" s="76"/>
      <c r="CV311" s="76">
        <v>562551.41999999993</v>
      </c>
      <c r="CW311" s="76"/>
      <c r="CX311" s="76">
        <v>185328.36</v>
      </c>
      <c r="CY311" s="76"/>
      <c r="CZ311" s="76"/>
      <c r="DA311" s="76">
        <v>50530092.190000013</v>
      </c>
    </row>
    <row r="312" spans="2:105" x14ac:dyDescent="0.3">
      <c r="B312" s="72" t="s">
        <v>284</v>
      </c>
      <c r="C312" s="74" t="s">
        <v>57</v>
      </c>
      <c r="D312" s="73">
        <v>24146.21</v>
      </c>
      <c r="F312" s="55" t="s">
        <v>680</v>
      </c>
      <c r="G312" s="76">
        <v>153348.11000000002</v>
      </c>
      <c r="H312" s="76">
        <v>-153348.11000000002</v>
      </c>
      <c r="I312" s="76">
        <v>22621608.440000001</v>
      </c>
      <c r="J312" s="76">
        <v>764151.8600000001</v>
      </c>
      <c r="K312" s="76">
        <v>152432.58000000002</v>
      </c>
      <c r="L312" s="76"/>
      <c r="M312" s="76">
        <v>1489580.53</v>
      </c>
      <c r="N312" s="76">
        <v>156607.64000000001</v>
      </c>
      <c r="O312" s="76"/>
      <c r="P312" s="76">
        <v>7057534.1699999999</v>
      </c>
      <c r="Q312" s="76">
        <v>1143382.53</v>
      </c>
      <c r="R312" s="76">
        <v>102164.37999999999</v>
      </c>
      <c r="S312" s="76"/>
      <c r="T312" s="76">
        <v>267092.96999999997</v>
      </c>
      <c r="U312" s="76">
        <v>42188.37</v>
      </c>
      <c r="V312" s="76"/>
      <c r="W312" s="76"/>
      <c r="X312" s="76">
        <v>1875660.1999999997</v>
      </c>
      <c r="Y312" s="76">
        <v>639713.95000000019</v>
      </c>
      <c r="Z312" s="76">
        <v>3487570.07</v>
      </c>
      <c r="AA312" s="76">
        <v>889147.68000000017</v>
      </c>
      <c r="AB312" s="76"/>
      <c r="AC312" s="76"/>
      <c r="AD312" s="76"/>
      <c r="AE312" s="76"/>
      <c r="AF312" s="76">
        <v>55911.33</v>
      </c>
      <c r="AG312" s="76">
        <v>21287.56</v>
      </c>
      <c r="AH312" s="76">
        <v>116545.26</v>
      </c>
      <c r="AI312" s="76">
        <v>89701.16</v>
      </c>
      <c r="AJ312" s="76">
        <v>3583880.2</v>
      </c>
      <c r="AK312" s="76">
        <v>2509215.7099999995</v>
      </c>
      <c r="AL312" s="76"/>
      <c r="AM312" s="76"/>
      <c r="AN312" s="76">
        <v>1732951.48</v>
      </c>
      <c r="AO312" s="76">
        <v>183489.91</v>
      </c>
      <c r="AP312" s="76">
        <v>710632.61</v>
      </c>
      <c r="AQ312" s="76">
        <v>641305.33000000007</v>
      </c>
      <c r="AR312" s="76">
        <v>1069390.6300000001</v>
      </c>
      <c r="AS312" s="76">
        <v>57077.710000000006</v>
      </c>
      <c r="AT312" s="76">
        <v>104542.57</v>
      </c>
      <c r="AU312" s="76">
        <v>331773.34999999998</v>
      </c>
      <c r="AV312" s="76"/>
      <c r="AW312" s="76">
        <v>83938.75</v>
      </c>
      <c r="AX312" s="76">
        <v>110507.65</v>
      </c>
      <c r="AY312" s="76">
        <v>416565.67000000004</v>
      </c>
      <c r="AZ312" s="76"/>
      <c r="BA312" s="76"/>
      <c r="BB312" s="76">
        <v>40015</v>
      </c>
      <c r="BC312" s="76"/>
      <c r="BD312" s="76"/>
      <c r="BE312" s="76"/>
      <c r="BF312" s="76">
        <v>113729</v>
      </c>
      <c r="BG312" s="76">
        <v>28206.58</v>
      </c>
      <c r="BH312" s="76">
        <v>602241.51</v>
      </c>
      <c r="BI312" s="76">
        <v>72625.34</v>
      </c>
      <c r="BJ312" s="76">
        <v>4638.42</v>
      </c>
      <c r="BK312" s="76">
        <v>101435.03</v>
      </c>
      <c r="BL312" s="76"/>
      <c r="BM312" s="76"/>
      <c r="BN312" s="76"/>
      <c r="BO312" s="76"/>
      <c r="BP312" s="76"/>
      <c r="BQ312" s="76">
        <v>65800.320000000007</v>
      </c>
      <c r="BR312" s="76">
        <v>444992.75</v>
      </c>
      <c r="BS312" s="76">
        <v>552847.78999999992</v>
      </c>
      <c r="BT312" s="76">
        <v>3795.9900000000002</v>
      </c>
      <c r="BU312" s="76">
        <v>46614.2</v>
      </c>
      <c r="BV312" s="76">
        <v>111804.23</v>
      </c>
      <c r="BW312" s="76"/>
      <c r="BX312" s="76"/>
      <c r="BY312" s="76">
        <v>108529.59</v>
      </c>
      <c r="BZ312" s="76">
        <v>431495.57000000007</v>
      </c>
      <c r="CA312" s="76">
        <v>2288.38</v>
      </c>
      <c r="CB312" s="76">
        <v>192465.58</v>
      </c>
      <c r="CC312" s="76">
        <v>509004.69</v>
      </c>
      <c r="CD312" s="76"/>
      <c r="CE312" s="76"/>
      <c r="CF312" s="76"/>
      <c r="CG312" s="76"/>
      <c r="CH312" s="76">
        <v>56071.49</v>
      </c>
      <c r="CI312" s="76"/>
      <c r="CJ312" s="76"/>
      <c r="CK312" s="76"/>
      <c r="CL312" s="76"/>
      <c r="CM312" s="76"/>
      <c r="CN312" s="76"/>
      <c r="CO312" s="76"/>
      <c r="CP312" s="76">
        <v>135366.28999999998</v>
      </c>
      <c r="CQ312" s="76"/>
      <c r="CR312" s="76"/>
      <c r="CS312" s="76">
        <v>193464.59</v>
      </c>
      <c r="CT312" s="76"/>
      <c r="CU312" s="76">
        <v>46980</v>
      </c>
      <c r="CV312" s="76"/>
      <c r="CW312" s="76"/>
      <c r="CX312" s="76">
        <v>1262504.4400000002</v>
      </c>
      <c r="CY312" s="76"/>
      <c r="CZ312" s="76"/>
      <c r="DA312" s="76">
        <v>57634469.030000009</v>
      </c>
    </row>
    <row r="313" spans="2:105" x14ac:dyDescent="0.3">
      <c r="B313" s="72" t="s">
        <v>284</v>
      </c>
      <c r="C313" s="74" t="s">
        <v>61</v>
      </c>
      <c r="D313" s="73">
        <v>95751.25</v>
      </c>
      <c r="F313" s="55" t="s">
        <v>480</v>
      </c>
      <c r="G313" s="76">
        <v>22115.64</v>
      </c>
      <c r="H313" s="76">
        <v>-22115.64</v>
      </c>
      <c r="I313" s="76">
        <v>4831780.59</v>
      </c>
      <c r="J313" s="76">
        <v>97573.34</v>
      </c>
      <c r="K313" s="76">
        <v>280160.05</v>
      </c>
      <c r="L313" s="76">
        <v>4281.34</v>
      </c>
      <c r="M313" s="76">
        <v>276117.62</v>
      </c>
      <c r="N313" s="76">
        <v>19416.62</v>
      </c>
      <c r="O313" s="76">
        <v>42820</v>
      </c>
      <c r="P313" s="76">
        <v>1867736.8499999996</v>
      </c>
      <c r="Q313" s="76">
        <v>103783.37</v>
      </c>
      <c r="R313" s="76">
        <v>107435.75</v>
      </c>
      <c r="S313" s="76"/>
      <c r="T313" s="76">
        <v>222072.43</v>
      </c>
      <c r="U313" s="76">
        <v>415.21</v>
      </c>
      <c r="V313" s="76"/>
      <c r="W313" s="76"/>
      <c r="X313" s="76">
        <v>415859.42000000004</v>
      </c>
      <c r="Y313" s="76">
        <v>170886.13</v>
      </c>
      <c r="Z313" s="76">
        <v>781328.83</v>
      </c>
      <c r="AA313" s="76">
        <v>226178.70000000004</v>
      </c>
      <c r="AB313" s="76"/>
      <c r="AC313" s="76"/>
      <c r="AD313" s="76"/>
      <c r="AE313" s="76"/>
      <c r="AF313" s="76">
        <v>13091.100000000002</v>
      </c>
      <c r="AG313" s="76">
        <v>5863.94</v>
      </c>
      <c r="AH313" s="76">
        <v>29917.03</v>
      </c>
      <c r="AI313" s="76">
        <v>26481.71</v>
      </c>
      <c r="AJ313" s="76">
        <v>776718.63</v>
      </c>
      <c r="AK313" s="76">
        <v>597081.56000000006</v>
      </c>
      <c r="AL313" s="76"/>
      <c r="AM313" s="76"/>
      <c r="AN313" s="76">
        <v>639950.14</v>
      </c>
      <c r="AO313" s="76">
        <v>34757.740000000005</v>
      </c>
      <c r="AP313" s="76">
        <v>260229.27</v>
      </c>
      <c r="AQ313" s="76">
        <v>213088.9</v>
      </c>
      <c r="AR313" s="76">
        <v>277414.09999999998</v>
      </c>
      <c r="AS313" s="76">
        <v>14088.24</v>
      </c>
      <c r="AT313" s="76">
        <v>1487.99</v>
      </c>
      <c r="AU313" s="76">
        <v>52274.42</v>
      </c>
      <c r="AV313" s="76"/>
      <c r="AW313" s="76">
        <v>323323.53000000003</v>
      </c>
      <c r="AX313" s="76">
        <v>170743.53999999998</v>
      </c>
      <c r="AY313" s="76">
        <v>153387.07</v>
      </c>
      <c r="AZ313" s="76">
        <v>4140</v>
      </c>
      <c r="BA313" s="76">
        <v>13824.28</v>
      </c>
      <c r="BB313" s="76">
        <v>13436.810000000001</v>
      </c>
      <c r="BC313" s="76">
        <v>21348.11</v>
      </c>
      <c r="BD313" s="76"/>
      <c r="BE313" s="76"/>
      <c r="BF313" s="76">
        <v>52682.11</v>
      </c>
      <c r="BG313" s="76">
        <v>31813.08</v>
      </c>
      <c r="BH313" s="76">
        <v>70779.13</v>
      </c>
      <c r="BI313" s="76">
        <v>43520.89</v>
      </c>
      <c r="BJ313" s="76">
        <v>1255.7</v>
      </c>
      <c r="BK313" s="76">
        <v>6554.7</v>
      </c>
      <c r="BL313" s="76"/>
      <c r="BM313" s="76">
        <v>5076</v>
      </c>
      <c r="BN313" s="76"/>
      <c r="BO313" s="76"/>
      <c r="BP313" s="76"/>
      <c r="BQ313" s="76"/>
      <c r="BR313" s="76">
        <v>150375</v>
      </c>
      <c r="BS313" s="76">
        <v>290777.52</v>
      </c>
      <c r="BT313" s="76">
        <v>1128.3800000000001</v>
      </c>
      <c r="BU313" s="76">
        <v>2593.7799999999997</v>
      </c>
      <c r="BV313" s="76">
        <v>81524.78</v>
      </c>
      <c r="BW313" s="76"/>
      <c r="BX313" s="76"/>
      <c r="BY313" s="76">
        <v>41301.81</v>
      </c>
      <c r="BZ313" s="76">
        <v>99869.510000000009</v>
      </c>
      <c r="CA313" s="76"/>
      <c r="CB313" s="76">
        <v>45342.92</v>
      </c>
      <c r="CC313" s="76">
        <v>197626.22</v>
      </c>
      <c r="CD313" s="76"/>
      <c r="CE313" s="76"/>
      <c r="CF313" s="76"/>
      <c r="CG313" s="76"/>
      <c r="CH313" s="76">
        <v>57991.91</v>
      </c>
      <c r="CI313" s="76"/>
      <c r="CJ313" s="76"/>
      <c r="CK313" s="76"/>
      <c r="CL313" s="76"/>
      <c r="CM313" s="76"/>
      <c r="CN313" s="76"/>
      <c r="CO313" s="76"/>
      <c r="CP313" s="76">
        <v>151745.25</v>
      </c>
      <c r="CQ313" s="76"/>
      <c r="CR313" s="76">
        <v>1584.37</v>
      </c>
      <c r="CS313" s="76">
        <v>9041.35</v>
      </c>
      <c r="CT313" s="76"/>
      <c r="CU313" s="76">
        <v>40750.97</v>
      </c>
      <c r="CV313" s="76">
        <v>373169.48</v>
      </c>
      <c r="CW313" s="76"/>
      <c r="CX313" s="76"/>
      <c r="CY313" s="76"/>
      <c r="CZ313" s="76"/>
      <c r="DA313" s="76">
        <v>14846999.219999997</v>
      </c>
    </row>
    <row r="314" spans="2:105" x14ac:dyDescent="0.3">
      <c r="B314" s="72" t="s">
        <v>284</v>
      </c>
      <c r="C314" s="74" t="s">
        <v>63</v>
      </c>
      <c r="D314" s="73">
        <v>220494.03</v>
      </c>
      <c r="F314" s="55" t="s">
        <v>386</v>
      </c>
      <c r="G314" s="76">
        <v>209914.62</v>
      </c>
      <c r="H314" s="76">
        <v>-209914.61999999997</v>
      </c>
      <c r="I314" s="76">
        <v>19594888.600000001</v>
      </c>
      <c r="J314" s="76">
        <v>484383.83</v>
      </c>
      <c r="K314" s="76">
        <v>1366054.6399999994</v>
      </c>
      <c r="L314" s="76"/>
      <c r="M314" s="76">
        <v>1199358.47</v>
      </c>
      <c r="N314" s="76">
        <v>272298.06999999995</v>
      </c>
      <c r="O314" s="76"/>
      <c r="P314" s="76">
        <v>8918056.9600000009</v>
      </c>
      <c r="Q314" s="76">
        <v>173614.91999999998</v>
      </c>
      <c r="R314" s="76">
        <v>567361.53</v>
      </c>
      <c r="S314" s="76"/>
      <c r="T314" s="76">
        <v>478706.08999999997</v>
      </c>
      <c r="U314" s="76">
        <v>115832.29</v>
      </c>
      <c r="V314" s="76"/>
      <c r="W314" s="76"/>
      <c r="X314" s="76">
        <v>1723778.95</v>
      </c>
      <c r="Y314" s="76">
        <v>758444.67</v>
      </c>
      <c r="Z314" s="76">
        <v>3185497.74</v>
      </c>
      <c r="AA314" s="76">
        <v>1091725.8900000004</v>
      </c>
      <c r="AB314" s="76"/>
      <c r="AC314" s="76"/>
      <c r="AD314" s="76"/>
      <c r="AE314" s="76"/>
      <c r="AF314" s="76">
        <v>58127.439999999973</v>
      </c>
      <c r="AG314" s="76">
        <v>17722.580000000038</v>
      </c>
      <c r="AH314" s="76">
        <v>125451.69</v>
      </c>
      <c r="AI314" s="76">
        <v>117097.73000000003</v>
      </c>
      <c r="AJ314" s="76">
        <v>3309975.13</v>
      </c>
      <c r="AK314" s="76">
        <v>2878652.0499999993</v>
      </c>
      <c r="AL314" s="76">
        <v>311.17</v>
      </c>
      <c r="AM314" s="76">
        <v>2074.0499999999993</v>
      </c>
      <c r="AN314" s="76">
        <v>2031743.6200000003</v>
      </c>
      <c r="AO314" s="76">
        <v>175116.08999999997</v>
      </c>
      <c r="AP314" s="76">
        <v>1451085.1400000001</v>
      </c>
      <c r="AQ314" s="76">
        <v>129906.44</v>
      </c>
      <c r="AR314" s="76">
        <v>1036039.4099999999</v>
      </c>
      <c r="AS314" s="76"/>
      <c r="AT314" s="76">
        <v>10198.02</v>
      </c>
      <c r="AU314" s="76">
        <v>249802.64</v>
      </c>
      <c r="AV314" s="76">
        <v>775</v>
      </c>
      <c r="AW314" s="76">
        <v>912859.91</v>
      </c>
      <c r="AX314" s="76">
        <v>362418.36</v>
      </c>
      <c r="AY314" s="76">
        <v>1064767.2999999998</v>
      </c>
      <c r="AZ314" s="76"/>
      <c r="BA314" s="76">
        <v>14357.28</v>
      </c>
      <c r="BB314" s="76">
        <v>77211.61</v>
      </c>
      <c r="BC314" s="76">
        <v>261523.11</v>
      </c>
      <c r="BD314" s="76">
        <v>242635.91</v>
      </c>
      <c r="BE314" s="76">
        <v>36718.04</v>
      </c>
      <c r="BF314" s="76">
        <v>99901.7</v>
      </c>
      <c r="BG314" s="76">
        <v>66634.55</v>
      </c>
      <c r="BH314" s="76"/>
      <c r="BI314" s="76">
        <v>68194.37</v>
      </c>
      <c r="BJ314" s="76"/>
      <c r="BK314" s="76">
        <v>2451.77</v>
      </c>
      <c r="BL314" s="76"/>
      <c r="BM314" s="76">
        <v>116964</v>
      </c>
      <c r="BN314" s="76"/>
      <c r="BO314" s="76"/>
      <c r="BP314" s="76"/>
      <c r="BQ314" s="76"/>
      <c r="BR314" s="76">
        <v>467588.11000000004</v>
      </c>
      <c r="BS314" s="76">
        <v>221523.69</v>
      </c>
      <c r="BT314" s="76"/>
      <c r="BU314" s="76"/>
      <c r="BV314" s="76">
        <v>353657.83999999997</v>
      </c>
      <c r="BW314" s="76">
        <v>721703.40999999992</v>
      </c>
      <c r="BX314" s="76"/>
      <c r="BY314" s="76">
        <v>7704.93</v>
      </c>
      <c r="BZ314" s="76"/>
      <c r="CA314" s="76"/>
      <c r="CB314" s="76">
        <v>157125.20000000001</v>
      </c>
      <c r="CC314" s="76">
        <v>540069.81999999995</v>
      </c>
      <c r="CD314" s="76"/>
      <c r="CE314" s="76"/>
      <c r="CF314" s="76"/>
      <c r="CG314" s="76"/>
      <c r="CH314" s="76">
        <v>93447.239999999991</v>
      </c>
      <c r="CI314" s="76"/>
      <c r="CJ314" s="76">
        <v>105719.98</v>
      </c>
      <c r="CK314" s="76">
        <v>3360.02</v>
      </c>
      <c r="CL314" s="76"/>
      <c r="CM314" s="76"/>
      <c r="CN314" s="76"/>
      <c r="CO314" s="76"/>
      <c r="CP314" s="76">
        <v>239601.92999999996</v>
      </c>
      <c r="CQ314" s="76"/>
      <c r="CR314" s="76">
        <v>223333.84000000003</v>
      </c>
      <c r="CS314" s="76">
        <v>40955.199999999997</v>
      </c>
      <c r="CT314" s="76"/>
      <c r="CU314" s="76">
        <v>39791.599999999999</v>
      </c>
      <c r="CV314" s="76"/>
      <c r="CW314" s="76">
        <v>35607.599999999999</v>
      </c>
      <c r="CX314" s="76">
        <v>378132.36</v>
      </c>
      <c r="CY314" s="76"/>
      <c r="CZ314" s="76"/>
      <c r="DA314" s="76">
        <v>58480041.529999994</v>
      </c>
    </row>
    <row r="315" spans="2:105" x14ac:dyDescent="0.3">
      <c r="B315" s="72" t="s">
        <v>284</v>
      </c>
      <c r="C315" s="74" t="s">
        <v>65</v>
      </c>
      <c r="D315" s="73">
        <v>26386.79</v>
      </c>
      <c r="F315" s="55" t="s">
        <v>744</v>
      </c>
      <c r="G315" s="76">
        <v>173804.07</v>
      </c>
      <c r="H315" s="76">
        <v>-173804.07</v>
      </c>
      <c r="I315" s="76">
        <v>36046733.549999997</v>
      </c>
      <c r="J315" s="76">
        <v>1055415.6400000001</v>
      </c>
      <c r="K315" s="76">
        <v>4242496</v>
      </c>
      <c r="L315" s="76"/>
      <c r="M315" s="76">
        <v>436923.36000000004</v>
      </c>
      <c r="N315" s="76">
        <v>1147426.1199999999</v>
      </c>
      <c r="O315" s="76">
        <v>494571</v>
      </c>
      <c r="P315" s="76">
        <v>17509336.550000001</v>
      </c>
      <c r="Q315" s="76">
        <v>543390.41</v>
      </c>
      <c r="R315" s="76">
        <v>1027926.66</v>
      </c>
      <c r="S315" s="76"/>
      <c r="T315" s="76">
        <v>441879.94</v>
      </c>
      <c r="U315" s="76">
        <v>142065.62</v>
      </c>
      <c r="V315" s="76"/>
      <c r="W315" s="76"/>
      <c r="X315" s="76">
        <v>3188528.0099999993</v>
      </c>
      <c r="Y315" s="76">
        <v>1462412.33</v>
      </c>
      <c r="Z315" s="76">
        <v>5964103.7799999993</v>
      </c>
      <c r="AA315" s="76">
        <v>2188887.7200000002</v>
      </c>
      <c r="AB315" s="76"/>
      <c r="AC315" s="76"/>
      <c r="AD315" s="76"/>
      <c r="AE315" s="76"/>
      <c r="AF315" s="76">
        <v>72122.3</v>
      </c>
      <c r="AG315" s="76">
        <v>40273.020000000004</v>
      </c>
      <c r="AH315" s="76">
        <v>224390.63999999998</v>
      </c>
      <c r="AI315" s="76">
        <v>202662.89999999997</v>
      </c>
      <c r="AJ315" s="76">
        <v>5459787.3099999996</v>
      </c>
      <c r="AK315" s="76">
        <v>5377940.6899999995</v>
      </c>
      <c r="AL315" s="76">
        <v>182175.53000000003</v>
      </c>
      <c r="AM315" s="76">
        <v>48450</v>
      </c>
      <c r="AN315" s="76">
        <v>4402847.05</v>
      </c>
      <c r="AO315" s="76">
        <v>347143.87</v>
      </c>
      <c r="AP315" s="76">
        <v>2304725.2400000002</v>
      </c>
      <c r="AQ315" s="76">
        <v>502017.07999999996</v>
      </c>
      <c r="AR315" s="76">
        <v>3484736.04</v>
      </c>
      <c r="AS315" s="76">
        <v>14685.93</v>
      </c>
      <c r="AT315" s="76"/>
      <c r="AU315" s="76">
        <v>36774.949999999997</v>
      </c>
      <c r="AV315" s="76"/>
      <c r="AW315" s="76"/>
      <c r="AX315" s="76">
        <v>276434.52999999997</v>
      </c>
      <c r="AY315" s="76">
        <v>2216979.91</v>
      </c>
      <c r="AZ315" s="76"/>
      <c r="BA315" s="76">
        <v>27007.55</v>
      </c>
      <c r="BB315" s="76"/>
      <c r="BC315" s="76">
        <v>1133539.7299999997</v>
      </c>
      <c r="BD315" s="76">
        <v>26460</v>
      </c>
      <c r="BE315" s="76">
        <v>2989.6800000000003</v>
      </c>
      <c r="BF315" s="76">
        <v>361467.26</v>
      </c>
      <c r="BG315" s="76">
        <v>58019.69</v>
      </c>
      <c r="BH315" s="76">
        <v>25395.409999999996</v>
      </c>
      <c r="BI315" s="76">
        <v>19152.57</v>
      </c>
      <c r="BJ315" s="76">
        <v>142835.29999999999</v>
      </c>
      <c r="BK315" s="76">
        <v>9450.49</v>
      </c>
      <c r="BL315" s="76">
        <v>170290.08</v>
      </c>
      <c r="BM315" s="76">
        <v>301396.11</v>
      </c>
      <c r="BN315" s="76"/>
      <c r="BO315" s="76"/>
      <c r="BP315" s="76"/>
      <c r="BQ315" s="76"/>
      <c r="BR315" s="76">
        <v>1049450.23</v>
      </c>
      <c r="BS315" s="76">
        <v>2744466.72</v>
      </c>
      <c r="BT315" s="76">
        <v>5609.4</v>
      </c>
      <c r="BU315" s="76">
        <v>10948.82</v>
      </c>
      <c r="BV315" s="76">
        <v>829078.63</v>
      </c>
      <c r="BW315" s="76">
        <v>326223.82999999996</v>
      </c>
      <c r="BX315" s="76"/>
      <c r="BY315" s="76">
        <v>247192.52</v>
      </c>
      <c r="BZ315" s="76">
        <v>644611.42999999993</v>
      </c>
      <c r="CA315" s="76"/>
      <c r="CB315" s="76">
        <v>310622.77999999997</v>
      </c>
      <c r="CC315" s="76">
        <v>919752.98</v>
      </c>
      <c r="CD315" s="76">
        <v>8436.94</v>
      </c>
      <c r="CE315" s="76">
        <v>43867.55</v>
      </c>
      <c r="CF315" s="76"/>
      <c r="CG315" s="76"/>
      <c r="CH315" s="76">
        <v>155872.62</v>
      </c>
      <c r="CI315" s="76"/>
      <c r="CJ315" s="76"/>
      <c r="CK315" s="76"/>
      <c r="CL315" s="76"/>
      <c r="CM315" s="76"/>
      <c r="CN315" s="76"/>
      <c r="CO315" s="76"/>
      <c r="CP315" s="76">
        <v>408345.66000000003</v>
      </c>
      <c r="CQ315" s="76"/>
      <c r="CR315" s="76">
        <v>269826.5</v>
      </c>
      <c r="CS315" s="76">
        <v>61196.44</v>
      </c>
      <c r="CT315" s="76"/>
      <c r="CU315" s="76">
        <v>72846.459999999992</v>
      </c>
      <c r="CV315" s="76"/>
      <c r="CW315" s="76"/>
      <c r="CX315" s="76">
        <v>63308.57</v>
      </c>
      <c r="CY315" s="76"/>
      <c r="CZ315" s="76"/>
      <c r="DA315" s="76">
        <v>111535905.62999997</v>
      </c>
    </row>
    <row r="316" spans="2:105" x14ac:dyDescent="0.3">
      <c r="B316" s="72" t="s">
        <v>284</v>
      </c>
      <c r="C316" s="74" t="s">
        <v>67</v>
      </c>
      <c r="D316" s="73">
        <v>1294.25</v>
      </c>
      <c r="F316" s="55" t="s">
        <v>764</v>
      </c>
      <c r="G316" s="76">
        <v>291199.87</v>
      </c>
      <c r="H316" s="76">
        <v>-291199.87</v>
      </c>
      <c r="I316" s="76">
        <v>20118436.389999997</v>
      </c>
      <c r="J316" s="76">
        <v>506264.42</v>
      </c>
      <c r="K316" s="76">
        <v>1159480.6599999999</v>
      </c>
      <c r="L316" s="76"/>
      <c r="M316" s="76">
        <v>3283505.3200000003</v>
      </c>
      <c r="N316" s="76">
        <v>156512.80000000002</v>
      </c>
      <c r="O316" s="76"/>
      <c r="P316" s="76">
        <v>10631891.890000002</v>
      </c>
      <c r="Q316" s="76">
        <v>746868.65000000014</v>
      </c>
      <c r="R316" s="76">
        <v>597094.05000000005</v>
      </c>
      <c r="S316" s="76"/>
      <c r="T316" s="76">
        <v>268246.32</v>
      </c>
      <c r="U316" s="76">
        <v>39498.429999999993</v>
      </c>
      <c r="V316" s="76"/>
      <c r="W316" s="76"/>
      <c r="X316" s="76">
        <v>1844551.57</v>
      </c>
      <c r="Y316" s="76">
        <v>903524.24000000011</v>
      </c>
      <c r="Z316" s="76">
        <v>3528497.26</v>
      </c>
      <c r="AA316" s="76">
        <v>1337924.2599999995</v>
      </c>
      <c r="AB316" s="76"/>
      <c r="AC316" s="76"/>
      <c r="AD316" s="76"/>
      <c r="AE316" s="76"/>
      <c r="AF316" s="76">
        <v>17906.810000000005</v>
      </c>
      <c r="AG316" s="76">
        <v>58563.000000000007</v>
      </c>
      <c r="AH316" s="76">
        <v>153729.18</v>
      </c>
      <c r="AI316" s="76">
        <v>159332.54000000007</v>
      </c>
      <c r="AJ316" s="76">
        <v>3357254.1999999993</v>
      </c>
      <c r="AK316" s="76">
        <v>3616382.8000000003</v>
      </c>
      <c r="AL316" s="76"/>
      <c r="AM316" s="76"/>
      <c r="AN316" s="76">
        <v>2676841.0699999998</v>
      </c>
      <c r="AO316" s="76">
        <v>174731.28</v>
      </c>
      <c r="AP316" s="76">
        <v>1011298.22</v>
      </c>
      <c r="AQ316" s="76">
        <v>250267.58000000002</v>
      </c>
      <c r="AR316" s="76">
        <v>1934693.22</v>
      </c>
      <c r="AS316" s="76">
        <v>212138.75</v>
      </c>
      <c r="AT316" s="76">
        <v>19508.82</v>
      </c>
      <c r="AU316" s="76">
        <v>4462895.33</v>
      </c>
      <c r="AV316" s="76"/>
      <c r="AW316" s="76"/>
      <c r="AX316" s="76">
        <v>738912.12</v>
      </c>
      <c r="AY316" s="76">
        <v>771948.8899999999</v>
      </c>
      <c r="AZ316" s="76"/>
      <c r="BA316" s="76">
        <v>1830.6</v>
      </c>
      <c r="BB316" s="76">
        <v>144902.01999999999</v>
      </c>
      <c r="BC316" s="76">
        <v>10812.09</v>
      </c>
      <c r="BD316" s="76"/>
      <c r="BE316" s="76">
        <v>304.64999999999998</v>
      </c>
      <c r="BF316" s="76">
        <v>185827.07</v>
      </c>
      <c r="BG316" s="76">
        <v>58778.890000000007</v>
      </c>
      <c r="BH316" s="76">
        <v>913258.45</v>
      </c>
      <c r="BI316" s="76">
        <v>293852.61</v>
      </c>
      <c r="BJ316" s="76">
        <v>200</v>
      </c>
      <c r="BK316" s="76">
        <v>35431.710000000006</v>
      </c>
      <c r="BL316" s="76">
        <v>1057.42</v>
      </c>
      <c r="BM316" s="76">
        <v>1381786.09</v>
      </c>
      <c r="BN316" s="76">
        <v>3830.64</v>
      </c>
      <c r="BO316" s="76"/>
      <c r="BP316" s="76"/>
      <c r="BQ316" s="76"/>
      <c r="BR316" s="76">
        <v>1318069.18</v>
      </c>
      <c r="BS316" s="76">
        <v>2170260.39</v>
      </c>
      <c r="BT316" s="76">
        <v>2342.0099999999998</v>
      </c>
      <c r="BU316" s="76">
        <v>11100.24</v>
      </c>
      <c r="BV316" s="76">
        <v>593753.25</v>
      </c>
      <c r="BW316" s="76"/>
      <c r="BX316" s="76"/>
      <c r="BY316" s="76">
        <v>13247.36</v>
      </c>
      <c r="BZ316" s="76"/>
      <c r="CA316" s="76"/>
      <c r="CB316" s="76">
        <v>211253.18</v>
      </c>
      <c r="CC316" s="76">
        <v>597445.64</v>
      </c>
      <c r="CD316" s="76"/>
      <c r="CE316" s="76"/>
      <c r="CF316" s="76"/>
      <c r="CG316" s="76"/>
      <c r="CH316" s="76">
        <v>117703.77</v>
      </c>
      <c r="CI316" s="76"/>
      <c r="CJ316" s="76"/>
      <c r="CK316" s="76"/>
      <c r="CL316" s="76"/>
      <c r="CM316" s="76"/>
      <c r="CN316" s="76"/>
      <c r="CO316" s="76"/>
      <c r="CP316" s="76">
        <v>647298.28</v>
      </c>
      <c r="CQ316" s="76"/>
      <c r="CR316" s="76">
        <v>514529.69</v>
      </c>
      <c r="CS316" s="76">
        <v>189192.31</v>
      </c>
      <c r="CT316" s="76">
        <v>137758.78</v>
      </c>
      <c r="CU316" s="76"/>
      <c r="CV316" s="76"/>
      <c r="CW316" s="76"/>
      <c r="CX316" s="76"/>
      <c r="CY316" s="76"/>
      <c r="CZ316" s="76"/>
      <c r="DA316" s="76">
        <v>74294526.390000015</v>
      </c>
    </row>
    <row r="317" spans="2:105" x14ac:dyDescent="0.3">
      <c r="B317" s="72" t="s">
        <v>284</v>
      </c>
      <c r="C317" s="74" t="s">
        <v>69</v>
      </c>
      <c r="D317" s="73">
        <v>183170.86</v>
      </c>
      <c r="F317" s="55" t="s">
        <v>404</v>
      </c>
      <c r="G317" s="76">
        <v>83294.39</v>
      </c>
      <c r="H317" s="76">
        <v>-83294.39</v>
      </c>
      <c r="I317" s="76">
        <v>6300281.6799999997</v>
      </c>
      <c r="J317" s="76">
        <v>191863.18</v>
      </c>
      <c r="K317" s="76">
        <v>301838.17000000004</v>
      </c>
      <c r="L317" s="76"/>
      <c r="M317" s="76">
        <v>246094.75</v>
      </c>
      <c r="N317" s="76">
        <v>69738.78</v>
      </c>
      <c r="O317" s="76">
        <v>117755</v>
      </c>
      <c r="P317" s="76">
        <v>2564212.2300000004</v>
      </c>
      <c r="Q317" s="76">
        <v>143361.35999999999</v>
      </c>
      <c r="R317" s="76">
        <v>100806.52</v>
      </c>
      <c r="S317" s="76"/>
      <c r="T317" s="76">
        <v>109206.72</v>
      </c>
      <c r="U317" s="76">
        <v>39013.919999999998</v>
      </c>
      <c r="V317" s="76"/>
      <c r="W317" s="76"/>
      <c r="X317" s="76">
        <v>538472.02</v>
      </c>
      <c r="Y317" s="76">
        <v>219014.51</v>
      </c>
      <c r="Z317" s="76">
        <v>1002239.4999999999</v>
      </c>
      <c r="AA317" s="76">
        <v>314045.38000000012</v>
      </c>
      <c r="AB317" s="76"/>
      <c r="AC317" s="76"/>
      <c r="AD317" s="76"/>
      <c r="AE317" s="76"/>
      <c r="AF317" s="76">
        <v>9749.09</v>
      </c>
      <c r="AG317" s="76">
        <v>3344.5000000000009</v>
      </c>
      <c r="AH317" s="76">
        <v>35539.75</v>
      </c>
      <c r="AI317" s="76">
        <v>30966.189999999995</v>
      </c>
      <c r="AJ317" s="76">
        <v>966168.6</v>
      </c>
      <c r="AK317" s="76">
        <v>876064.00000000012</v>
      </c>
      <c r="AL317" s="76">
        <v>32797.550000000003</v>
      </c>
      <c r="AM317" s="76">
        <v>9944.1200000000008</v>
      </c>
      <c r="AN317" s="76">
        <v>465853.0199999999</v>
      </c>
      <c r="AO317" s="76">
        <v>128537.63</v>
      </c>
      <c r="AP317" s="76">
        <v>276730.08</v>
      </c>
      <c r="AQ317" s="76">
        <v>30831.970000000005</v>
      </c>
      <c r="AR317" s="76">
        <v>504265.59</v>
      </c>
      <c r="AS317" s="76">
        <v>36</v>
      </c>
      <c r="AT317" s="76">
        <v>3348.69</v>
      </c>
      <c r="AU317" s="76"/>
      <c r="AV317" s="76"/>
      <c r="AW317" s="76"/>
      <c r="AX317" s="76">
        <v>39907.06</v>
      </c>
      <c r="AY317" s="76">
        <v>215605.97</v>
      </c>
      <c r="AZ317" s="76">
        <v>4157.6000000000004</v>
      </c>
      <c r="BA317" s="76">
        <v>21537.37</v>
      </c>
      <c r="BB317" s="76"/>
      <c r="BC317" s="76">
        <v>87007.32</v>
      </c>
      <c r="BD317" s="76">
        <v>2452.91</v>
      </c>
      <c r="BE317" s="76">
        <v>3975.77</v>
      </c>
      <c r="BF317" s="76">
        <v>34024.25</v>
      </c>
      <c r="BG317" s="76">
        <v>30146.29</v>
      </c>
      <c r="BH317" s="76">
        <v>108396.95999999999</v>
      </c>
      <c r="BI317" s="76">
        <v>356.98</v>
      </c>
      <c r="BJ317" s="76"/>
      <c r="BK317" s="76">
        <v>55296.03</v>
      </c>
      <c r="BL317" s="76"/>
      <c r="BM317" s="76"/>
      <c r="BN317" s="76"/>
      <c r="BO317" s="76"/>
      <c r="BP317" s="76"/>
      <c r="BQ317" s="76">
        <v>6728.75</v>
      </c>
      <c r="BR317" s="76">
        <v>231650.74</v>
      </c>
      <c r="BS317" s="76">
        <v>79867.070000000007</v>
      </c>
      <c r="BT317" s="76">
        <v>5913.04</v>
      </c>
      <c r="BU317" s="76">
        <v>10832.560000000001</v>
      </c>
      <c r="BV317" s="76">
        <v>138255.29999999999</v>
      </c>
      <c r="BW317" s="76"/>
      <c r="BX317" s="76"/>
      <c r="BY317" s="76">
        <v>21218.2</v>
      </c>
      <c r="BZ317" s="76">
        <v>253865.94</v>
      </c>
      <c r="CA317" s="76"/>
      <c r="CB317" s="76"/>
      <c r="CC317" s="76">
        <v>201790.55</v>
      </c>
      <c r="CD317" s="76">
        <v>92316</v>
      </c>
      <c r="CE317" s="76"/>
      <c r="CF317" s="76"/>
      <c r="CG317" s="76"/>
      <c r="CH317" s="76">
        <v>18948.46</v>
      </c>
      <c r="CI317" s="76"/>
      <c r="CJ317" s="76"/>
      <c r="CK317" s="76"/>
      <c r="CL317" s="76"/>
      <c r="CM317" s="76"/>
      <c r="CN317" s="76"/>
      <c r="CO317" s="76"/>
      <c r="CP317" s="76">
        <v>46262.969999999994</v>
      </c>
      <c r="CQ317" s="76"/>
      <c r="CR317" s="76"/>
      <c r="CS317" s="76"/>
      <c r="CT317" s="76">
        <v>132782.34</v>
      </c>
      <c r="CU317" s="76"/>
      <c r="CV317" s="76"/>
      <c r="CW317" s="76"/>
      <c r="CX317" s="76"/>
      <c r="CY317" s="76"/>
      <c r="CZ317" s="76"/>
      <c r="DA317" s="76">
        <v>17475416.93</v>
      </c>
    </row>
    <row r="318" spans="2:105" x14ac:dyDescent="0.3">
      <c r="B318" s="72" t="s">
        <v>284</v>
      </c>
      <c r="C318" s="74" t="s">
        <v>71</v>
      </c>
      <c r="D318" s="73">
        <v>407623.61</v>
      </c>
      <c r="F318" s="55" t="s">
        <v>388</v>
      </c>
      <c r="G318" s="76">
        <v>58276.85</v>
      </c>
      <c r="H318" s="76">
        <v>-58276.85</v>
      </c>
      <c r="I318" s="76">
        <v>9571514.8900000006</v>
      </c>
      <c r="J318" s="76">
        <v>71254.11</v>
      </c>
      <c r="K318" s="76">
        <v>500168.06999999995</v>
      </c>
      <c r="L318" s="76"/>
      <c r="M318" s="76">
        <v>48634.22</v>
      </c>
      <c r="N318" s="76">
        <v>3406.94</v>
      </c>
      <c r="O318" s="76"/>
      <c r="P318" s="76">
        <v>3895725.6199999996</v>
      </c>
      <c r="Q318" s="76">
        <v>160543.38</v>
      </c>
      <c r="R318" s="76">
        <v>87435.180000000008</v>
      </c>
      <c r="S318" s="76"/>
      <c r="T318" s="76">
        <v>165299.96</v>
      </c>
      <c r="U318" s="76">
        <v>1304.05</v>
      </c>
      <c r="V318" s="76"/>
      <c r="W318" s="76"/>
      <c r="X318" s="76">
        <v>761764.19</v>
      </c>
      <c r="Y318" s="76">
        <v>323304.87</v>
      </c>
      <c r="Z318" s="76">
        <v>1416477.02</v>
      </c>
      <c r="AA318" s="76">
        <v>449920.41000000003</v>
      </c>
      <c r="AB318" s="76"/>
      <c r="AC318" s="76"/>
      <c r="AD318" s="76"/>
      <c r="AE318" s="76"/>
      <c r="AF318" s="76">
        <v>10121.950000000001</v>
      </c>
      <c r="AG318" s="76">
        <v>232.3</v>
      </c>
      <c r="AH318" s="76">
        <v>50192.490000000005</v>
      </c>
      <c r="AI318" s="76">
        <v>50554.140000000007</v>
      </c>
      <c r="AJ318" s="76">
        <v>1336751.42</v>
      </c>
      <c r="AK318" s="76">
        <v>1196712.5800000003</v>
      </c>
      <c r="AL318" s="76">
        <v>376.9</v>
      </c>
      <c r="AM318" s="76">
        <v>22083.64</v>
      </c>
      <c r="AN318" s="76">
        <v>2655192.75</v>
      </c>
      <c r="AO318" s="76">
        <v>82256.91</v>
      </c>
      <c r="AP318" s="76">
        <v>537006.76</v>
      </c>
      <c r="AQ318" s="76">
        <v>36844.11</v>
      </c>
      <c r="AR318" s="76">
        <v>600758.70000000007</v>
      </c>
      <c r="AS318" s="76">
        <v>74738.759999999995</v>
      </c>
      <c r="AT318" s="76">
        <v>9091.17</v>
      </c>
      <c r="AU318" s="76">
        <v>180180</v>
      </c>
      <c r="AV318" s="76"/>
      <c r="AW318" s="76"/>
      <c r="AX318" s="76">
        <v>284590.08000000002</v>
      </c>
      <c r="AY318" s="76">
        <v>97378.66</v>
      </c>
      <c r="AZ318" s="76">
        <v>47513.36</v>
      </c>
      <c r="BA318" s="76">
        <v>18834.009999999998</v>
      </c>
      <c r="BB318" s="76"/>
      <c r="BC318" s="76">
        <v>8210.25</v>
      </c>
      <c r="BD318" s="76"/>
      <c r="BE318" s="76">
        <v>26890.93</v>
      </c>
      <c r="BF318" s="76">
        <v>81715.78</v>
      </c>
      <c r="BG318" s="76">
        <v>16071.77</v>
      </c>
      <c r="BH318" s="76">
        <v>2635092.7400000002</v>
      </c>
      <c r="BI318" s="76">
        <v>7307.48</v>
      </c>
      <c r="BJ318" s="76"/>
      <c r="BK318" s="76">
        <v>2752.6800000000003</v>
      </c>
      <c r="BL318" s="76"/>
      <c r="BM318" s="76">
        <v>807.5</v>
      </c>
      <c r="BN318" s="76"/>
      <c r="BO318" s="76"/>
      <c r="BP318" s="76"/>
      <c r="BQ318" s="76"/>
      <c r="BR318" s="76">
        <v>248611.65</v>
      </c>
      <c r="BS318" s="76">
        <v>529449.22000000009</v>
      </c>
      <c r="BT318" s="76">
        <v>3949.52</v>
      </c>
      <c r="BU318" s="76">
        <v>4445.42</v>
      </c>
      <c r="BV318" s="76">
        <v>176327.03999999998</v>
      </c>
      <c r="BW318" s="76"/>
      <c r="BX318" s="76"/>
      <c r="BY318" s="76">
        <v>100599.70999999999</v>
      </c>
      <c r="BZ318" s="76">
        <v>369523.67000000004</v>
      </c>
      <c r="CA318" s="76"/>
      <c r="CB318" s="76">
        <v>96255.12</v>
      </c>
      <c r="CC318" s="76">
        <v>238904</v>
      </c>
      <c r="CD318" s="76"/>
      <c r="CE318" s="76"/>
      <c r="CF318" s="76"/>
      <c r="CG318" s="76"/>
      <c r="CH318" s="76">
        <v>56180.03</v>
      </c>
      <c r="CI318" s="76"/>
      <c r="CJ318" s="76">
        <v>39493.97</v>
      </c>
      <c r="CK318" s="76"/>
      <c r="CL318" s="76"/>
      <c r="CM318" s="76">
        <v>1344.19</v>
      </c>
      <c r="CN318" s="76"/>
      <c r="CO318" s="76"/>
      <c r="CP318" s="76">
        <v>112978.69</v>
      </c>
      <c r="CQ318" s="76">
        <v>1066350.81</v>
      </c>
      <c r="CR318" s="76"/>
      <c r="CS318" s="76"/>
      <c r="CT318" s="76"/>
      <c r="CU318" s="76">
        <v>61804.62</v>
      </c>
      <c r="CV318" s="76"/>
      <c r="CW318" s="76"/>
      <c r="CX318" s="76">
        <v>101171.39</v>
      </c>
      <c r="CY318" s="76"/>
      <c r="CZ318" s="76"/>
      <c r="DA318" s="76">
        <v>30734401.780000012</v>
      </c>
    </row>
    <row r="319" spans="2:105" x14ac:dyDescent="0.3">
      <c r="B319" s="72" t="s">
        <v>284</v>
      </c>
      <c r="C319" s="74" t="s">
        <v>73</v>
      </c>
      <c r="D319" s="73">
        <v>19668</v>
      </c>
      <c r="F319" s="55" t="s">
        <v>844</v>
      </c>
      <c r="G319" s="76">
        <v>75384.340000000011</v>
      </c>
      <c r="H319" s="76">
        <v>-75384.34</v>
      </c>
      <c r="I319" s="76">
        <v>6716247.7299999995</v>
      </c>
      <c r="J319" s="76">
        <v>236083.9</v>
      </c>
      <c r="K319" s="76">
        <v>466115.4</v>
      </c>
      <c r="L319" s="76"/>
      <c r="M319" s="76">
        <v>384502.62</v>
      </c>
      <c r="N319" s="76">
        <v>109283.22</v>
      </c>
      <c r="O319" s="76">
        <v>35538</v>
      </c>
      <c r="P319" s="76">
        <v>2476695.0199999996</v>
      </c>
      <c r="Q319" s="76">
        <v>61587.85</v>
      </c>
      <c r="R319" s="76">
        <v>106742.40000000002</v>
      </c>
      <c r="S319" s="76"/>
      <c r="T319" s="76">
        <v>70534.989999999991</v>
      </c>
      <c r="U319" s="76">
        <v>18450.21</v>
      </c>
      <c r="V319" s="76"/>
      <c r="W319" s="76"/>
      <c r="X319" s="76">
        <v>588758.89999999967</v>
      </c>
      <c r="Y319" s="76">
        <v>203203.96</v>
      </c>
      <c r="Z319" s="76">
        <v>1113127.7400000005</v>
      </c>
      <c r="AA319" s="76">
        <v>303979.27999999997</v>
      </c>
      <c r="AB319" s="76"/>
      <c r="AC319" s="76"/>
      <c r="AD319" s="76"/>
      <c r="AE319" s="76"/>
      <c r="AF319" s="76">
        <v>14042.910000000003</v>
      </c>
      <c r="AG319" s="76">
        <v>4857.4100000000008</v>
      </c>
      <c r="AH319" s="76">
        <v>43379.890000000007</v>
      </c>
      <c r="AI319" s="76">
        <v>30241.430000000004</v>
      </c>
      <c r="AJ319" s="76">
        <v>1069013.0000000002</v>
      </c>
      <c r="AK319" s="76">
        <v>811596</v>
      </c>
      <c r="AL319" s="76">
        <v>54666.839999999989</v>
      </c>
      <c r="AM319" s="76">
        <v>16216.409999999998</v>
      </c>
      <c r="AN319" s="76">
        <v>854785.90000000014</v>
      </c>
      <c r="AO319" s="76">
        <v>60968.54</v>
      </c>
      <c r="AP319" s="76">
        <v>361244.87</v>
      </c>
      <c r="AQ319" s="76">
        <v>25245.200000000004</v>
      </c>
      <c r="AR319" s="76">
        <v>189427.1</v>
      </c>
      <c r="AS319" s="76">
        <v>1996.3799999999999</v>
      </c>
      <c r="AT319" s="76">
        <v>3685.98</v>
      </c>
      <c r="AU319" s="76">
        <v>459</v>
      </c>
      <c r="AV319" s="76"/>
      <c r="AW319" s="76"/>
      <c r="AX319" s="76">
        <v>60947.759999999995</v>
      </c>
      <c r="AY319" s="76">
        <v>271538.56</v>
      </c>
      <c r="AZ319" s="76"/>
      <c r="BA319" s="76">
        <v>14688.62</v>
      </c>
      <c r="BB319" s="76">
        <v>14666</v>
      </c>
      <c r="BC319" s="76">
        <v>9035.64</v>
      </c>
      <c r="BD319" s="76">
        <v>60591.68</v>
      </c>
      <c r="BE319" s="76">
        <v>78959.63</v>
      </c>
      <c r="BF319" s="76">
        <v>35079.58</v>
      </c>
      <c r="BG319" s="76">
        <v>46339.51</v>
      </c>
      <c r="BH319" s="76">
        <v>241601.37999999998</v>
      </c>
      <c r="BI319" s="76"/>
      <c r="BJ319" s="76">
        <v>108</v>
      </c>
      <c r="BK319" s="76">
        <v>14645.3</v>
      </c>
      <c r="BL319" s="76"/>
      <c r="BM319" s="76">
        <v>32115.97</v>
      </c>
      <c r="BN319" s="76"/>
      <c r="BO319" s="76"/>
      <c r="BP319" s="76"/>
      <c r="BQ319" s="76"/>
      <c r="BR319" s="76">
        <v>220561.34</v>
      </c>
      <c r="BS319" s="76">
        <v>77042.039999999994</v>
      </c>
      <c r="BT319" s="76">
        <v>1882.02</v>
      </c>
      <c r="BU319" s="76"/>
      <c r="BV319" s="76">
        <v>182686.95</v>
      </c>
      <c r="BW319" s="76"/>
      <c r="BX319" s="76"/>
      <c r="BY319" s="76">
        <v>815</v>
      </c>
      <c r="BZ319" s="76">
        <v>105133.36</v>
      </c>
      <c r="CA319" s="76"/>
      <c r="CB319" s="76">
        <v>83679.97</v>
      </c>
      <c r="CC319" s="76">
        <v>227363.43000000002</v>
      </c>
      <c r="CD319" s="76"/>
      <c r="CE319" s="76"/>
      <c r="CF319" s="76"/>
      <c r="CG319" s="76"/>
      <c r="CH319" s="76">
        <v>22132.539999999997</v>
      </c>
      <c r="CI319" s="76"/>
      <c r="CJ319" s="76"/>
      <c r="CK319" s="76"/>
      <c r="CL319" s="76"/>
      <c r="CM319" s="76"/>
      <c r="CN319" s="76"/>
      <c r="CO319" s="76"/>
      <c r="CP319" s="76">
        <v>40568.319999999992</v>
      </c>
      <c r="CQ319" s="76"/>
      <c r="CR319" s="76"/>
      <c r="CS319" s="76"/>
      <c r="CT319" s="76">
        <v>35580.050000000003</v>
      </c>
      <c r="CU319" s="76"/>
      <c r="CV319" s="76">
        <v>30535.469999999998</v>
      </c>
      <c r="CW319" s="76"/>
      <c r="CX319" s="76">
        <v>96807.71</v>
      </c>
      <c r="CY319" s="76"/>
      <c r="CZ319" s="76"/>
      <c r="DA319" s="76">
        <v>18437783.909999996</v>
      </c>
    </row>
    <row r="320" spans="2:105" x14ac:dyDescent="0.3">
      <c r="B320" s="72" t="s">
        <v>284</v>
      </c>
      <c r="C320" s="74" t="s">
        <v>77</v>
      </c>
      <c r="D320" s="73">
        <v>372.47</v>
      </c>
      <c r="F320" s="55" t="s">
        <v>796</v>
      </c>
      <c r="G320" s="76">
        <v>140488.56</v>
      </c>
      <c r="H320" s="76">
        <v>-140488.56</v>
      </c>
      <c r="I320" s="76">
        <v>19969864.100000001</v>
      </c>
      <c r="J320" s="76">
        <v>809666.07</v>
      </c>
      <c r="K320" s="76">
        <v>1447664.8800000001</v>
      </c>
      <c r="L320" s="76"/>
      <c r="M320" s="76">
        <v>683403.62</v>
      </c>
      <c r="N320" s="76">
        <v>143550.03</v>
      </c>
      <c r="O320" s="76">
        <v>113473</v>
      </c>
      <c r="P320" s="76">
        <v>8229564.0099999998</v>
      </c>
      <c r="Q320" s="76">
        <v>222972.99</v>
      </c>
      <c r="R320" s="76">
        <v>462872.46000000008</v>
      </c>
      <c r="S320" s="76"/>
      <c r="T320" s="76">
        <v>383796.63</v>
      </c>
      <c r="U320" s="76">
        <v>271620.65999999997</v>
      </c>
      <c r="V320" s="76">
        <v>3179.7</v>
      </c>
      <c r="W320" s="76">
        <v>201.74</v>
      </c>
      <c r="X320" s="76">
        <v>1703968.33</v>
      </c>
      <c r="Y320" s="76">
        <v>710808.29999999981</v>
      </c>
      <c r="Z320" s="76">
        <v>3239287.5999999996</v>
      </c>
      <c r="AA320" s="76">
        <v>1054410.1100000001</v>
      </c>
      <c r="AB320" s="76"/>
      <c r="AC320" s="76"/>
      <c r="AD320" s="76"/>
      <c r="AE320" s="76"/>
      <c r="AF320" s="76">
        <v>40270.729999999989</v>
      </c>
      <c r="AG320" s="76">
        <v>16534.319999999996</v>
      </c>
      <c r="AH320" s="76">
        <v>102278.17</v>
      </c>
      <c r="AI320" s="76">
        <v>97165.679999999964</v>
      </c>
      <c r="AJ320" s="76">
        <v>3580200.9299999997</v>
      </c>
      <c r="AK320" s="76">
        <v>2629065.11</v>
      </c>
      <c r="AL320" s="76"/>
      <c r="AM320" s="76"/>
      <c r="AN320" s="76">
        <v>1432960.2699999998</v>
      </c>
      <c r="AO320" s="76">
        <v>272796.75</v>
      </c>
      <c r="AP320" s="76">
        <v>1005152.4</v>
      </c>
      <c r="AQ320" s="76">
        <v>829171.33000000007</v>
      </c>
      <c r="AR320" s="76">
        <v>3235375.59</v>
      </c>
      <c r="AS320" s="76"/>
      <c r="AT320" s="76">
        <v>8277.0499999999993</v>
      </c>
      <c r="AU320" s="76">
        <v>1158823.1099999999</v>
      </c>
      <c r="AV320" s="76"/>
      <c r="AW320" s="76"/>
      <c r="AX320" s="76">
        <v>340015.73</v>
      </c>
      <c r="AY320" s="76">
        <v>636980.75</v>
      </c>
      <c r="AZ320" s="76"/>
      <c r="BA320" s="76">
        <v>19313.7</v>
      </c>
      <c r="BB320" s="76">
        <v>367932.66</v>
      </c>
      <c r="BC320" s="76">
        <v>330502.46000000002</v>
      </c>
      <c r="BD320" s="76">
        <v>138075.54</v>
      </c>
      <c r="BE320" s="76">
        <v>346576.41000000003</v>
      </c>
      <c r="BF320" s="76">
        <v>153792.24</v>
      </c>
      <c r="BG320" s="76">
        <v>440</v>
      </c>
      <c r="BH320" s="76">
        <v>199660.97000000003</v>
      </c>
      <c r="BI320" s="76">
        <v>3615.75</v>
      </c>
      <c r="BJ320" s="76">
        <v>13634.09</v>
      </c>
      <c r="BK320" s="76">
        <v>62961.53</v>
      </c>
      <c r="BL320" s="76">
        <v>936</v>
      </c>
      <c r="BM320" s="76"/>
      <c r="BN320" s="76"/>
      <c r="BO320" s="76"/>
      <c r="BP320" s="76"/>
      <c r="BQ320" s="76">
        <v>46884.2</v>
      </c>
      <c r="BR320" s="76">
        <v>590127.06999999995</v>
      </c>
      <c r="BS320" s="76">
        <v>268628.59999999998</v>
      </c>
      <c r="BT320" s="76">
        <v>4091.21</v>
      </c>
      <c r="BU320" s="76"/>
      <c r="BV320" s="76">
        <v>183504.1</v>
      </c>
      <c r="BW320" s="76"/>
      <c r="BX320" s="76"/>
      <c r="BY320" s="76">
        <v>374</v>
      </c>
      <c r="BZ320" s="76"/>
      <c r="CA320" s="76"/>
      <c r="CB320" s="76">
        <v>208622.69999999998</v>
      </c>
      <c r="CC320" s="76">
        <v>556212.38</v>
      </c>
      <c r="CD320" s="76"/>
      <c r="CE320" s="76"/>
      <c r="CF320" s="76"/>
      <c r="CG320" s="76"/>
      <c r="CH320" s="76"/>
      <c r="CI320" s="76">
        <v>17162.55</v>
      </c>
      <c r="CJ320" s="76"/>
      <c r="CK320" s="76"/>
      <c r="CL320" s="76">
        <v>450.28</v>
      </c>
      <c r="CM320" s="76"/>
      <c r="CN320" s="76"/>
      <c r="CO320" s="76"/>
      <c r="CP320" s="76">
        <v>378598.89</v>
      </c>
      <c r="CQ320" s="76"/>
      <c r="CR320" s="76"/>
      <c r="CS320" s="76">
        <v>14486.57</v>
      </c>
      <c r="CT320" s="76">
        <v>136059.13999999998</v>
      </c>
      <c r="CU320" s="76"/>
      <c r="CV320" s="76"/>
      <c r="CW320" s="76"/>
      <c r="CX320" s="76">
        <v>104603.94</v>
      </c>
      <c r="CY320" s="76"/>
      <c r="CZ320" s="76"/>
      <c r="DA320" s="76">
        <v>58982619.129999995</v>
      </c>
    </row>
    <row r="321" spans="2:105" x14ac:dyDescent="0.3">
      <c r="B321" s="72" t="s">
        <v>284</v>
      </c>
      <c r="C321" s="74" t="s">
        <v>81</v>
      </c>
      <c r="D321" s="73">
        <v>161344.03</v>
      </c>
      <c r="F321" s="55" t="s">
        <v>812</v>
      </c>
      <c r="G321" s="76">
        <v>170646.39999999999</v>
      </c>
      <c r="H321" s="76">
        <v>-170646.40000000002</v>
      </c>
      <c r="I321" s="76">
        <v>28358196.129999999</v>
      </c>
      <c r="J321" s="76">
        <v>842637.10000000009</v>
      </c>
      <c r="K321" s="76">
        <v>1908105.8900000001</v>
      </c>
      <c r="L321" s="76"/>
      <c r="M321" s="76">
        <v>2022082.7399999998</v>
      </c>
      <c r="N321" s="76">
        <v>674891.68</v>
      </c>
      <c r="O321" s="76">
        <v>251020</v>
      </c>
      <c r="P321" s="76">
        <v>11776113.57</v>
      </c>
      <c r="Q321" s="76">
        <v>594521.42999999993</v>
      </c>
      <c r="R321" s="76">
        <v>872574.79</v>
      </c>
      <c r="S321" s="76"/>
      <c r="T321" s="76">
        <v>463218.42999999993</v>
      </c>
      <c r="U321" s="76">
        <v>171414.33999999997</v>
      </c>
      <c r="V321" s="76">
        <v>22529.68</v>
      </c>
      <c r="W321" s="76">
        <v>-106.16000000000001</v>
      </c>
      <c r="X321" s="76">
        <v>2526077.5500000003</v>
      </c>
      <c r="Y321" s="76">
        <v>1028793.4900000003</v>
      </c>
      <c r="Z321" s="76">
        <v>4698859.8100000005</v>
      </c>
      <c r="AA321" s="76">
        <v>1472800.75</v>
      </c>
      <c r="AB321" s="76"/>
      <c r="AC321" s="76"/>
      <c r="AD321" s="76"/>
      <c r="AE321" s="76"/>
      <c r="AF321" s="76">
        <v>23710.819999999996</v>
      </c>
      <c r="AG321" s="76">
        <v>15163.420000000002</v>
      </c>
      <c r="AH321" s="76">
        <v>175355.94999999995</v>
      </c>
      <c r="AI321" s="76">
        <v>156355.62</v>
      </c>
      <c r="AJ321" s="76">
        <v>3970245.2300000004</v>
      </c>
      <c r="AK321" s="76">
        <v>3468443.3599999985</v>
      </c>
      <c r="AL321" s="76">
        <v>217628.54</v>
      </c>
      <c r="AM321" s="76">
        <v>41854.280000000006</v>
      </c>
      <c r="AN321" s="76">
        <v>1856304.61</v>
      </c>
      <c r="AO321" s="76">
        <v>347929.01</v>
      </c>
      <c r="AP321" s="76">
        <v>979656.68</v>
      </c>
      <c r="AQ321" s="76">
        <v>280369.52</v>
      </c>
      <c r="AR321" s="76">
        <v>879200.95000000007</v>
      </c>
      <c r="AS321" s="76">
        <v>243.08</v>
      </c>
      <c r="AT321" s="76">
        <v>38109.590000000004</v>
      </c>
      <c r="AU321" s="76">
        <v>180617.5</v>
      </c>
      <c r="AV321" s="76"/>
      <c r="AW321" s="76">
        <v>853502.39</v>
      </c>
      <c r="AX321" s="76">
        <v>215863.17999999996</v>
      </c>
      <c r="AY321" s="76">
        <v>976450.37</v>
      </c>
      <c r="AZ321" s="76">
        <v>24282.22</v>
      </c>
      <c r="BA321" s="76">
        <v>25627</v>
      </c>
      <c r="BB321" s="76">
        <v>57093.21</v>
      </c>
      <c r="BC321" s="76">
        <v>334107.84999999998</v>
      </c>
      <c r="BD321" s="76"/>
      <c r="BE321" s="76">
        <v>63451.38</v>
      </c>
      <c r="BF321" s="76">
        <v>146170.21</v>
      </c>
      <c r="BG321" s="76">
        <v>124268.03</v>
      </c>
      <c r="BH321" s="76">
        <v>140301.51999999999</v>
      </c>
      <c r="BI321" s="76">
        <v>49612.539999999994</v>
      </c>
      <c r="BJ321" s="76"/>
      <c r="BK321" s="76">
        <v>9052.119999999999</v>
      </c>
      <c r="BL321" s="76">
        <v>1637.24</v>
      </c>
      <c r="BM321" s="76">
        <v>283081.7</v>
      </c>
      <c r="BN321" s="76">
        <v>1610.5</v>
      </c>
      <c r="BO321" s="76">
        <v>2298.58</v>
      </c>
      <c r="BP321" s="76"/>
      <c r="BQ321" s="76"/>
      <c r="BR321" s="76">
        <v>712928.15</v>
      </c>
      <c r="BS321" s="76">
        <v>990886.37999999989</v>
      </c>
      <c r="BT321" s="76">
        <v>5100.67</v>
      </c>
      <c r="BU321" s="76">
        <v>23754.379999999997</v>
      </c>
      <c r="BV321" s="76">
        <v>835946.85</v>
      </c>
      <c r="BW321" s="76">
        <v>969141.48</v>
      </c>
      <c r="BX321" s="76"/>
      <c r="BY321" s="76">
        <v>11221.220000000001</v>
      </c>
      <c r="BZ321" s="76">
        <v>295980.67</v>
      </c>
      <c r="CA321" s="76"/>
      <c r="CB321" s="76">
        <v>281839.84000000003</v>
      </c>
      <c r="CC321" s="76">
        <v>671718.96</v>
      </c>
      <c r="CD321" s="76"/>
      <c r="CE321" s="76"/>
      <c r="CF321" s="76"/>
      <c r="CG321" s="76"/>
      <c r="CH321" s="76">
        <v>129346.75</v>
      </c>
      <c r="CI321" s="76"/>
      <c r="CJ321" s="76">
        <v>18570.25</v>
      </c>
      <c r="CK321" s="76">
        <v>1154.4000000000001</v>
      </c>
      <c r="CL321" s="76"/>
      <c r="CM321" s="76"/>
      <c r="CN321" s="76"/>
      <c r="CO321" s="76"/>
      <c r="CP321" s="76">
        <v>88498.69</v>
      </c>
      <c r="CQ321" s="76"/>
      <c r="CR321" s="76"/>
      <c r="CS321" s="76">
        <v>26140.35</v>
      </c>
      <c r="CT321" s="76">
        <v>29780.86</v>
      </c>
      <c r="CU321" s="76">
        <v>189577.36</v>
      </c>
      <c r="CV321" s="76">
        <v>52191.71</v>
      </c>
      <c r="CW321" s="76"/>
      <c r="CX321" s="76">
        <v>132021.72</v>
      </c>
      <c r="CY321" s="76"/>
      <c r="CZ321" s="76"/>
      <c r="DA321" s="76">
        <v>79089130.109999999</v>
      </c>
    </row>
    <row r="322" spans="2:105" x14ac:dyDescent="0.3">
      <c r="B322" s="72" t="s">
        <v>284</v>
      </c>
      <c r="C322" s="74" t="s">
        <v>85</v>
      </c>
      <c r="D322" s="73">
        <v>77341.45</v>
      </c>
      <c r="F322" s="55" t="s">
        <v>516</v>
      </c>
      <c r="G322" s="76">
        <v>82967.850000000006</v>
      </c>
      <c r="H322" s="76">
        <v>-82967.850000000006</v>
      </c>
      <c r="I322" s="76">
        <v>5399535.0700000003</v>
      </c>
      <c r="J322" s="76">
        <v>238738.5</v>
      </c>
      <c r="K322" s="76">
        <v>215997.51</v>
      </c>
      <c r="L322" s="76"/>
      <c r="M322" s="76">
        <v>260744.64</v>
      </c>
      <c r="N322" s="76">
        <v>56910.31</v>
      </c>
      <c r="O322" s="76"/>
      <c r="P322" s="76">
        <v>2491848.8199999998</v>
      </c>
      <c r="Q322" s="76">
        <v>10514.380000000001</v>
      </c>
      <c r="R322" s="76">
        <v>139347.02000000002</v>
      </c>
      <c r="S322" s="76"/>
      <c r="T322" s="76">
        <v>162020.91</v>
      </c>
      <c r="U322" s="76">
        <v>59837.250000000007</v>
      </c>
      <c r="V322" s="76"/>
      <c r="W322" s="76"/>
      <c r="X322" s="76">
        <v>471145.73000000004</v>
      </c>
      <c r="Y322" s="76">
        <v>240906.90999999997</v>
      </c>
      <c r="Z322" s="76">
        <v>838050.65000000014</v>
      </c>
      <c r="AA322" s="76">
        <v>313299.18</v>
      </c>
      <c r="AB322" s="76"/>
      <c r="AC322" s="76"/>
      <c r="AD322" s="76"/>
      <c r="AE322" s="76"/>
      <c r="AF322" s="76"/>
      <c r="AG322" s="76"/>
      <c r="AH322" s="76">
        <v>38173.490000000005</v>
      </c>
      <c r="AI322" s="76">
        <v>32857.99</v>
      </c>
      <c r="AJ322" s="76">
        <v>861716.52</v>
      </c>
      <c r="AK322" s="76">
        <v>755671.82000000007</v>
      </c>
      <c r="AL322" s="76"/>
      <c r="AM322" s="76">
        <v>38778.479999999996</v>
      </c>
      <c r="AN322" s="76">
        <v>715776.5</v>
      </c>
      <c r="AO322" s="76">
        <v>118287.8</v>
      </c>
      <c r="AP322" s="76">
        <v>264910.51</v>
      </c>
      <c r="AQ322" s="76">
        <v>138048.81</v>
      </c>
      <c r="AR322" s="76">
        <v>521127.11</v>
      </c>
      <c r="AS322" s="76">
        <v>34708.869999999995</v>
      </c>
      <c r="AT322" s="76">
        <v>2004.92</v>
      </c>
      <c r="AU322" s="76">
        <v>548307.22</v>
      </c>
      <c r="AV322" s="76"/>
      <c r="AW322" s="76"/>
      <c r="AX322" s="76">
        <v>36547.949999999997</v>
      </c>
      <c r="AY322" s="76">
        <v>303959.82</v>
      </c>
      <c r="AZ322" s="76">
        <v>28365.79</v>
      </c>
      <c r="BA322" s="76"/>
      <c r="BB322" s="76">
        <v>560</v>
      </c>
      <c r="BC322" s="76">
        <v>56988.83</v>
      </c>
      <c r="BD322" s="76"/>
      <c r="BE322" s="76">
        <v>35464.68</v>
      </c>
      <c r="BF322" s="76">
        <v>79526.48000000001</v>
      </c>
      <c r="BG322" s="76">
        <v>41654.720000000001</v>
      </c>
      <c r="BH322" s="76">
        <v>95729.38</v>
      </c>
      <c r="BI322" s="76">
        <v>2937.73</v>
      </c>
      <c r="BJ322" s="76"/>
      <c r="BK322" s="76">
        <v>1282.92</v>
      </c>
      <c r="BL322" s="76">
        <v>14380.08</v>
      </c>
      <c r="BM322" s="76"/>
      <c r="BN322" s="76"/>
      <c r="BO322" s="76"/>
      <c r="BP322" s="76"/>
      <c r="BQ322" s="76">
        <v>1395.28</v>
      </c>
      <c r="BR322" s="76">
        <v>359637.88</v>
      </c>
      <c r="BS322" s="76">
        <v>338262.7</v>
      </c>
      <c r="BT322" s="76">
        <v>10097.459999999999</v>
      </c>
      <c r="BU322" s="76">
        <v>24772.76</v>
      </c>
      <c r="BV322" s="76">
        <v>29648.63</v>
      </c>
      <c r="BW322" s="76">
        <v>21371.15</v>
      </c>
      <c r="BX322" s="76">
        <v>150</v>
      </c>
      <c r="BY322" s="76">
        <v>98228.89</v>
      </c>
      <c r="BZ322" s="76">
        <v>187315.97</v>
      </c>
      <c r="CA322" s="76"/>
      <c r="CB322" s="76"/>
      <c r="CC322" s="76">
        <v>198912.61</v>
      </c>
      <c r="CD322" s="76">
        <v>130946.86000000002</v>
      </c>
      <c r="CE322" s="76">
        <v>10621</v>
      </c>
      <c r="CF322" s="76"/>
      <c r="CG322" s="76"/>
      <c r="CH322" s="76">
        <v>40958.270000000004</v>
      </c>
      <c r="CI322" s="76"/>
      <c r="CJ322" s="76"/>
      <c r="CK322" s="76"/>
      <c r="CL322" s="76"/>
      <c r="CM322" s="76"/>
      <c r="CN322" s="76"/>
      <c r="CO322" s="76"/>
      <c r="CP322" s="76">
        <v>166031.65</v>
      </c>
      <c r="CQ322" s="76"/>
      <c r="CR322" s="76"/>
      <c r="CS322" s="76">
        <v>119729.12999999999</v>
      </c>
      <c r="CT322" s="76">
        <v>48803.25</v>
      </c>
      <c r="CU322" s="76">
        <v>12096</v>
      </c>
      <c r="CV322" s="76">
        <v>317856.52</v>
      </c>
      <c r="CW322" s="76"/>
      <c r="CX322" s="76">
        <v>205339.34000000003</v>
      </c>
      <c r="CY322" s="76"/>
      <c r="CZ322" s="76"/>
      <c r="DA322" s="76">
        <v>17988840.650000002</v>
      </c>
    </row>
    <row r="323" spans="2:105" x14ac:dyDescent="0.3">
      <c r="B323" s="72" t="s">
        <v>284</v>
      </c>
      <c r="C323" s="74" t="s">
        <v>87</v>
      </c>
      <c r="D323" s="73">
        <v>5417.5</v>
      </c>
      <c r="F323" s="55" t="s">
        <v>838</v>
      </c>
      <c r="G323" s="76"/>
      <c r="H323" s="76"/>
      <c r="I323" s="76">
        <v>873827.64</v>
      </c>
      <c r="J323" s="76">
        <v>9319.1200000000008</v>
      </c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>
        <v>165753.24</v>
      </c>
      <c r="AM323" s="76"/>
      <c r="AN323" s="76">
        <v>26982.26</v>
      </c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>
        <v>1075882.26</v>
      </c>
    </row>
    <row r="324" spans="2:105" x14ac:dyDescent="0.3">
      <c r="B324" s="72" t="s">
        <v>284</v>
      </c>
      <c r="C324" s="74" t="s">
        <v>89</v>
      </c>
      <c r="D324" s="73">
        <v>16378.51</v>
      </c>
      <c r="F324" s="55" t="s">
        <v>209</v>
      </c>
      <c r="G324" s="76">
        <v>61374002.87000002</v>
      </c>
      <c r="H324" s="76">
        <v>-61374002.870000012</v>
      </c>
      <c r="I324" s="76">
        <v>6908049829.2800035</v>
      </c>
      <c r="J324" s="76">
        <v>211927851.12999985</v>
      </c>
      <c r="K324" s="76">
        <v>214162719.94999984</v>
      </c>
      <c r="L324" s="76">
        <v>258076.21</v>
      </c>
      <c r="M324" s="76">
        <v>652170863.16000056</v>
      </c>
      <c r="N324" s="76">
        <v>103680793.08000003</v>
      </c>
      <c r="O324" s="76">
        <v>38055449.750000007</v>
      </c>
      <c r="P324" s="76">
        <v>2601517381.75</v>
      </c>
      <c r="Q324" s="76">
        <v>104935181.74000004</v>
      </c>
      <c r="R324" s="76">
        <v>130119593.48000003</v>
      </c>
      <c r="S324" s="76">
        <v>92732.540000000008</v>
      </c>
      <c r="T324" s="76">
        <v>99044840.280000061</v>
      </c>
      <c r="U324" s="76">
        <v>57074169.050000019</v>
      </c>
      <c r="V324" s="76">
        <v>12039757.1</v>
      </c>
      <c r="W324" s="76">
        <v>9317122.6500000004</v>
      </c>
      <c r="X324" s="76">
        <v>616052475.4600004</v>
      </c>
      <c r="Y324" s="76">
        <v>219975847.6500001</v>
      </c>
      <c r="Z324" s="76">
        <v>1127384108.9899993</v>
      </c>
      <c r="AA324" s="76">
        <v>318557537.35000026</v>
      </c>
      <c r="AB324" s="76">
        <v>174048.82</v>
      </c>
      <c r="AC324" s="76">
        <v>107662.66999999998</v>
      </c>
      <c r="AD324" s="76">
        <v>235149.36</v>
      </c>
      <c r="AE324" s="76">
        <v>61198.92</v>
      </c>
      <c r="AF324" s="76">
        <v>20522181.749999993</v>
      </c>
      <c r="AG324" s="76">
        <v>9124318.6300000045</v>
      </c>
      <c r="AH324" s="76">
        <v>40078282.660000026</v>
      </c>
      <c r="AI324" s="76">
        <v>59294237.459999956</v>
      </c>
      <c r="AJ324" s="76">
        <v>944980288.64000046</v>
      </c>
      <c r="AK324" s="76">
        <v>738795696.90000021</v>
      </c>
      <c r="AL324" s="76">
        <v>16417131.829999996</v>
      </c>
      <c r="AM324" s="76">
        <v>9989040.22000001</v>
      </c>
      <c r="AN324" s="76">
        <v>488293108.86999959</v>
      </c>
      <c r="AO324" s="76">
        <v>60124603.29999999</v>
      </c>
      <c r="AP324" s="76">
        <v>171243302.57000002</v>
      </c>
      <c r="AQ324" s="76">
        <v>87499376.000000075</v>
      </c>
      <c r="AR324" s="76">
        <v>190514613.39000022</v>
      </c>
      <c r="AS324" s="76">
        <v>27256406.70999999</v>
      </c>
      <c r="AT324" s="76">
        <v>10766502.119999999</v>
      </c>
      <c r="AU324" s="76">
        <v>162467862.09</v>
      </c>
      <c r="AV324" s="76">
        <v>20357966.519999992</v>
      </c>
      <c r="AW324" s="76">
        <v>69246522.579999998</v>
      </c>
      <c r="AX324" s="76">
        <v>41701996.119999975</v>
      </c>
      <c r="AY324" s="76">
        <v>360494261.1400001</v>
      </c>
      <c r="AZ324" s="76">
        <v>13564110.750000002</v>
      </c>
      <c r="BA324" s="76">
        <v>6136315.4399999995</v>
      </c>
      <c r="BB324" s="76">
        <v>8304507.0299999993</v>
      </c>
      <c r="BC324" s="76">
        <v>37119443.95000001</v>
      </c>
      <c r="BD324" s="76">
        <v>13134112.510000002</v>
      </c>
      <c r="BE324" s="76">
        <v>9692702.799999997</v>
      </c>
      <c r="BF324" s="76">
        <v>56163010.109999985</v>
      </c>
      <c r="BG324" s="76">
        <v>40203799.070000008</v>
      </c>
      <c r="BH324" s="76">
        <v>70924627.549999982</v>
      </c>
      <c r="BI324" s="76">
        <v>20152242.389999982</v>
      </c>
      <c r="BJ324" s="76">
        <v>9942323.0699999928</v>
      </c>
      <c r="BK324" s="76">
        <v>10862168.979999991</v>
      </c>
      <c r="BL324" s="76">
        <v>2505634.8599999994</v>
      </c>
      <c r="BM324" s="76">
        <v>32306613.050000001</v>
      </c>
      <c r="BN324" s="76">
        <v>671597.39</v>
      </c>
      <c r="BO324" s="76">
        <v>10652449.130000001</v>
      </c>
      <c r="BP324" s="76">
        <v>2076.48</v>
      </c>
      <c r="BQ324" s="76">
        <v>121269030.66999999</v>
      </c>
      <c r="BR324" s="76">
        <v>166349246.85000014</v>
      </c>
      <c r="BS324" s="76">
        <v>117005634.45000002</v>
      </c>
      <c r="BT324" s="76">
        <v>1811430.9599999993</v>
      </c>
      <c r="BU324" s="76">
        <v>6338592.9799999967</v>
      </c>
      <c r="BV324" s="76">
        <v>135616995.76000005</v>
      </c>
      <c r="BW324" s="76">
        <v>64665533.25999999</v>
      </c>
      <c r="BX324" s="76">
        <v>58371316.019999996</v>
      </c>
      <c r="BY324" s="76">
        <v>17408352.919999998</v>
      </c>
      <c r="BZ324" s="76">
        <v>56970418.239999987</v>
      </c>
      <c r="CA324" s="76">
        <v>689990.89999999991</v>
      </c>
      <c r="CB324" s="76">
        <v>43637316.780000016</v>
      </c>
      <c r="CC324" s="76">
        <v>151426346.43999997</v>
      </c>
      <c r="CD324" s="76">
        <v>2136240.3999999985</v>
      </c>
      <c r="CE324" s="76">
        <v>1620100.3400000005</v>
      </c>
      <c r="CF324" s="76">
        <v>1824</v>
      </c>
      <c r="CG324" s="76">
        <v>1507851.4999999998</v>
      </c>
      <c r="CH324" s="76">
        <v>34827573.030000009</v>
      </c>
      <c r="CI324" s="76">
        <v>4465670.5999999996</v>
      </c>
      <c r="CJ324" s="76">
        <v>19797758.409999989</v>
      </c>
      <c r="CK324" s="76">
        <v>1797005.57</v>
      </c>
      <c r="CL324" s="76">
        <v>102528.98000000001</v>
      </c>
      <c r="CM324" s="76">
        <v>1165443.8699999996</v>
      </c>
      <c r="CN324" s="76">
        <v>197036.92</v>
      </c>
      <c r="CO324" s="76">
        <v>326.45</v>
      </c>
      <c r="CP324" s="76">
        <v>29842068.099999998</v>
      </c>
      <c r="CQ324" s="76">
        <v>2814825.58</v>
      </c>
      <c r="CR324" s="76">
        <v>25424190.810000002</v>
      </c>
      <c r="CS324" s="76">
        <v>25814929.599999994</v>
      </c>
      <c r="CT324" s="76">
        <v>8376097.660000002</v>
      </c>
      <c r="CU324" s="76">
        <v>7194326.7699999977</v>
      </c>
      <c r="CV324" s="76">
        <v>19109340.319999993</v>
      </c>
      <c r="CW324" s="76">
        <v>2634618.5000000005</v>
      </c>
      <c r="CX324" s="76">
        <v>40755987.13000001</v>
      </c>
      <c r="CY324" s="76">
        <v>-5625.84</v>
      </c>
      <c r="CZ324" s="76">
        <v>961224.76</v>
      </c>
      <c r="DA324" s="76">
        <v>18468601374.119991</v>
      </c>
    </row>
    <row r="325" spans="2:105" x14ac:dyDescent="0.3">
      <c r="B325" s="72" t="s">
        <v>284</v>
      </c>
      <c r="C325" s="74" t="s">
        <v>91</v>
      </c>
      <c r="D325" s="73">
        <v>88766.430000000008</v>
      </c>
    </row>
    <row r="326" spans="2:105" x14ac:dyDescent="0.3">
      <c r="B326" s="72" t="s">
        <v>284</v>
      </c>
      <c r="C326" s="74" t="s">
        <v>93</v>
      </c>
      <c r="D326" s="73">
        <v>16725.919999999998</v>
      </c>
    </row>
    <row r="327" spans="2:105" x14ac:dyDescent="0.3">
      <c r="B327" s="72" t="s">
        <v>284</v>
      </c>
      <c r="C327" s="74" t="s">
        <v>95</v>
      </c>
      <c r="D327" s="73">
        <v>133844.53</v>
      </c>
    </row>
    <row r="328" spans="2:105" x14ac:dyDescent="0.3">
      <c r="B328" s="72" t="s">
        <v>284</v>
      </c>
      <c r="C328" s="74" t="s">
        <v>97</v>
      </c>
      <c r="D328" s="73">
        <v>35991.870000000003</v>
      </c>
    </row>
    <row r="329" spans="2:105" x14ac:dyDescent="0.3">
      <c r="B329" s="72" t="s">
        <v>284</v>
      </c>
      <c r="C329" s="74" t="s">
        <v>101</v>
      </c>
      <c r="D329" s="73">
        <v>217960.98000000004</v>
      </c>
    </row>
    <row r="330" spans="2:105" x14ac:dyDescent="0.3">
      <c r="B330" s="72" t="s">
        <v>284</v>
      </c>
      <c r="C330" s="74" t="s">
        <v>105</v>
      </c>
      <c r="D330" s="73">
        <v>17519.490000000002</v>
      </c>
    </row>
    <row r="331" spans="2:105" x14ac:dyDescent="0.3">
      <c r="B331" s="72" t="s">
        <v>284</v>
      </c>
      <c r="C331" s="74" t="s">
        <v>107</v>
      </c>
      <c r="D331" s="73">
        <v>24096.5</v>
      </c>
    </row>
    <row r="332" spans="2:105" x14ac:dyDescent="0.3">
      <c r="B332" s="72" t="s">
        <v>284</v>
      </c>
      <c r="C332" s="74" t="s">
        <v>109</v>
      </c>
      <c r="D332" s="73">
        <v>185417.41999999998</v>
      </c>
    </row>
    <row r="333" spans="2:105" x14ac:dyDescent="0.3">
      <c r="B333" s="72" t="s">
        <v>284</v>
      </c>
      <c r="C333" s="74" t="s">
        <v>111</v>
      </c>
      <c r="D333" s="73">
        <v>27550.43</v>
      </c>
    </row>
    <row r="334" spans="2:105" x14ac:dyDescent="0.3">
      <c r="B334" s="72" t="s">
        <v>284</v>
      </c>
      <c r="C334" s="74" t="s">
        <v>115</v>
      </c>
      <c r="D334" s="73">
        <v>7500</v>
      </c>
    </row>
    <row r="335" spans="2:105" x14ac:dyDescent="0.3">
      <c r="B335" s="72" t="s">
        <v>284</v>
      </c>
      <c r="C335" s="74" t="s">
        <v>117</v>
      </c>
      <c r="D335" s="73">
        <v>5450</v>
      </c>
    </row>
    <row r="336" spans="2:105" x14ac:dyDescent="0.3">
      <c r="B336" s="72" t="s">
        <v>284</v>
      </c>
      <c r="C336" s="74" t="s">
        <v>119</v>
      </c>
      <c r="D336" s="73">
        <v>4819.33</v>
      </c>
    </row>
    <row r="337" spans="2:4" x14ac:dyDescent="0.3">
      <c r="B337" s="72" t="s">
        <v>284</v>
      </c>
      <c r="C337" s="74" t="s">
        <v>22</v>
      </c>
      <c r="D337" s="73">
        <v>44015.77</v>
      </c>
    </row>
    <row r="338" spans="2:4" x14ac:dyDescent="0.3">
      <c r="B338" s="72" t="s">
        <v>284</v>
      </c>
      <c r="C338" s="74" t="s">
        <v>10</v>
      </c>
      <c r="D338" s="73">
        <v>275498.36</v>
      </c>
    </row>
    <row r="339" spans="2:4" x14ac:dyDescent="0.3">
      <c r="B339" s="72" t="s">
        <v>284</v>
      </c>
      <c r="C339" s="74" t="s">
        <v>12</v>
      </c>
      <c r="D339" s="73">
        <v>9329.92</v>
      </c>
    </row>
    <row r="340" spans="2:4" x14ac:dyDescent="0.3">
      <c r="B340" s="72" t="s">
        <v>284</v>
      </c>
      <c r="C340" s="74" t="s">
        <v>18</v>
      </c>
      <c r="D340" s="73">
        <v>12239.04</v>
      </c>
    </row>
    <row r="341" spans="2:4" x14ac:dyDescent="0.3">
      <c r="B341" s="72" t="s">
        <v>220</v>
      </c>
      <c r="C341" s="74" t="s">
        <v>194</v>
      </c>
      <c r="D341" s="73">
        <v>27925.84</v>
      </c>
    </row>
    <row r="342" spans="2:4" x14ac:dyDescent="0.3">
      <c r="B342" s="72" t="s">
        <v>220</v>
      </c>
      <c r="C342" s="74" t="s">
        <v>193</v>
      </c>
      <c r="D342" s="73">
        <v>-27925.84</v>
      </c>
    </row>
    <row r="343" spans="2:4" x14ac:dyDescent="0.3">
      <c r="B343" s="72" t="s">
        <v>220</v>
      </c>
      <c r="C343" s="74" t="s">
        <v>186</v>
      </c>
      <c r="D343" s="73">
        <v>11582.300000000001</v>
      </c>
    </row>
    <row r="344" spans="2:4" x14ac:dyDescent="0.3">
      <c r="B344" s="72" t="s">
        <v>220</v>
      </c>
      <c r="C344" s="74" t="s">
        <v>187</v>
      </c>
      <c r="D344" s="73">
        <v>23040</v>
      </c>
    </row>
    <row r="345" spans="2:4" x14ac:dyDescent="0.3">
      <c r="B345" s="72" t="s">
        <v>220</v>
      </c>
      <c r="C345" s="74" t="s">
        <v>190</v>
      </c>
      <c r="D345" s="73">
        <v>182802.18999999997</v>
      </c>
    </row>
    <row r="346" spans="2:4" x14ac:dyDescent="0.3">
      <c r="B346" s="72" t="s">
        <v>220</v>
      </c>
      <c r="C346" s="74" t="s">
        <v>191</v>
      </c>
      <c r="D346" s="73">
        <v>68146.310000000012</v>
      </c>
    </row>
    <row r="347" spans="2:4" x14ac:dyDescent="0.3">
      <c r="B347" s="72" t="s">
        <v>220</v>
      </c>
      <c r="C347" s="74" t="s">
        <v>192</v>
      </c>
      <c r="D347" s="73">
        <v>3593349.8999999994</v>
      </c>
    </row>
    <row r="348" spans="2:4" x14ac:dyDescent="0.3">
      <c r="B348" s="72" t="s">
        <v>220</v>
      </c>
      <c r="C348" s="74" t="s">
        <v>172</v>
      </c>
      <c r="D348" s="73">
        <v>30522.44</v>
      </c>
    </row>
    <row r="349" spans="2:4" x14ac:dyDescent="0.3">
      <c r="B349" s="72" t="s">
        <v>220</v>
      </c>
      <c r="C349" s="74" t="s">
        <v>174</v>
      </c>
      <c r="D349" s="73">
        <v>187944.6</v>
      </c>
    </row>
    <row r="350" spans="2:4" x14ac:dyDescent="0.3">
      <c r="B350" s="72" t="s">
        <v>220</v>
      </c>
      <c r="C350" s="74" t="s">
        <v>178</v>
      </c>
      <c r="D350" s="73">
        <v>60027.740000000005</v>
      </c>
    </row>
    <row r="351" spans="2:4" x14ac:dyDescent="0.3">
      <c r="B351" s="72" t="s">
        <v>220</v>
      </c>
      <c r="C351" s="74" t="s">
        <v>180</v>
      </c>
      <c r="D351" s="73">
        <v>33168.239999999998</v>
      </c>
    </row>
    <row r="352" spans="2:4" x14ac:dyDescent="0.3">
      <c r="B352" s="72" t="s">
        <v>220</v>
      </c>
      <c r="C352" s="74" t="s">
        <v>182</v>
      </c>
      <c r="D352" s="73">
        <v>1403240.83</v>
      </c>
    </row>
    <row r="353" spans="2:4" x14ac:dyDescent="0.3">
      <c r="B353" s="72" t="s">
        <v>220</v>
      </c>
      <c r="C353" s="74" t="s">
        <v>139</v>
      </c>
      <c r="D353" s="73">
        <v>471838.74</v>
      </c>
    </row>
    <row r="354" spans="2:4" x14ac:dyDescent="0.3">
      <c r="B354" s="72" t="s">
        <v>220</v>
      </c>
      <c r="C354" s="74" t="s">
        <v>141</v>
      </c>
      <c r="D354" s="73">
        <v>581345.25999999989</v>
      </c>
    </row>
    <row r="355" spans="2:4" x14ac:dyDescent="0.3">
      <c r="B355" s="72" t="s">
        <v>220</v>
      </c>
      <c r="C355" s="74" t="s">
        <v>143</v>
      </c>
      <c r="D355" s="73">
        <v>47491.209999999992</v>
      </c>
    </row>
    <row r="356" spans="2:4" x14ac:dyDescent="0.3">
      <c r="B356" s="72" t="s">
        <v>220</v>
      </c>
      <c r="C356" s="74" t="s">
        <v>145</v>
      </c>
      <c r="D356" s="73">
        <v>24135.440000000013</v>
      </c>
    </row>
    <row r="357" spans="2:4" x14ac:dyDescent="0.3">
      <c r="B357" s="72" t="s">
        <v>220</v>
      </c>
      <c r="C357" s="74" t="s">
        <v>147</v>
      </c>
      <c r="D357" s="73">
        <v>8178.92</v>
      </c>
    </row>
    <row r="358" spans="2:4" x14ac:dyDescent="0.3">
      <c r="B358" s="72" t="s">
        <v>220</v>
      </c>
      <c r="C358" s="74" t="s">
        <v>149</v>
      </c>
      <c r="D358" s="73">
        <v>7600.1200000000017</v>
      </c>
    </row>
    <row r="359" spans="2:4" x14ac:dyDescent="0.3">
      <c r="B359" s="72" t="s">
        <v>220</v>
      </c>
      <c r="C359" s="74" t="s">
        <v>159</v>
      </c>
      <c r="D359" s="73">
        <v>176372.40000000002</v>
      </c>
    </row>
    <row r="360" spans="2:4" x14ac:dyDescent="0.3">
      <c r="B360" s="72" t="s">
        <v>220</v>
      </c>
      <c r="C360" s="74" t="s">
        <v>161</v>
      </c>
      <c r="D360" s="73">
        <v>548565.8400000002</v>
      </c>
    </row>
    <row r="361" spans="2:4" x14ac:dyDescent="0.3">
      <c r="B361" s="72" t="s">
        <v>220</v>
      </c>
      <c r="C361" s="74" t="s">
        <v>163</v>
      </c>
      <c r="D361" s="73">
        <v>127679.42</v>
      </c>
    </row>
    <row r="362" spans="2:4" x14ac:dyDescent="0.3">
      <c r="B362" s="72" t="s">
        <v>220</v>
      </c>
      <c r="C362" s="74" t="s">
        <v>165</v>
      </c>
      <c r="D362" s="73">
        <v>292201.55</v>
      </c>
    </row>
    <row r="363" spans="2:4" x14ac:dyDescent="0.3">
      <c r="B363" s="72" t="s">
        <v>220</v>
      </c>
      <c r="C363" s="74" t="s">
        <v>124</v>
      </c>
      <c r="D363" s="73">
        <v>120805.4</v>
      </c>
    </row>
    <row r="364" spans="2:4" x14ac:dyDescent="0.3">
      <c r="B364" s="72" t="s">
        <v>220</v>
      </c>
      <c r="C364" s="74" t="s">
        <v>126</v>
      </c>
      <c r="D364" s="73">
        <v>21794.609999999997</v>
      </c>
    </row>
    <row r="365" spans="2:4" x14ac:dyDescent="0.3">
      <c r="B365" s="72" t="s">
        <v>220</v>
      </c>
      <c r="C365" s="74" t="s">
        <v>128</v>
      </c>
      <c r="D365" s="73">
        <v>106471.64</v>
      </c>
    </row>
    <row r="366" spans="2:4" x14ac:dyDescent="0.3">
      <c r="B366" s="72" t="s">
        <v>220</v>
      </c>
      <c r="C366" s="74" t="s">
        <v>130</v>
      </c>
      <c r="D366" s="73">
        <v>58631.24</v>
      </c>
    </row>
    <row r="367" spans="2:4" x14ac:dyDescent="0.3">
      <c r="B367" s="72" t="s">
        <v>220</v>
      </c>
      <c r="C367" s="74" t="s">
        <v>132</v>
      </c>
      <c r="D367" s="73">
        <v>371453.22000000009</v>
      </c>
    </row>
    <row r="368" spans="2:4" x14ac:dyDescent="0.3">
      <c r="B368" s="72" t="s">
        <v>220</v>
      </c>
      <c r="C368" s="74" t="s">
        <v>39</v>
      </c>
      <c r="D368" s="73">
        <v>24000.260000000002</v>
      </c>
    </row>
    <row r="369" spans="2:4" x14ac:dyDescent="0.3">
      <c r="B369" s="72" t="s">
        <v>220</v>
      </c>
      <c r="C369" s="74" t="s">
        <v>49</v>
      </c>
      <c r="D369" s="73">
        <v>124687.40000000001</v>
      </c>
    </row>
    <row r="370" spans="2:4" x14ac:dyDescent="0.3">
      <c r="B370" s="72" t="s">
        <v>220</v>
      </c>
      <c r="C370" s="74" t="s">
        <v>51</v>
      </c>
      <c r="D370" s="73">
        <v>33754.800000000003</v>
      </c>
    </row>
    <row r="371" spans="2:4" x14ac:dyDescent="0.3">
      <c r="B371" s="72" t="s">
        <v>220</v>
      </c>
      <c r="C371" s="74" t="s">
        <v>55</v>
      </c>
      <c r="D371" s="73">
        <v>205.25</v>
      </c>
    </row>
    <row r="372" spans="2:4" x14ac:dyDescent="0.3">
      <c r="B372" s="72" t="s">
        <v>220</v>
      </c>
      <c r="C372" s="74" t="s">
        <v>57</v>
      </c>
      <c r="D372" s="73">
        <v>14576.07</v>
      </c>
    </row>
    <row r="373" spans="2:4" x14ac:dyDescent="0.3">
      <c r="B373" s="72" t="s">
        <v>220</v>
      </c>
      <c r="C373" s="74" t="s">
        <v>61</v>
      </c>
      <c r="D373" s="73">
        <v>35554.050000000003</v>
      </c>
    </row>
    <row r="374" spans="2:4" x14ac:dyDescent="0.3">
      <c r="B374" s="72" t="s">
        <v>220</v>
      </c>
      <c r="C374" s="74" t="s">
        <v>63</v>
      </c>
      <c r="D374" s="73">
        <v>79851.100000000006</v>
      </c>
    </row>
    <row r="375" spans="2:4" x14ac:dyDescent="0.3">
      <c r="B375" s="72" t="s">
        <v>220</v>
      </c>
      <c r="C375" s="74" t="s">
        <v>65</v>
      </c>
      <c r="D375" s="73">
        <v>4573.91</v>
      </c>
    </row>
    <row r="376" spans="2:4" x14ac:dyDescent="0.3">
      <c r="B376" s="72" t="s">
        <v>220</v>
      </c>
      <c r="C376" s="74" t="s">
        <v>67</v>
      </c>
      <c r="D376" s="73">
        <v>3051.96</v>
      </c>
    </row>
    <row r="377" spans="2:4" x14ac:dyDescent="0.3">
      <c r="B377" s="72" t="s">
        <v>220</v>
      </c>
      <c r="C377" s="74" t="s">
        <v>69</v>
      </c>
      <c r="D377" s="73">
        <v>59194.749999999993</v>
      </c>
    </row>
    <row r="378" spans="2:4" x14ac:dyDescent="0.3">
      <c r="B378" s="72" t="s">
        <v>220</v>
      </c>
      <c r="C378" s="74" t="s">
        <v>71</v>
      </c>
      <c r="D378" s="73">
        <v>111016.04999999999</v>
      </c>
    </row>
    <row r="379" spans="2:4" x14ac:dyDescent="0.3">
      <c r="B379" s="72" t="s">
        <v>220</v>
      </c>
      <c r="C379" s="74" t="s">
        <v>77</v>
      </c>
      <c r="D379" s="73">
        <v>382.88</v>
      </c>
    </row>
    <row r="380" spans="2:4" x14ac:dyDescent="0.3">
      <c r="B380" s="72" t="s">
        <v>220</v>
      </c>
      <c r="C380" s="74" t="s">
        <v>81</v>
      </c>
      <c r="D380" s="73">
        <v>1536.84</v>
      </c>
    </row>
    <row r="381" spans="2:4" x14ac:dyDescent="0.3">
      <c r="B381" s="72" t="s">
        <v>220</v>
      </c>
      <c r="C381" s="74" t="s">
        <v>83</v>
      </c>
      <c r="D381" s="73">
        <v>20597.260000000002</v>
      </c>
    </row>
    <row r="382" spans="2:4" x14ac:dyDescent="0.3">
      <c r="B382" s="72" t="s">
        <v>220</v>
      </c>
      <c r="C382" s="74" t="s">
        <v>85</v>
      </c>
      <c r="D382" s="73">
        <v>2237.96</v>
      </c>
    </row>
    <row r="383" spans="2:4" x14ac:dyDescent="0.3">
      <c r="B383" s="72" t="s">
        <v>220</v>
      </c>
      <c r="C383" s="74" t="s">
        <v>87</v>
      </c>
      <c r="D383" s="73">
        <v>5260</v>
      </c>
    </row>
    <row r="384" spans="2:4" x14ac:dyDescent="0.3">
      <c r="B384" s="72" t="s">
        <v>220</v>
      </c>
      <c r="C384" s="74" t="s">
        <v>89</v>
      </c>
      <c r="D384" s="73">
        <v>2234.92</v>
      </c>
    </row>
    <row r="385" spans="2:4" x14ac:dyDescent="0.3">
      <c r="B385" s="72" t="s">
        <v>220</v>
      </c>
      <c r="C385" s="74" t="s">
        <v>91</v>
      </c>
      <c r="D385" s="73">
        <v>202055.06</v>
      </c>
    </row>
    <row r="386" spans="2:4" x14ac:dyDescent="0.3">
      <c r="B386" s="72" t="s">
        <v>220</v>
      </c>
      <c r="C386" s="74" t="s">
        <v>93</v>
      </c>
      <c r="D386" s="73">
        <v>8637.8900000000012</v>
      </c>
    </row>
    <row r="387" spans="2:4" x14ac:dyDescent="0.3">
      <c r="B387" s="72" t="s">
        <v>220</v>
      </c>
      <c r="C387" s="74" t="s">
        <v>95</v>
      </c>
      <c r="D387" s="73">
        <v>27119.769999999997</v>
      </c>
    </row>
    <row r="388" spans="2:4" x14ac:dyDescent="0.3">
      <c r="B388" s="72" t="s">
        <v>220</v>
      </c>
      <c r="C388" s="74" t="s">
        <v>97</v>
      </c>
      <c r="D388" s="73">
        <v>11670.62</v>
      </c>
    </row>
    <row r="389" spans="2:4" x14ac:dyDescent="0.3">
      <c r="B389" s="72" t="s">
        <v>220</v>
      </c>
      <c r="C389" s="74" t="s">
        <v>101</v>
      </c>
      <c r="D389" s="73">
        <v>47195.810000000005</v>
      </c>
    </row>
    <row r="390" spans="2:4" x14ac:dyDescent="0.3">
      <c r="B390" s="72" t="s">
        <v>220</v>
      </c>
      <c r="C390" s="74" t="s">
        <v>105</v>
      </c>
      <c r="D390" s="73">
        <v>30555.06</v>
      </c>
    </row>
    <row r="391" spans="2:4" x14ac:dyDescent="0.3">
      <c r="B391" s="72" t="s">
        <v>220</v>
      </c>
      <c r="C391" s="74" t="s">
        <v>107</v>
      </c>
      <c r="D391" s="73">
        <v>6719.1</v>
      </c>
    </row>
    <row r="392" spans="2:4" x14ac:dyDescent="0.3">
      <c r="B392" s="72" t="s">
        <v>220</v>
      </c>
      <c r="C392" s="74" t="s">
        <v>109</v>
      </c>
      <c r="D392" s="73">
        <v>240046.9</v>
      </c>
    </row>
    <row r="393" spans="2:4" x14ac:dyDescent="0.3">
      <c r="B393" s="72" t="s">
        <v>220</v>
      </c>
      <c r="C393" s="74" t="s">
        <v>111</v>
      </c>
      <c r="D393" s="73">
        <v>20763</v>
      </c>
    </row>
    <row r="394" spans="2:4" x14ac:dyDescent="0.3">
      <c r="B394" s="72" t="s">
        <v>220</v>
      </c>
      <c r="C394" s="74" t="s">
        <v>113</v>
      </c>
      <c r="D394" s="73">
        <v>10070.39</v>
      </c>
    </row>
    <row r="395" spans="2:4" x14ac:dyDescent="0.3">
      <c r="B395" s="72" t="s">
        <v>220</v>
      </c>
      <c r="C395" s="74" t="s">
        <v>119</v>
      </c>
      <c r="D395" s="73">
        <v>970.17</v>
      </c>
    </row>
    <row r="396" spans="2:4" x14ac:dyDescent="0.3">
      <c r="B396" s="72" t="s">
        <v>220</v>
      </c>
      <c r="C396" s="74" t="s">
        <v>22</v>
      </c>
      <c r="D396" s="73">
        <v>23245.659999999996</v>
      </c>
    </row>
    <row r="397" spans="2:4" x14ac:dyDescent="0.3">
      <c r="B397" s="72" t="s">
        <v>220</v>
      </c>
      <c r="C397" s="74" t="s">
        <v>6</v>
      </c>
      <c r="D397" s="73">
        <v>9459.99</v>
      </c>
    </row>
    <row r="398" spans="2:4" x14ac:dyDescent="0.3">
      <c r="B398" s="72" t="s">
        <v>220</v>
      </c>
      <c r="C398" s="74" t="s">
        <v>16</v>
      </c>
      <c r="D398" s="73">
        <v>8354.02</v>
      </c>
    </row>
    <row r="399" spans="2:4" x14ac:dyDescent="0.3">
      <c r="B399" s="72" t="s">
        <v>434</v>
      </c>
      <c r="C399" s="74" t="s">
        <v>194</v>
      </c>
      <c r="D399" s="73">
        <v>580652.85</v>
      </c>
    </row>
    <row r="400" spans="2:4" x14ac:dyDescent="0.3">
      <c r="B400" s="72" t="s">
        <v>434</v>
      </c>
      <c r="C400" s="74" t="s">
        <v>193</v>
      </c>
      <c r="D400" s="73">
        <v>-580652.85</v>
      </c>
    </row>
    <row r="401" spans="2:4" x14ac:dyDescent="0.3">
      <c r="B401" s="72" t="s">
        <v>434</v>
      </c>
      <c r="C401" s="74" t="s">
        <v>186</v>
      </c>
      <c r="D401" s="73">
        <v>1348550.3699999999</v>
      </c>
    </row>
    <row r="402" spans="2:4" x14ac:dyDescent="0.3">
      <c r="B402" s="72" t="s">
        <v>434</v>
      </c>
      <c r="C402" s="74" t="s">
        <v>187</v>
      </c>
      <c r="D402" s="73">
        <v>6966177.5099999998</v>
      </c>
    </row>
    <row r="403" spans="2:4" x14ac:dyDescent="0.3">
      <c r="B403" s="72" t="s">
        <v>434</v>
      </c>
      <c r="C403" s="74" t="s">
        <v>190</v>
      </c>
      <c r="D403" s="73">
        <v>3846555.92</v>
      </c>
    </row>
    <row r="404" spans="2:4" x14ac:dyDescent="0.3">
      <c r="B404" s="72" t="s">
        <v>434</v>
      </c>
      <c r="C404" s="74" t="s">
        <v>191</v>
      </c>
      <c r="D404" s="73">
        <v>1698502.63</v>
      </c>
    </row>
    <row r="405" spans="2:4" x14ac:dyDescent="0.3">
      <c r="B405" s="72" t="s">
        <v>434</v>
      </c>
      <c r="C405" s="74" t="s">
        <v>192</v>
      </c>
      <c r="D405" s="73">
        <v>118351108.12</v>
      </c>
    </row>
    <row r="406" spans="2:4" x14ac:dyDescent="0.3">
      <c r="B406" s="72" t="s">
        <v>434</v>
      </c>
      <c r="C406" s="74" t="s">
        <v>172</v>
      </c>
      <c r="D406" s="73">
        <v>1725367.7199999993</v>
      </c>
    </row>
    <row r="407" spans="2:4" x14ac:dyDescent="0.3">
      <c r="B407" s="72" t="s">
        <v>434</v>
      </c>
      <c r="C407" s="74" t="s">
        <v>174</v>
      </c>
      <c r="D407" s="73">
        <v>1079043.3399999999</v>
      </c>
    </row>
    <row r="408" spans="2:4" x14ac:dyDescent="0.3">
      <c r="B408" s="72" t="s">
        <v>434</v>
      </c>
      <c r="C408" s="74" t="s">
        <v>178</v>
      </c>
      <c r="D408" s="73">
        <v>299928.63999999996</v>
      </c>
    </row>
    <row r="409" spans="2:4" x14ac:dyDescent="0.3">
      <c r="B409" s="72" t="s">
        <v>434</v>
      </c>
      <c r="C409" s="74" t="s">
        <v>180</v>
      </c>
      <c r="D409" s="73">
        <v>1194277.32</v>
      </c>
    </row>
    <row r="410" spans="2:4" x14ac:dyDescent="0.3">
      <c r="B410" s="72" t="s">
        <v>434</v>
      </c>
      <c r="C410" s="74" t="s">
        <v>182</v>
      </c>
      <c r="D410" s="73">
        <v>37388026.149999999</v>
      </c>
    </row>
    <row r="411" spans="2:4" x14ac:dyDescent="0.3">
      <c r="B411" s="72" t="s">
        <v>434</v>
      </c>
      <c r="C411" s="74" t="s">
        <v>139</v>
      </c>
      <c r="D411" s="73">
        <v>12946001.680000003</v>
      </c>
    </row>
    <row r="412" spans="2:4" x14ac:dyDescent="0.3">
      <c r="B412" s="72" t="s">
        <v>434</v>
      </c>
      <c r="C412" s="74" t="s">
        <v>141</v>
      </c>
      <c r="D412" s="73">
        <v>15894213.359999999</v>
      </c>
    </row>
    <row r="413" spans="2:4" x14ac:dyDescent="0.3">
      <c r="B413" s="72" t="s">
        <v>434</v>
      </c>
      <c r="C413" s="74" t="s">
        <v>143</v>
      </c>
      <c r="D413" s="73">
        <v>790175.55999999982</v>
      </c>
    </row>
    <row r="414" spans="2:4" x14ac:dyDescent="0.3">
      <c r="B414" s="72" t="s">
        <v>434</v>
      </c>
      <c r="C414" s="74" t="s">
        <v>145</v>
      </c>
      <c r="D414" s="73">
        <v>341307.04999999993</v>
      </c>
    </row>
    <row r="415" spans="2:4" x14ac:dyDescent="0.3">
      <c r="B415" s="72" t="s">
        <v>434</v>
      </c>
      <c r="C415" s="74" t="s">
        <v>147</v>
      </c>
      <c r="D415" s="73">
        <v>56722.16</v>
      </c>
    </row>
    <row r="416" spans="2:4" x14ac:dyDescent="0.3">
      <c r="B416" s="72" t="s">
        <v>434</v>
      </c>
      <c r="C416" s="74" t="s">
        <v>149</v>
      </c>
      <c r="D416" s="73">
        <v>202163.54</v>
      </c>
    </row>
    <row r="417" spans="2:4" x14ac:dyDescent="0.3">
      <c r="B417" s="72" t="s">
        <v>434</v>
      </c>
      <c r="C417" s="74" t="s">
        <v>153</v>
      </c>
      <c r="D417" s="73">
        <v>46602.16</v>
      </c>
    </row>
    <row r="418" spans="2:4" x14ac:dyDescent="0.3">
      <c r="B418" s="72" t="s">
        <v>434</v>
      </c>
      <c r="C418" s="74" t="s">
        <v>159</v>
      </c>
      <c r="D418" s="73">
        <v>4359946.33</v>
      </c>
    </row>
    <row r="419" spans="2:4" x14ac:dyDescent="0.3">
      <c r="B419" s="72" t="s">
        <v>434</v>
      </c>
      <c r="C419" s="74" t="s">
        <v>161</v>
      </c>
      <c r="D419" s="73">
        <v>18338688.549999997</v>
      </c>
    </row>
    <row r="420" spans="2:4" x14ac:dyDescent="0.3">
      <c r="B420" s="72" t="s">
        <v>434</v>
      </c>
      <c r="C420" s="74" t="s">
        <v>163</v>
      </c>
      <c r="D420" s="73">
        <v>3039990.0100000026</v>
      </c>
    </row>
    <row r="421" spans="2:4" x14ac:dyDescent="0.3">
      <c r="B421" s="72" t="s">
        <v>434</v>
      </c>
      <c r="C421" s="74" t="s">
        <v>165</v>
      </c>
      <c r="D421" s="73">
        <v>9755298.5499999989</v>
      </c>
    </row>
    <row r="422" spans="2:4" x14ac:dyDescent="0.3">
      <c r="B422" s="72" t="s">
        <v>434</v>
      </c>
      <c r="C422" s="74" t="s">
        <v>169</v>
      </c>
      <c r="D422" s="73">
        <v>0</v>
      </c>
    </row>
    <row r="423" spans="2:4" x14ac:dyDescent="0.3">
      <c r="B423" s="72" t="s">
        <v>434</v>
      </c>
      <c r="C423" s="74" t="s">
        <v>124</v>
      </c>
      <c r="D423" s="73">
        <v>5050915.87</v>
      </c>
    </row>
    <row r="424" spans="2:4" x14ac:dyDescent="0.3">
      <c r="B424" s="72" t="s">
        <v>434</v>
      </c>
      <c r="C424" s="74" t="s">
        <v>126</v>
      </c>
      <c r="D424" s="73">
        <v>3032288.39</v>
      </c>
    </row>
    <row r="425" spans="2:4" x14ac:dyDescent="0.3">
      <c r="B425" s="72" t="s">
        <v>434</v>
      </c>
      <c r="C425" s="74" t="s">
        <v>128</v>
      </c>
      <c r="D425" s="73">
        <v>366629.38000000006</v>
      </c>
    </row>
    <row r="426" spans="2:4" x14ac:dyDescent="0.3">
      <c r="B426" s="72" t="s">
        <v>434</v>
      </c>
      <c r="C426" s="74" t="s">
        <v>130</v>
      </c>
      <c r="D426" s="73">
        <v>990389.55</v>
      </c>
    </row>
    <row r="427" spans="2:4" x14ac:dyDescent="0.3">
      <c r="B427" s="72" t="s">
        <v>434</v>
      </c>
      <c r="C427" s="74" t="s">
        <v>132</v>
      </c>
      <c r="D427" s="73">
        <v>6050339.7899999991</v>
      </c>
    </row>
    <row r="428" spans="2:4" x14ac:dyDescent="0.3">
      <c r="B428" s="72" t="s">
        <v>434</v>
      </c>
      <c r="C428" s="74" t="s">
        <v>37</v>
      </c>
      <c r="D428" s="73">
        <v>36179.870000000003</v>
      </c>
    </row>
    <row r="429" spans="2:4" x14ac:dyDescent="0.3">
      <c r="B429" s="72" t="s">
        <v>434</v>
      </c>
      <c r="C429" s="74" t="s">
        <v>39</v>
      </c>
      <c r="D429" s="73">
        <v>212447.41999999998</v>
      </c>
    </row>
    <row r="430" spans="2:4" x14ac:dyDescent="0.3">
      <c r="B430" s="72" t="s">
        <v>434</v>
      </c>
      <c r="C430" s="74" t="s">
        <v>47</v>
      </c>
      <c r="D430" s="73">
        <v>123.8</v>
      </c>
    </row>
    <row r="431" spans="2:4" x14ac:dyDescent="0.3">
      <c r="B431" s="72" t="s">
        <v>434</v>
      </c>
      <c r="C431" s="74" t="s">
        <v>49</v>
      </c>
      <c r="D431" s="73">
        <v>2104642.7599999998</v>
      </c>
    </row>
    <row r="432" spans="2:4" x14ac:dyDescent="0.3">
      <c r="B432" s="72" t="s">
        <v>434</v>
      </c>
      <c r="C432" s="74" t="s">
        <v>51</v>
      </c>
      <c r="D432" s="73">
        <v>813978.2</v>
      </c>
    </row>
    <row r="433" spans="2:4" x14ac:dyDescent="0.3">
      <c r="B433" s="72" t="s">
        <v>434</v>
      </c>
      <c r="C433" s="74" t="s">
        <v>55</v>
      </c>
      <c r="D433" s="73">
        <v>966789.16</v>
      </c>
    </row>
    <row r="434" spans="2:4" x14ac:dyDescent="0.3">
      <c r="B434" s="72" t="s">
        <v>434</v>
      </c>
      <c r="C434" s="74" t="s">
        <v>57</v>
      </c>
      <c r="D434" s="73">
        <v>35625.72</v>
      </c>
    </row>
    <row r="435" spans="2:4" x14ac:dyDescent="0.3">
      <c r="B435" s="72" t="s">
        <v>434</v>
      </c>
      <c r="C435" s="74" t="s">
        <v>59</v>
      </c>
      <c r="D435" s="73">
        <v>4529890.1899999995</v>
      </c>
    </row>
    <row r="436" spans="2:4" x14ac:dyDescent="0.3">
      <c r="B436" s="72" t="s">
        <v>434</v>
      </c>
      <c r="C436" s="74" t="s">
        <v>65</v>
      </c>
      <c r="D436" s="73">
        <v>53686.470000000016</v>
      </c>
    </row>
    <row r="437" spans="2:4" x14ac:dyDescent="0.3">
      <c r="B437" s="72" t="s">
        <v>434</v>
      </c>
      <c r="C437" s="74" t="s">
        <v>67</v>
      </c>
      <c r="D437" s="73">
        <v>17581.63</v>
      </c>
    </row>
    <row r="438" spans="2:4" x14ac:dyDescent="0.3">
      <c r="B438" s="72" t="s">
        <v>434</v>
      </c>
      <c r="C438" s="74" t="s">
        <v>69</v>
      </c>
      <c r="D438" s="73">
        <v>142504.25</v>
      </c>
    </row>
    <row r="439" spans="2:4" x14ac:dyDescent="0.3">
      <c r="B439" s="72" t="s">
        <v>434</v>
      </c>
      <c r="C439" s="74" t="s">
        <v>71</v>
      </c>
      <c r="D439" s="73">
        <v>2705130.91</v>
      </c>
    </row>
    <row r="440" spans="2:4" x14ac:dyDescent="0.3">
      <c r="B440" s="72" t="s">
        <v>434</v>
      </c>
      <c r="C440" s="74" t="s">
        <v>81</v>
      </c>
      <c r="D440" s="73">
        <v>48642.54</v>
      </c>
    </row>
    <row r="441" spans="2:4" x14ac:dyDescent="0.3">
      <c r="B441" s="72" t="s">
        <v>434</v>
      </c>
      <c r="C441" s="74" t="s">
        <v>85</v>
      </c>
      <c r="D441" s="73">
        <v>72254.23000000001</v>
      </c>
    </row>
    <row r="442" spans="2:4" x14ac:dyDescent="0.3">
      <c r="B442" s="72" t="s">
        <v>434</v>
      </c>
      <c r="C442" s="74" t="s">
        <v>87</v>
      </c>
      <c r="D442" s="73">
        <v>15648.96</v>
      </c>
    </row>
    <row r="443" spans="2:4" x14ac:dyDescent="0.3">
      <c r="B443" s="72" t="s">
        <v>434</v>
      </c>
      <c r="C443" s="74" t="s">
        <v>89</v>
      </c>
      <c r="D443" s="73">
        <v>277261.81</v>
      </c>
    </row>
    <row r="444" spans="2:4" x14ac:dyDescent="0.3">
      <c r="B444" s="72" t="s">
        <v>434</v>
      </c>
      <c r="C444" s="74" t="s">
        <v>91</v>
      </c>
      <c r="D444" s="73">
        <v>1487213.69</v>
      </c>
    </row>
    <row r="445" spans="2:4" x14ac:dyDescent="0.3">
      <c r="B445" s="72" t="s">
        <v>434</v>
      </c>
      <c r="C445" s="74" t="s">
        <v>93</v>
      </c>
      <c r="D445" s="73">
        <v>504551.88</v>
      </c>
    </row>
    <row r="446" spans="2:4" x14ac:dyDescent="0.3">
      <c r="B446" s="72" t="s">
        <v>434</v>
      </c>
      <c r="C446" s="74" t="s">
        <v>95</v>
      </c>
      <c r="D446" s="73">
        <v>309499.12</v>
      </c>
    </row>
    <row r="447" spans="2:4" x14ac:dyDescent="0.3">
      <c r="B447" s="72" t="s">
        <v>434</v>
      </c>
      <c r="C447" s="74" t="s">
        <v>101</v>
      </c>
      <c r="D447" s="73">
        <v>413786.10000000003</v>
      </c>
    </row>
    <row r="448" spans="2:4" x14ac:dyDescent="0.3">
      <c r="B448" s="72" t="s">
        <v>434</v>
      </c>
      <c r="C448" s="74" t="s">
        <v>103</v>
      </c>
      <c r="D448" s="73">
        <v>35084</v>
      </c>
    </row>
    <row r="449" spans="2:4" x14ac:dyDescent="0.3">
      <c r="B449" s="72" t="s">
        <v>434</v>
      </c>
      <c r="C449" s="74" t="s">
        <v>105</v>
      </c>
      <c r="D449" s="73">
        <v>41206.129999999997</v>
      </c>
    </row>
    <row r="450" spans="2:4" x14ac:dyDescent="0.3">
      <c r="B450" s="72" t="s">
        <v>434</v>
      </c>
      <c r="C450" s="74" t="s">
        <v>107</v>
      </c>
      <c r="D450" s="73">
        <v>68000</v>
      </c>
    </row>
    <row r="451" spans="2:4" x14ac:dyDescent="0.3">
      <c r="B451" s="72" t="s">
        <v>434</v>
      </c>
      <c r="C451" s="74" t="s">
        <v>109</v>
      </c>
      <c r="D451" s="73">
        <v>2515437.4699999997</v>
      </c>
    </row>
    <row r="452" spans="2:4" x14ac:dyDescent="0.3">
      <c r="B452" s="72" t="s">
        <v>434</v>
      </c>
      <c r="C452" s="74" t="s">
        <v>111</v>
      </c>
      <c r="D452" s="73">
        <v>438239.75</v>
      </c>
    </row>
    <row r="453" spans="2:4" x14ac:dyDescent="0.3">
      <c r="B453" s="72" t="s">
        <v>434</v>
      </c>
      <c r="C453" s="74" t="s">
        <v>117</v>
      </c>
      <c r="D453" s="73">
        <v>5644950.0899999999</v>
      </c>
    </row>
    <row r="454" spans="2:4" x14ac:dyDescent="0.3">
      <c r="B454" s="72" t="s">
        <v>434</v>
      </c>
      <c r="C454" s="74" t="s">
        <v>119</v>
      </c>
      <c r="D454" s="73">
        <v>365186</v>
      </c>
    </row>
    <row r="455" spans="2:4" x14ac:dyDescent="0.3">
      <c r="B455" s="72" t="s">
        <v>434</v>
      </c>
      <c r="C455" s="74" t="s">
        <v>121</v>
      </c>
      <c r="D455" s="73">
        <v>372085.65</v>
      </c>
    </row>
    <row r="456" spans="2:4" x14ac:dyDescent="0.3">
      <c r="B456" s="72" t="s">
        <v>434</v>
      </c>
      <c r="C456" s="74" t="s">
        <v>22</v>
      </c>
      <c r="D456" s="73">
        <v>486230.47000000009</v>
      </c>
    </row>
    <row r="457" spans="2:4" x14ac:dyDescent="0.3">
      <c r="B457" s="72" t="s">
        <v>434</v>
      </c>
      <c r="C457" s="74" t="s">
        <v>6</v>
      </c>
      <c r="D457" s="73">
        <v>663103.77</v>
      </c>
    </row>
    <row r="458" spans="2:4" x14ac:dyDescent="0.3">
      <c r="B458" s="72" t="s">
        <v>434</v>
      </c>
      <c r="C458" s="74" t="s">
        <v>10</v>
      </c>
      <c r="D458" s="73">
        <v>273519.28000000003</v>
      </c>
    </row>
    <row r="459" spans="2:4" x14ac:dyDescent="0.3">
      <c r="B459" s="72" t="s">
        <v>434</v>
      </c>
      <c r="C459" s="74" t="s">
        <v>12</v>
      </c>
      <c r="D459" s="73">
        <v>147654.64000000001</v>
      </c>
    </row>
    <row r="460" spans="2:4" x14ac:dyDescent="0.3">
      <c r="B460" s="72" t="s">
        <v>434</v>
      </c>
      <c r="C460" s="74" t="s">
        <v>14</v>
      </c>
      <c r="D460" s="73">
        <v>-85561.09</v>
      </c>
    </row>
    <row r="461" spans="2:4" x14ac:dyDescent="0.3">
      <c r="B461" s="72" t="s">
        <v>434</v>
      </c>
      <c r="C461" s="74" t="s">
        <v>16</v>
      </c>
      <c r="D461" s="73">
        <v>155957.91</v>
      </c>
    </row>
    <row r="462" spans="2:4" x14ac:dyDescent="0.3">
      <c r="B462" s="72" t="s">
        <v>434</v>
      </c>
      <c r="C462" s="74" t="s">
        <v>18</v>
      </c>
      <c r="D462" s="73">
        <v>210100.34</v>
      </c>
    </row>
    <row r="463" spans="2:4" x14ac:dyDescent="0.3">
      <c r="B463" s="72" t="s">
        <v>602</v>
      </c>
      <c r="C463" s="74" t="s">
        <v>190</v>
      </c>
      <c r="D463" s="73">
        <v>76612.239999999991</v>
      </c>
    </row>
    <row r="464" spans="2:4" x14ac:dyDescent="0.3">
      <c r="B464" s="72" t="s">
        <v>602</v>
      </c>
      <c r="C464" s="74" t="s">
        <v>191</v>
      </c>
      <c r="D464" s="73">
        <v>29756.480000000003</v>
      </c>
    </row>
    <row r="465" spans="2:4" x14ac:dyDescent="0.3">
      <c r="B465" s="72" t="s">
        <v>602</v>
      </c>
      <c r="C465" s="74" t="s">
        <v>192</v>
      </c>
      <c r="D465" s="73">
        <v>832277.82</v>
      </c>
    </row>
    <row r="466" spans="2:4" x14ac:dyDescent="0.3">
      <c r="B466" s="72" t="s">
        <v>602</v>
      </c>
      <c r="C466" s="74" t="s">
        <v>174</v>
      </c>
      <c r="D466" s="73">
        <v>2400</v>
      </c>
    </row>
    <row r="467" spans="2:4" x14ac:dyDescent="0.3">
      <c r="B467" s="72" t="s">
        <v>602</v>
      </c>
      <c r="C467" s="74" t="s">
        <v>178</v>
      </c>
      <c r="D467" s="73">
        <v>66642.63</v>
      </c>
    </row>
    <row r="468" spans="2:4" x14ac:dyDescent="0.3">
      <c r="B468" s="72" t="s">
        <v>602</v>
      </c>
      <c r="C468" s="74" t="s">
        <v>180</v>
      </c>
      <c r="D468" s="73">
        <v>31190.43</v>
      </c>
    </row>
    <row r="469" spans="2:4" x14ac:dyDescent="0.3">
      <c r="B469" s="72" t="s">
        <v>602</v>
      </c>
      <c r="C469" s="74" t="s">
        <v>182</v>
      </c>
      <c r="D469" s="73">
        <v>338048.72</v>
      </c>
    </row>
    <row r="470" spans="2:4" x14ac:dyDescent="0.3">
      <c r="B470" s="72" t="s">
        <v>602</v>
      </c>
      <c r="C470" s="74" t="s">
        <v>139</v>
      </c>
      <c r="D470" s="73">
        <v>116949</v>
      </c>
    </row>
    <row r="471" spans="2:4" x14ac:dyDescent="0.3">
      <c r="B471" s="72" t="s">
        <v>602</v>
      </c>
      <c r="C471" s="74" t="s">
        <v>141</v>
      </c>
      <c r="D471" s="73">
        <v>152042</v>
      </c>
    </row>
    <row r="472" spans="2:4" x14ac:dyDescent="0.3">
      <c r="B472" s="72" t="s">
        <v>602</v>
      </c>
      <c r="C472" s="74" t="s">
        <v>143</v>
      </c>
      <c r="D472" s="73">
        <v>5973.94</v>
      </c>
    </row>
    <row r="473" spans="2:4" x14ac:dyDescent="0.3">
      <c r="B473" s="72" t="s">
        <v>602</v>
      </c>
      <c r="C473" s="74" t="s">
        <v>145</v>
      </c>
      <c r="D473" s="73">
        <v>3248.77</v>
      </c>
    </row>
    <row r="474" spans="2:4" x14ac:dyDescent="0.3">
      <c r="B474" s="72" t="s">
        <v>602</v>
      </c>
      <c r="C474" s="74" t="s">
        <v>159</v>
      </c>
      <c r="D474" s="73">
        <v>46847.700000000004</v>
      </c>
    </row>
    <row r="475" spans="2:4" x14ac:dyDescent="0.3">
      <c r="B475" s="72" t="s">
        <v>602</v>
      </c>
      <c r="C475" s="74" t="s">
        <v>161</v>
      </c>
      <c r="D475" s="73">
        <v>131259.9</v>
      </c>
    </row>
    <row r="476" spans="2:4" x14ac:dyDescent="0.3">
      <c r="B476" s="72" t="s">
        <v>602</v>
      </c>
      <c r="C476" s="74" t="s">
        <v>163</v>
      </c>
      <c r="D476" s="73">
        <v>31946.73</v>
      </c>
    </row>
    <row r="477" spans="2:4" x14ac:dyDescent="0.3">
      <c r="B477" s="72" t="s">
        <v>602</v>
      </c>
      <c r="C477" s="74" t="s">
        <v>165</v>
      </c>
      <c r="D477" s="73">
        <v>69569</v>
      </c>
    </row>
    <row r="478" spans="2:4" x14ac:dyDescent="0.3">
      <c r="B478" s="72" t="s">
        <v>602</v>
      </c>
      <c r="C478" s="74" t="s">
        <v>128</v>
      </c>
      <c r="D478" s="73">
        <v>60724.18</v>
      </c>
    </row>
    <row r="479" spans="2:4" x14ac:dyDescent="0.3">
      <c r="B479" s="72" t="s">
        <v>602</v>
      </c>
      <c r="C479" s="74" t="s">
        <v>132</v>
      </c>
      <c r="D479" s="73">
        <v>156336.84000000003</v>
      </c>
    </row>
    <row r="480" spans="2:4" x14ac:dyDescent="0.3">
      <c r="B480" s="72" t="s">
        <v>602</v>
      </c>
      <c r="C480" s="74" t="s">
        <v>39</v>
      </c>
      <c r="D480" s="73">
        <v>19385.440000000002</v>
      </c>
    </row>
    <row r="481" spans="2:4" x14ac:dyDescent="0.3">
      <c r="B481" s="72" t="s">
        <v>602</v>
      </c>
      <c r="C481" s="74" t="s">
        <v>55</v>
      </c>
      <c r="D481" s="73">
        <v>13355.93</v>
      </c>
    </row>
    <row r="482" spans="2:4" x14ac:dyDescent="0.3">
      <c r="B482" s="72" t="s">
        <v>602</v>
      </c>
      <c r="C482" s="74" t="s">
        <v>71</v>
      </c>
      <c r="D482" s="73">
        <v>53372.04</v>
      </c>
    </row>
    <row r="483" spans="2:4" x14ac:dyDescent="0.3">
      <c r="B483" s="72" t="s">
        <v>602</v>
      </c>
      <c r="C483" s="74" t="s">
        <v>95</v>
      </c>
      <c r="D483" s="73">
        <v>32893.269999999997</v>
      </c>
    </row>
    <row r="484" spans="2:4" x14ac:dyDescent="0.3">
      <c r="B484" s="72" t="s">
        <v>602</v>
      </c>
      <c r="C484" s="74" t="s">
        <v>109</v>
      </c>
      <c r="D484" s="73">
        <v>133181.52000000002</v>
      </c>
    </row>
    <row r="485" spans="2:4" x14ac:dyDescent="0.3">
      <c r="B485" s="72" t="s">
        <v>602</v>
      </c>
      <c r="C485" s="74" t="s">
        <v>111</v>
      </c>
      <c r="D485" s="73">
        <v>450</v>
      </c>
    </row>
    <row r="486" spans="2:4" x14ac:dyDescent="0.3">
      <c r="B486" s="72" t="s">
        <v>602</v>
      </c>
      <c r="C486" s="74" t="s">
        <v>117</v>
      </c>
      <c r="D486" s="73">
        <v>27294</v>
      </c>
    </row>
    <row r="487" spans="2:4" x14ac:dyDescent="0.3">
      <c r="B487" s="72" t="s">
        <v>602</v>
      </c>
      <c r="C487" s="74" t="s">
        <v>22</v>
      </c>
      <c r="D487" s="73">
        <v>13109.11</v>
      </c>
    </row>
    <row r="488" spans="2:4" x14ac:dyDescent="0.3">
      <c r="B488" s="72" t="s">
        <v>602</v>
      </c>
      <c r="C488" s="74" t="s">
        <v>6</v>
      </c>
      <c r="D488" s="73">
        <v>58426.66</v>
      </c>
    </row>
    <row r="489" spans="2:4" x14ac:dyDescent="0.3">
      <c r="B489" s="72" t="s">
        <v>440</v>
      </c>
      <c r="C489" s="74" t="s">
        <v>194</v>
      </c>
      <c r="D489" s="73">
        <v>104911.08</v>
      </c>
    </row>
    <row r="490" spans="2:4" x14ac:dyDescent="0.3">
      <c r="B490" s="72" t="s">
        <v>440</v>
      </c>
      <c r="C490" s="74" t="s">
        <v>193</v>
      </c>
      <c r="D490" s="73">
        <v>-104911.08</v>
      </c>
    </row>
    <row r="491" spans="2:4" x14ac:dyDescent="0.3">
      <c r="B491" s="72" t="s">
        <v>440</v>
      </c>
      <c r="C491" s="74" t="s">
        <v>185</v>
      </c>
      <c r="D491" s="73">
        <v>107050</v>
      </c>
    </row>
    <row r="492" spans="2:4" x14ac:dyDescent="0.3">
      <c r="B492" s="72" t="s">
        <v>440</v>
      </c>
      <c r="C492" s="74" t="s">
        <v>186</v>
      </c>
      <c r="D492" s="73">
        <v>138429.73000000001</v>
      </c>
    </row>
    <row r="493" spans="2:4" x14ac:dyDescent="0.3">
      <c r="B493" s="72" t="s">
        <v>440</v>
      </c>
      <c r="C493" s="74" t="s">
        <v>187</v>
      </c>
      <c r="D493" s="73">
        <v>790351.59000000008</v>
      </c>
    </row>
    <row r="494" spans="2:4" x14ac:dyDescent="0.3">
      <c r="B494" s="72" t="s">
        <v>440</v>
      </c>
      <c r="C494" s="74" t="s">
        <v>190</v>
      </c>
      <c r="D494" s="73">
        <v>313930.53999999998</v>
      </c>
    </row>
    <row r="495" spans="2:4" x14ac:dyDescent="0.3">
      <c r="B495" s="72" t="s">
        <v>440</v>
      </c>
      <c r="C495" s="74" t="s">
        <v>191</v>
      </c>
      <c r="D495" s="73">
        <v>177399.13</v>
      </c>
    </row>
    <row r="496" spans="2:4" x14ac:dyDescent="0.3">
      <c r="B496" s="72" t="s">
        <v>440</v>
      </c>
      <c r="C496" s="74" t="s">
        <v>192</v>
      </c>
      <c r="D496" s="73">
        <v>8222308.6599999992</v>
      </c>
    </row>
    <row r="497" spans="2:4" x14ac:dyDescent="0.3">
      <c r="B497" s="72" t="s">
        <v>440</v>
      </c>
      <c r="C497" s="74" t="s">
        <v>172</v>
      </c>
      <c r="D497" s="73">
        <v>122051.82</v>
      </c>
    </row>
    <row r="498" spans="2:4" x14ac:dyDescent="0.3">
      <c r="B498" s="72" t="s">
        <v>440</v>
      </c>
      <c r="C498" s="74" t="s">
        <v>174</v>
      </c>
      <c r="D498" s="73">
        <v>172518.52000000002</v>
      </c>
    </row>
    <row r="499" spans="2:4" x14ac:dyDescent="0.3">
      <c r="B499" s="72" t="s">
        <v>440</v>
      </c>
      <c r="C499" s="74" t="s">
        <v>178</v>
      </c>
      <c r="D499" s="73">
        <v>90237.249999999942</v>
      </c>
    </row>
    <row r="500" spans="2:4" x14ac:dyDescent="0.3">
      <c r="B500" s="72" t="s">
        <v>440</v>
      </c>
      <c r="C500" s="74" t="s">
        <v>180</v>
      </c>
      <c r="D500" s="73">
        <v>142694.29</v>
      </c>
    </row>
    <row r="501" spans="2:4" x14ac:dyDescent="0.3">
      <c r="B501" s="72" t="s">
        <v>440</v>
      </c>
      <c r="C501" s="74" t="s">
        <v>182</v>
      </c>
      <c r="D501" s="73">
        <v>3192470.6100000003</v>
      </c>
    </row>
    <row r="502" spans="2:4" x14ac:dyDescent="0.3">
      <c r="B502" s="72" t="s">
        <v>440</v>
      </c>
      <c r="C502" s="74" t="s">
        <v>135</v>
      </c>
      <c r="D502" s="73">
        <v>9253.32</v>
      </c>
    </row>
    <row r="503" spans="2:4" x14ac:dyDescent="0.3">
      <c r="B503" s="72" t="s">
        <v>440</v>
      </c>
      <c r="C503" s="74" t="s">
        <v>137</v>
      </c>
      <c r="D503" s="73">
        <v>46912.529999999992</v>
      </c>
    </row>
    <row r="504" spans="2:4" x14ac:dyDescent="0.3">
      <c r="B504" s="72" t="s">
        <v>440</v>
      </c>
      <c r="C504" s="74" t="s">
        <v>139</v>
      </c>
      <c r="D504" s="73">
        <v>1055089.04</v>
      </c>
    </row>
    <row r="505" spans="2:4" x14ac:dyDescent="0.3">
      <c r="B505" s="72" t="s">
        <v>440</v>
      </c>
      <c r="C505" s="74" t="s">
        <v>141</v>
      </c>
      <c r="D505" s="73">
        <v>1206158.96</v>
      </c>
    </row>
    <row r="506" spans="2:4" x14ac:dyDescent="0.3">
      <c r="B506" s="72" t="s">
        <v>440</v>
      </c>
      <c r="C506" s="74" t="s">
        <v>143</v>
      </c>
      <c r="D506" s="73">
        <v>94771.999999999971</v>
      </c>
    </row>
    <row r="507" spans="2:4" x14ac:dyDescent="0.3">
      <c r="B507" s="72" t="s">
        <v>440</v>
      </c>
      <c r="C507" s="74" t="s">
        <v>145</v>
      </c>
      <c r="D507" s="73">
        <v>51446.450000000012</v>
      </c>
    </row>
    <row r="508" spans="2:4" x14ac:dyDescent="0.3">
      <c r="B508" s="72" t="s">
        <v>440</v>
      </c>
      <c r="C508" s="74" t="s">
        <v>147</v>
      </c>
      <c r="D508" s="73">
        <v>42719.760000000009</v>
      </c>
    </row>
    <row r="509" spans="2:4" x14ac:dyDescent="0.3">
      <c r="B509" s="72" t="s">
        <v>440</v>
      </c>
      <c r="C509" s="74" t="s">
        <v>149</v>
      </c>
      <c r="D509" s="73">
        <v>112443.20999999998</v>
      </c>
    </row>
    <row r="510" spans="2:4" x14ac:dyDescent="0.3">
      <c r="B510" s="72" t="s">
        <v>440</v>
      </c>
      <c r="C510" s="74" t="s">
        <v>159</v>
      </c>
      <c r="D510" s="73">
        <v>378378.38000000006</v>
      </c>
    </row>
    <row r="511" spans="2:4" x14ac:dyDescent="0.3">
      <c r="B511" s="72" t="s">
        <v>440</v>
      </c>
      <c r="C511" s="74" t="s">
        <v>161</v>
      </c>
      <c r="D511" s="73">
        <v>1362669.54</v>
      </c>
    </row>
    <row r="512" spans="2:4" x14ac:dyDescent="0.3">
      <c r="B512" s="72" t="s">
        <v>440</v>
      </c>
      <c r="C512" s="74" t="s">
        <v>163</v>
      </c>
      <c r="D512" s="73">
        <v>270477.43000000005</v>
      </c>
    </row>
    <row r="513" spans="2:4" x14ac:dyDescent="0.3">
      <c r="B513" s="72" t="s">
        <v>440</v>
      </c>
      <c r="C513" s="74" t="s">
        <v>165</v>
      </c>
      <c r="D513" s="73">
        <v>724828.2</v>
      </c>
    </row>
    <row r="514" spans="2:4" x14ac:dyDescent="0.3">
      <c r="B514" s="72" t="s">
        <v>440</v>
      </c>
      <c r="C514" s="74" t="s">
        <v>124</v>
      </c>
      <c r="D514" s="73">
        <v>430662.48</v>
      </c>
    </row>
    <row r="515" spans="2:4" x14ac:dyDescent="0.3">
      <c r="B515" s="72" t="s">
        <v>440</v>
      </c>
      <c r="C515" s="74" t="s">
        <v>126</v>
      </c>
      <c r="D515" s="73">
        <v>40941.47</v>
      </c>
    </row>
    <row r="516" spans="2:4" x14ac:dyDescent="0.3">
      <c r="B516" s="72" t="s">
        <v>440</v>
      </c>
      <c r="C516" s="74" t="s">
        <v>128</v>
      </c>
      <c r="D516" s="73">
        <v>375553.27</v>
      </c>
    </row>
    <row r="517" spans="2:4" x14ac:dyDescent="0.3">
      <c r="B517" s="72" t="s">
        <v>440</v>
      </c>
      <c r="C517" s="74" t="s">
        <v>130</v>
      </c>
      <c r="D517" s="73">
        <v>78853.58</v>
      </c>
    </row>
    <row r="518" spans="2:4" x14ac:dyDescent="0.3">
      <c r="B518" s="72" t="s">
        <v>440</v>
      </c>
      <c r="C518" s="74" t="s">
        <v>132</v>
      </c>
      <c r="D518" s="73">
        <v>542219.67999999993</v>
      </c>
    </row>
    <row r="519" spans="2:4" x14ac:dyDescent="0.3">
      <c r="B519" s="72" t="s">
        <v>440</v>
      </c>
      <c r="C519" s="74" t="s">
        <v>39</v>
      </c>
      <c r="D519" s="73">
        <v>18928.25</v>
      </c>
    </row>
    <row r="520" spans="2:4" x14ac:dyDescent="0.3">
      <c r="B520" s="72" t="s">
        <v>440</v>
      </c>
      <c r="C520" s="74" t="s">
        <v>45</v>
      </c>
      <c r="D520" s="73">
        <v>79111.47</v>
      </c>
    </row>
    <row r="521" spans="2:4" x14ac:dyDescent="0.3">
      <c r="B521" s="72" t="s">
        <v>440</v>
      </c>
      <c r="C521" s="74" t="s">
        <v>49</v>
      </c>
      <c r="D521" s="73">
        <v>234064.05</v>
      </c>
    </row>
    <row r="522" spans="2:4" x14ac:dyDescent="0.3">
      <c r="B522" s="72" t="s">
        <v>440</v>
      </c>
      <c r="C522" s="74" t="s">
        <v>55</v>
      </c>
      <c r="D522" s="73">
        <v>305360.18</v>
      </c>
    </row>
    <row r="523" spans="2:4" x14ac:dyDescent="0.3">
      <c r="B523" s="72" t="s">
        <v>440</v>
      </c>
      <c r="C523" s="74" t="s">
        <v>57</v>
      </c>
      <c r="D523" s="73">
        <v>17036.41</v>
      </c>
    </row>
    <row r="524" spans="2:4" x14ac:dyDescent="0.3">
      <c r="B524" s="72" t="s">
        <v>440</v>
      </c>
      <c r="C524" s="74" t="s">
        <v>63</v>
      </c>
      <c r="D524" s="73">
        <v>187388.28</v>
      </c>
    </row>
    <row r="525" spans="2:4" x14ac:dyDescent="0.3">
      <c r="B525" s="72" t="s">
        <v>440</v>
      </c>
      <c r="C525" s="74" t="s">
        <v>67</v>
      </c>
      <c r="D525" s="73">
        <v>276.49</v>
      </c>
    </row>
    <row r="526" spans="2:4" x14ac:dyDescent="0.3">
      <c r="B526" s="72" t="s">
        <v>440</v>
      </c>
      <c r="C526" s="74" t="s">
        <v>69</v>
      </c>
      <c r="D526" s="73">
        <v>225546.95</v>
      </c>
    </row>
    <row r="527" spans="2:4" x14ac:dyDescent="0.3">
      <c r="B527" s="72" t="s">
        <v>440</v>
      </c>
      <c r="C527" s="74" t="s">
        <v>71</v>
      </c>
      <c r="D527" s="73">
        <v>252313.46</v>
      </c>
    </row>
    <row r="528" spans="2:4" x14ac:dyDescent="0.3">
      <c r="B528" s="72" t="s">
        <v>440</v>
      </c>
      <c r="C528" s="74" t="s">
        <v>73</v>
      </c>
      <c r="D528" s="73">
        <v>3.45</v>
      </c>
    </row>
    <row r="529" spans="2:4" x14ac:dyDescent="0.3">
      <c r="B529" s="72" t="s">
        <v>440</v>
      </c>
      <c r="C529" s="74" t="s">
        <v>85</v>
      </c>
      <c r="D529" s="73">
        <v>85178.459999999992</v>
      </c>
    </row>
    <row r="530" spans="2:4" x14ac:dyDescent="0.3">
      <c r="B530" s="72" t="s">
        <v>440</v>
      </c>
      <c r="C530" s="74" t="s">
        <v>87</v>
      </c>
      <c r="D530" s="73">
        <v>13005.38</v>
      </c>
    </row>
    <row r="531" spans="2:4" x14ac:dyDescent="0.3">
      <c r="B531" s="72" t="s">
        <v>440</v>
      </c>
      <c r="C531" s="74" t="s">
        <v>89</v>
      </c>
      <c r="D531" s="73">
        <v>1759.31</v>
      </c>
    </row>
    <row r="532" spans="2:4" x14ac:dyDescent="0.3">
      <c r="B532" s="72" t="s">
        <v>440</v>
      </c>
      <c r="C532" s="74" t="s">
        <v>91</v>
      </c>
      <c r="D532" s="73">
        <v>4814.84</v>
      </c>
    </row>
    <row r="533" spans="2:4" x14ac:dyDescent="0.3">
      <c r="B533" s="72" t="s">
        <v>440</v>
      </c>
      <c r="C533" s="74" t="s">
        <v>93</v>
      </c>
      <c r="D533" s="73">
        <v>49305.57</v>
      </c>
    </row>
    <row r="534" spans="2:4" x14ac:dyDescent="0.3">
      <c r="B534" s="72" t="s">
        <v>440</v>
      </c>
      <c r="C534" s="74" t="s">
        <v>95</v>
      </c>
      <c r="D534" s="73">
        <v>45204.619999999995</v>
      </c>
    </row>
    <row r="535" spans="2:4" x14ac:dyDescent="0.3">
      <c r="B535" s="72" t="s">
        <v>440</v>
      </c>
      <c r="C535" s="74" t="s">
        <v>99</v>
      </c>
      <c r="D535" s="73">
        <v>55866.240000000005</v>
      </c>
    </row>
    <row r="536" spans="2:4" x14ac:dyDescent="0.3">
      <c r="B536" s="72" t="s">
        <v>440</v>
      </c>
      <c r="C536" s="74" t="s">
        <v>101</v>
      </c>
      <c r="D536" s="73">
        <v>31576.560000000001</v>
      </c>
    </row>
    <row r="537" spans="2:4" x14ac:dyDescent="0.3">
      <c r="B537" s="72" t="s">
        <v>440</v>
      </c>
      <c r="C537" s="74" t="s">
        <v>105</v>
      </c>
      <c r="D537" s="73">
        <v>4063.5</v>
      </c>
    </row>
    <row r="538" spans="2:4" x14ac:dyDescent="0.3">
      <c r="B538" s="72" t="s">
        <v>440</v>
      </c>
      <c r="C538" s="74" t="s">
        <v>107</v>
      </c>
      <c r="D538" s="73">
        <v>7302.31</v>
      </c>
    </row>
    <row r="539" spans="2:4" x14ac:dyDescent="0.3">
      <c r="B539" s="72" t="s">
        <v>440</v>
      </c>
      <c r="C539" s="74" t="s">
        <v>109</v>
      </c>
      <c r="D539" s="73">
        <v>385667.80999999994</v>
      </c>
    </row>
    <row r="540" spans="2:4" x14ac:dyDescent="0.3">
      <c r="B540" s="72" t="s">
        <v>440</v>
      </c>
      <c r="C540" s="74" t="s">
        <v>111</v>
      </c>
      <c r="D540" s="73">
        <v>65995.429999999993</v>
      </c>
    </row>
    <row r="541" spans="2:4" x14ac:dyDescent="0.3">
      <c r="B541" s="72" t="s">
        <v>440</v>
      </c>
      <c r="C541" s="74" t="s">
        <v>117</v>
      </c>
      <c r="D541" s="73">
        <v>6068.76</v>
      </c>
    </row>
    <row r="542" spans="2:4" x14ac:dyDescent="0.3">
      <c r="B542" s="72" t="s">
        <v>440</v>
      </c>
      <c r="C542" s="74" t="s">
        <v>119</v>
      </c>
      <c r="D542" s="73">
        <v>3593.24</v>
      </c>
    </row>
    <row r="543" spans="2:4" x14ac:dyDescent="0.3">
      <c r="B543" s="72" t="s">
        <v>440</v>
      </c>
      <c r="C543" s="74" t="s">
        <v>121</v>
      </c>
      <c r="D543" s="73">
        <v>37184.129999999997</v>
      </c>
    </row>
    <row r="544" spans="2:4" x14ac:dyDescent="0.3">
      <c r="B544" s="72" t="s">
        <v>440</v>
      </c>
      <c r="C544" s="74" t="s">
        <v>22</v>
      </c>
      <c r="D544" s="73">
        <v>32643.020000000004</v>
      </c>
    </row>
    <row r="545" spans="2:4" x14ac:dyDescent="0.3">
      <c r="B545" s="72" t="s">
        <v>440</v>
      </c>
      <c r="C545" s="74" t="s">
        <v>16</v>
      </c>
      <c r="D545" s="73">
        <v>42922</v>
      </c>
    </row>
    <row r="546" spans="2:4" x14ac:dyDescent="0.3">
      <c r="B546" s="72" t="s">
        <v>440</v>
      </c>
      <c r="C546" s="74" t="s">
        <v>20</v>
      </c>
      <c r="D546" s="73">
        <v>-18380.55</v>
      </c>
    </row>
    <row r="547" spans="2:4" x14ac:dyDescent="0.3">
      <c r="B547" s="72" t="s">
        <v>372</v>
      </c>
      <c r="C547" s="74" t="s">
        <v>194</v>
      </c>
      <c r="D547" s="73">
        <v>56821.99</v>
      </c>
    </row>
    <row r="548" spans="2:4" x14ac:dyDescent="0.3">
      <c r="B548" s="72" t="s">
        <v>372</v>
      </c>
      <c r="C548" s="74" t="s">
        <v>193</v>
      </c>
      <c r="D548" s="73">
        <v>-56821.99</v>
      </c>
    </row>
    <row r="549" spans="2:4" x14ac:dyDescent="0.3">
      <c r="B549" s="72" t="s">
        <v>372</v>
      </c>
      <c r="C549" s="74" t="s">
        <v>185</v>
      </c>
      <c r="D549" s="73">
        <v>53525</v>
      </c>
    </row>
    <row r="550" spans="2:4" x14ac:dyDescent="0.3">
      <c r="B550" s="72" t="s">
        <v>372</v>
      </c>
      <c r="C550" s="74" t="s">
        <v>186</v>
      </c>
      <c r="D550" s="73">
        <v>17524.18</v>
      </c>
    </row>
    <row r="551" spans="2:4" x14ac:dyDescent="0.3">
      <c r="B551" s="72" t="s">
        <v>372</v>
      </c>
      <c r="C551" s="74" t="s">
        <v>187</v>
      </c>
      <c r="D551" s="73">
        <v>255024.98</v>
      </c>
    </row>
    <row r="552" spans="2:4" x14ac:dyDescent="0.3">
      <c r="B552" s="72" t="s">
        <v>372</v>
      </c>
      <c r="C552" s="74" t="s">
        <v>190</v>
      </c>
      <c r="D552" s="73">
        <v>147302.52000000002</v>
      </c>
    </row>
    <row r="553" spans="2:4" x14ac:dyDescent="0.3">
      <c r="B553" s="72" t="s">
        <v>372</v>
      </c>
      <c r="C553" s="74" t="s">
        <v>191</v>
      </c>
      <c r="D553" s="73">
        <v>113213.12</v>
      </c>
    </row>
    <row r="554" spans="2:4" x14ac:dyDescent="0.3">
      <c r="B554" s="72" t="s">
        <v>372</v>
      </c>
      <c r="C554" s="74" t="s">
        <v>192</v>
      </c>
      <c r="D554" s="73">
        <v>5440017.7299999995</v>
      </c>
    </row>
    <row r="555" spans="2:4" x14ac:dyDescent="0.3">
      <c r="B555" s="72" t="s">
        <v>372</v>
      </c>
      <c r="C555" s="74" t="s">
        <v>172</v>
      </c>
      <c r="D555" s="73">
        <v>2088.63</v>
      </c>
    </row>
    <row r="556" spans="2:4" x14ac:dyDescent="0.3">
      <c r="B556" s="72" t="s">
        <v>372</v>
      </c>
      <c r="C556" s="74" t="s">
        <v>174</v>
      </c>
      <c r="D556" s="73">
        <v>273799.7</v>
      </c>
    </row>
    <row r="557" spans="2:4" x14ac:dyDescent="0.3">
      <c r="B557" s="72" t="s">
        <v>372</v>
      </c>
      <c r="C557" s="74" t="s">
        <v>178</v>
      </c>
      <c r="D557" s="73">
        <v>67989.239999999991</v>
      </c>
    </row>
    <row r="558" spans="2:4" x14ac:dyDescent="0.3">
      <c r="B558" s="72" t="s">
        <v>372</v>
      </c>
      <c r="C558" s="74" t="s">
        <v>180</v>
      </c>
      <c r="D558" s="73">
        <v>30516.460000000003</v>
      </c>
    </row>
    <row r="559" spans="2:4" x14ac:dyDescent="0.3">
      <c r="B559" s="72" t="s">
        <v>372</v>
      </c>
      <c r="C559" s="74" t="s">
        <v>182</v>
      </c>
      <c r="D559" s="73">
        <v>2046314.04</v>
      </c>
    </row>
    <row r="560" spans="2:4" x14ac:dyDescent="0.3">
      <c r="B560" s="72" t="s">
        <v>372</v>
      </c>
      <c r="C560" s="74" t="s">
        <v>135</v>
      </c>
      <c r="D560" s="73">
        <v>3773.130000000001</v>
      </c>
    </row>
    <row r="561" spans="2:4" x14ac:dyDescent="0.3">
      <c r="B561" s="72" t="s">
        <v>372</v>
      </c>
      <c r="C561" s="74" t="s">
        <v>137</v>
      </c>
      <c r="D561" s="73">
        <v>9384.5</v>
      </c>
    </row>
    <row r="562" spans="2:4" x14ac:dyDescent="0.3">
      <c r="B562" s="72" t="s">
        <v>372</v>
      </c>
      <c r="C562" s="74" t="s">
        <v>139</v>
      </c>
      <c r="D562" s="73">
        <v>787102.4</v>
      </c>
    </row>
    <row r="563" spans="2:4" x14ac:dyDescent="0.3">
      <c r="B563" s="72" t="s">
        <v>372</v>
      </c>
      <c r="C563" s="74" t="s">
        <v>141</v>
      </c>
      <c r="D563" s="73">
        <v>774439.6</v>
      </c>
    </row>
    <row r="564" spans="2:4" x14ac:dyDescent="0.3">
      <c r="B564" s="72" t="s">
        <v>372</v>
      </c>
      <c r="C564" s="74" t="s">
        <v>143</v>
      </c>
      <c r="D564" s="73">
        <v>65819.010000000009</v>
      </c>
    </row>
    <row r="565" spans="2:4" x14ac:dyDescent="0.3">
      <c r="B565" s="72" t="s">
        <v>372</v>
      </c>
      <c r="C565" s="74" t="s">
        <v>145</v>
      </c>
      <c r="D565" s="73">
        <v>37007.769999999997</v>
      </c>
    </row>
    <row r="566" spans="2:4" x14ac:dyDescent="0.3">
      <c r="B566" s="72" t="s">
        <v>372</v>
      </c>
      <c r="C566" s="74" t="s">
        <v>159</v>
      </c>
      <c r="D566" s="73">
        <v>223645.06000000008</v>
      </c>
    </row>
    <row r="567" spans="2:4" x14ac:dyDescent="0.3">
      <c r="B567" s="72" t="s">
        <v>372</v>
      </c>
      <c r="C567" s="74" t="s">
        <v>161</v>
      </c>
      <c r="D567" s="73">
        <v>859834.64</v>
      </c>
    </row>
    <row r="568" spans="2:4" x14ac:dyDescent="0.3">
      <c r="B568" s="72" t="s">
        <v>372</v>
      </c>
      <c r="C568" s="74" t="s">
        <v>163</v>
      </c>
      <c r="D568" s="73">
        <v>184683.83000000002</v>
      </c>
    </row>
    <row r="569" spans="2:4" x14ac:dyDescent="0.3">
      <c r="B569" s="72" t="s">
        <v>372</v>
      </c>
      <c r="C569" s="74" t="s">
        <v>165</v>
      </c>
      <c r="D569" s="73">
        <v>441245.5</v>
      </c>
    </row>
    <row r="570" spans="2:4" x14ac:dyDescent="0.3">
      <c r="B570" s="72" t="s">
        <v>372</v>
      </c>
      <c r="C570" s="74" t="s">
        <v>124</v>
      </c>
      <c r="D570" s="73">
        <v>207726.04</v>
      </c>
    </row>
    <row r="571" spans="2:4" x14ac:dyDescent="0.3">
      <c r="B571" s="72" t="s">
        <v>372</v>
      </c>
      <c r="C571" s="74" t="s">
        <v>126</v>
      </c>
      <c r="D571" s="73">
        <v>10986.28</v>
      </c>
    </row>
    <row r="572" spans="2:4" x14ac:dyDescent="0.3">
      <c r="B572" s="72" t="s">
        <v>372</v>
      </c>
      <c r="C572" s="74" t="s">
        <v>128</v>
      </c>
      <c r="D572" s="73">
        <v>341953.81000000006</v>
      </c>
    </row>
    <row r="573" spans="2:4" x14ac:dyDescent="0.3">
      <c r="B573" s="72" t="s">
        <v>372</v>
      </c>
      <c r="C573" s="74" t="s">
        <v>130</v>
      </c>
      <c r="D573" s="73">
        <v>71434.94</v>
      </c>
    </row>
    <row r="574" spans="2:4" x14ac:dyDescent="0.3">
      <c r="B574" s="72" t="s">
        <v>372</v>
      </c>
      <c r="C574" s="74" t="s">
        <v>132</v>
      </c>
      <c r="D574" s="73">
        <v>259708.76999999996</v>
      </c>
    </row>
    <row r="575" spans="2:4" x14ac:dyDescent="0.3">
      <c r="B575" s="72" t="s">
        <v>372</v>
      </c>
      <c r="C575" s="74" t="s">
        <v>39</v>
      </c>
      <c r="D575" s="73">
        <v>16191.970000000001</v>
      </c>
    </row>
    <row r="576" spans="2:4" x14ac:dyDescent="0.3">
      <c r="B576" s="72" t="s">
        <v>372</v>
      </c>
      <c r="C576" s="74" t="s">
        <v>49</v>
      </c>
      <c r="D576" s="73">
        <v>210926.28</v>
      </c>
    </row>
    <row r="577" spans="2:4" x14ac:dyDescent="0.3">
      <c r="B577" s="72" t="s">
        <v>372</v>
      </c>
      <c r="C577" s="74" t="s">
        <v>51</v>
      </c>
      <c r="D577" s="73">
        <v>32254.6</v>
      </c>
    </row>
    <row r="578" spans="2:4" x14ac:dyDescent="0.3">
      <c r="B578" s="72" t="s">
        <v>372</v>
      </c>
      <c r="C578" s="74" t="s">
        <v>55</v>
      </c>
      <c r="D578" s="73">
        <v>90509.56</v>
      </c>
    </row>
    <row r="579" spans="2:4" x14ac:dyDescent="0.3">
      <c r="B579" s="72" t="s">
        <v>372</v>
      </c>
      <c r="C579" s="74" t="s">
        <v>57</v>
      </c>
      <c r="D579" s="73">
        <v>13838.64</v>
      </c>
    </row>
    <row r="580" spans="2:4" x14ac:dyDescent="0.3">
      <c r="B580" s="72" t="s">
        <v>372</v>
      </c>
      <c r="C580" s="74" t="s">
        <v>63</v>
      </c>
      <c r="D580" s="73">
        <v>108657.31</v>
      </c>
    </row>
    <row r="581" spans="2:4" x14ac:dyDescent="0.3">
      <c r="B581" s="72" t="s">
        <v>372</v>
      </c>
      <c r="C581" s="74" t="s">
        <v>65</v>
      </c>
      <c r="D581" s="73">
        <v>4443.57</v>
      </c>
    </row>
    <row r="582" spans="2:4" x14ac:dyDescent="0.3">
      <c r="B582" s="72" t="s">
        <v>372</v>
      </c>
      <c r="C582" s="74" t="s">
        <v>67</v>
      </c>
      <c r="D582" s="73">
        <v>629.55999999999995</v>
      </c>
    </row>
    <row r="583" spans="2:4" x14ac:dyDescent="0.3">
      <c r="B583" s="72" t="s">
        <v>372</v>
      </c>
      <c r="C583" s="74" t="s">
        <v>69</v>
      </c>
      <c r="D583" s="73">
        <v>163868.22</v>
      </c>
    </row>
    <row r="584" spans="2:4" x14ac:dyDescent="0.3">
      <c r="B584" s="72" t="s">
        <v>372</v>
      </c>
      <c r="C584" s="74" t="s">
        <v>71</v>
      </c>
      <c r="D584" s="73">
        <v>192011.28</v>
      </c>
    </row>
    <row r="585" spans="2:4" x14ac:dyDescent="0.3">
      <c r="B585" s="72" t="s">
        <v>372</v>
      </c>
      <c r="C585" s="74" t="s">
        <v>73</v>
      </c>
      <c r="D585" s="73">
        <v>26927.24</v>
      </c>
    </row>
    <row r="586" spans="2:4" x14ac:dyDescent="0.3">
      <c r="B586" s="72" t="s">
        <v>372</v>
      </c>
      <c r="C586" s="74" t="s">
        <v>85</v>
      </c>
      <c r="D586" s="73">
        <v>23196.400000000001</v>
      </c>
    </row>
    <row r="587" spans="2:4" x14ac:dyDescent="0.3">
      <c r="B587" s="72" t="s">
        <v>372</v>
      </c>
      <c r="C587" s="74" t="s">
        <v>89</v>
      </c>
      <c r="D587" s="73">
        <v>20625.169999999998</v>
      </c>
    </row>
    <row r="588" spans="2:4" x14ac:dyDescent="0.3">
      <c r="B588" s="72" t="s">
        <v>372</v>
      </c>
      <c r="C588" s="74" t="s">
        <v>91</v>
      </c>
      <c r="D588" s="73">
        <v>160826.43</v>
      </c>
    </row>
    <row r="589" spans="2:4" x14ac:dyDescent="0.3">
      <c r="B589" s="72" t="s">
        <v>372</v>
      </c>
      <c r="C589" s="74" t="s">
        <v>93</v>
      </c>
      <c r="D589" s="73">
        <v>26705.23</v>
      </c>
    </row>
    <row r="590" spans="2:4" x14ac:dyDescent="0.3">
      <c r="B590" s="72" t="s">
        <v>372</v>
      </c>
      <c r="C590" s="74" t="s">
        <v>97</v>
      </c>
      <c r="D590" s="73">
        <v>7725.15</v>
      </c>
    </row>
    <row r="591" spans="2:4" x14ac:dyDescent="0.3">
      <c r="B591" s="72" t="s">
        <v>372</v>
      </c>
      <c r="C591" s="74" t="s">
        <v>99</v>
      </c>
      <c r="D591" s="73">
        <v>39449.449999999997</v>
      </c>
    </row>
    <row r="592" spans="2:4" x14ac:dyDescent="0.3">
      <c r="B592" s="72" t="s">
        <v>372</v>
      </c>
      <c r="C592" s="74" t="s">
        <v>101</v>
      </c>
      <c r="D592" s="73">
        <v>30944.639999999999</v>
      </c>
    </row>
    <row r="593" spans="2:4" x14ac:dyDescent="0.3">
      <c r="B593" s="72" t="s">
        <v>372</v>
      </c>
      <c r="C593" s="74" t="s">
        <v>103</v>
      </c>
      <c r="D593" s="73">
        <v>3128.95</v>
      </c>
    </row>
    <row r="594" spans="2:4" x14ac:dyDescent="0.3">
      <c r="B594" s="72" t="s">
        <v>372</v>
      </c>
      <c r="C594" s="74" t="s">
        <v>109</v>
      </c>
      <c r="D594" s="73">
        <v>250833.33000000002</v>
      </c>
    </row>
    <row r="595" spans="2:4" x14ac:dyDescent="0.3">
      <c r="B595" s="72" t="s">
        <v>372</v>
      </c>
      <c r="C595" s="74" t="s">
        <v>111</v>
      </c>
      <c r="D595" s="73">
        <v>20336.88</v>
      </c>
    </row>
    <row r="596" spans="2:4" x14ac:dyDescent="0.3">
      <c r="B596" s="72" t="s">
        <v>372</v>
      </c>
      <c r="C596" s="74" t="s">
        <v>117</v>
      </c>
      <c r="D596" s="73">
        <v>163760.70000000001</v>
      </c>
    </row>
    <row r="597" spans="2:4" x14ac:dyDescent="0.3">
      <c r="B597" s="72" t="s">
        <v>372</v>
      </c>
      <c r="C597" s="74" t="s">
        <v>119</v>
      </c>
      <c r="D597" s="73">
        <v>8675.77</v>
      </c>
    </row>
    <row r="598" spans="2:4" x14ac:dyDescent="0.3">
      <c r="B598" s="72" t="s">
        <v>372</v>
      </c>
      <c r="C598" s="74" t="s">
        <v>121</v>
      </c>
      <c r="D598" s="73">
        <v>12862.83</v>
      </c>
    </row>
    <row r="599" spans="2:4" x14ac:dyDescent="0.3">
      <c r="B599" s="72" t="s">
        <v>372</v>
      </c>
      <c r="C599" s="74" t="s">
        <v>22</v>
      </c>
      <c r="D599" s="73">
        <v>18965.59</v>
      </c>
    </row>
    <row r="600" spans="2:4" x14ac:dyDescent="0.3">
      <c r="B600" s="72" t="s">
        <v>622</v>
      </c>
      <c r="C600" s="74" t="s">
        <v>194</v>
      </c>
      <c r="D600" s="73">
        <v>120814.31</v>
      </c>
    </row>
    <row r="601" spans="2:4" x14ac:dyDescent="0.3">
      <c r="B601" s="72" t="s">
        <v>622</v>
      </c>
      <c r="C601" s="74" t="s">
        <v>193</v>
      </c>
      <c r="D601" s="73">
        <v>-120814.31</v>
      </c>
    </row>
    <row r="602" spans="2:4" x14ac:dyDescent="0.3">
      <c r="B602" s="72" t="s">
        <v>622</v>
      </c>
      <c r="C602" s="74" t="s">
        <v>185</v>
      </c>
      <c r="D602" s="73">
        <v>104950</v>
      </c>
    </row>
    <row r="603" spans="2:4" x14ac:dyDescent="0.3">
      <c r="B603" s="72" t="s">
        <v>622</v>
      </c>
      <c r="C603" s="74" t="s">
        <v>186</v>
      </c>
      <c r="D603" s="73">
        <v>81424.929999999993</v>
      </c>
    </row>
    <row r="604" spans="2:4" x14ac:dyDescent="0.3">
      <c r="B604" s="72" t="s">
        <v>622</v>
      </c>
      <c r="C604" s="74" t="s">
        <v>187</v>
      </c>
      <c r="D604" s="73">
        <v>308638.54000000004</v>
      </c>
    </row>
    <row r="605" spans="2:4" x14ac:dyDescent="0.3">
      <c r="B605" s="72" t="s">
        <v>622</v>
      </c>
      <c r="C605" s="74" t="s">
        <v>190</v>
      </c>
      <c r="D605" s="73">
        <v>1548397.27</v>
      </c>
    </row>
    <row r="606" spans="2:4" x14ac:dyDescent="0.3">
      <c r="B606" s="72" t="s">
        <v>622</v>
      </c>
      <c r="C606" s="74" t="s">
        <v>191</v>
      </c>
      <c r="D606" s="73">
        <v>660128.09000000008</v>
      </c>
    </row>
    <row r="607" spans="2:4" x14ac:dyDescent="0.3">
      <c r="B607" s="72" t="s">
        <v>622</v>
      </c>
      <c r="C607" s="74" t="s">
        <v>192</v>
      </c>
      <c r="D607" s="73">
        <v>12928043.779999999</v>
      </c>
    </row>
    <row r="608" spans="2:4" x14ac:dyDescent="0.3">
      <c r="B608" s="72" t="s">
        <v>622</v>
      </c>
      <c r="C608" s="74" t="s">
        <v>172</v>
      </c>
      <c r="D608" s="73">
        <v>112370.41</v>
      </c>
    </row>
    <row r="609" spans="2:4" x14ac:dyDescent="0.3">
      <c r="B609" s="72" t="s">
        <v>622</v>
      </c>
      <c r="C609" s="74" t="s">
        <v>178</v>
      </c>
      <c r="D609" s="73">
        <v>389296.05000000005</v>
      </c>
    </row>
    <row r="610" spans="2:4" x14ac:dyDescent="0.3">
      <c r="B610" s="72" t="s">
        <v>622</v>
      </c>
      <c r="C610" s="74" t="s">
        <v>180</v>
      </c>
      <c r="D610" s="73">
        <v>476342.32000000007</v>
      </c>
    </row>
    <row r="611" spans="2:4" x14ac:dyDescent="0.3">
      <c r="B611" s="72" t="s">
        <v>622</v>
      </c>
      <c r="C611" s="74" t="s">
        <v>182</v>
      </c>
      <c r="D611" s="73">
        <v>6065806.6199999992</v>
      </c>
    </row>
    <row r="612" spans="2:4" x14ac:dyDescent="0.3">
      <c r="B612" s="72" t="s">
        <v>622</v>
      </c>
      <c r="C612" s="74" t="s">
        <v>135</v>
      </c>
      <c r="D612" s="73">
        <v>101376.96999999999</v>
      </c>
    </row>
    <row r="613" spans="2:4" x14ac:dyDescent="0.3">
      <c r="B613" s="72" t="s">
        <v>622</v>
      </c>
      <c r="C613" s="74" t="s">
        <v>137</v>
      </c>
      <c r="D613" s="73">
        <v>562668.44999999995</v>
      </c>
    </row>
    <row r="614" spans="2:4" x14ac:dyDescent="0.3">
      <c r="B614" s="72" t="s">
        <v>622</v>
      </c>
      <c r="C614" s="74" t="s">
        <v>139</v>
      </c>
      <c r="D614" s="73">
        <v>1960377.8399999999</v>
      </c>
    </row>
    <row r="615" spans="2:4" x14ac:dyDescent="0.3">
      <c r="B615" s="72" t="s">
        <v>622</v>
      </c>
      <c r="C615" s="74" t="s">
        <v>141</v>
      </c>
      <c r="D615" s="73">
        <v>2095695.0300000003</v>
      </c>
    </row>
    <row r="616" spans="2:4" x14ac:dyDescent="0.3">
      <c r="B616" s="72" t="s">
        <v>622</v>
      </c>
      <c r="C616" s="74" t="s">
        <v>143</v>
      </c>
      <c r="D616" s="73">
        <v>207786.28999999995</v>
      </c>
    </row>
    <row r="617" spans="2:4" x14ac:dyDescent="0.3">
      <c r="B617" s="72" t="s">
        <v>622</v>
      </c>
      <c r="C617" s="74" t="s">
        <v>145</v>
      </c>
      <c r="D617" s="73">
        <v>93052.91</v>
      </c>
    </row>
    <row r="618" spans="2:4" x14ac:dyDescent="0.3">
      <c r="B618" s="72" t="s">
        <v>622</v>
      </c>
      <c r="C618" s="74" t="s">
        <v>147</v>
      </c>
      <c r="D618" s="73">
        <v>51087.829999999994</v>
      </c>
    </row>
    <row r="619" spans="2:4" x14ac:dyDescent="0.3">
      <c r="B619" s="72" t="s">
        <v>622</v>
      </c>
      <c r="C619" s="74" t="s">
        <v>149</v>
      </c>
      <c r="D619" s="73">
        <v>92105.76</v>
      </c>
    </row>
    <row r="620" spans="2:4" x14ac:dyDescent="0.3">
      <c r="B620" s="72" t="s">
        <v>622</v>
      </c>
      <c r="C620" s="74" t="s">
        <v>159</v>
      </c>
      <c r="D620" s="73">
        <v>697414.23</v>
      </c>
    </row>
    <row r="621" spans="2:4" x14ac:dyDescent="0.3">
      <c r="B621" s="72" t="s">
        <v>622</v>
      </c>
      <c r="C621" s="74" t="s">
        <v>161</v>
      </c>
      <c r="D621" s="73">
        <v>2150986.59</v>
      </c>
    </row>
    <row r="622" spans="2:4" x14ac:dyDescent="0.3">
      <c r="B622" s="72" t="s">
        <v>622</v>
      </c>
      <c r="C622" s="74" t="s">
        <v>163</v>
      </c>
      <c r="D622" s="73">
        <v>515966.35</v>
      </c>
    </row>
    <row r="623" spans="2:4" x14ac:dyDescent="0.3">
      <c r="B623" s="72" t="s">
        <v>622</v>
      </c>
      <c r="C623" s="74" t="s">
        <v>165</v>
      </c>
      <c r="D623" s="73">
        <v>1173852.7699999998</v>
      </c>
    </row>
    <row r="624" spans="2:4" x14ac:dyDescent="0.3">
      <c r="B624" s="72" t="s">
        <v>622</v>
      </c>
      <c r="C624" s="74" t="s">
        <v>124</v>
      </c>
      <c r="D624" s="73">
        <v>1081859.54</v>
      </c>
    </row>
    <row r="625" spans="2:4" x14ac:dyDescent="0.3">
      <c r="B625" s="72" t="s">
        <v>622</v>
      </c>
      <c r="C625" s="74" t="s">
        <v>126</v>
      </c>
      <c r="D625" s="73">
        <v>26462.339999999997</v>
      </c>
    </row>
    <row r="626" spans="2:4" x14ac:dyDescent="0.3">
      <c r="B626" s="72" t="s">
        <v>622</v>
      </c>
      <c r="C626" s="74" t="s">
        <v>128</v>
      </c>
      <c r="D626" s="73">
        <v>591521.21</v>
      </c>
    </row>
    <row r="627" spans="2:4" x14ac:dyDescent="0.3">
      <c r="B627" s="72" t="s">
        <v>622</v>
      </c>
      <c r="C627" s="74" t="s">
        <v>130</v>
      </c>
      <c r="D627" s="73">
        <v>220372.29</v>
      </c>
    </row>
    <row r="628" spans="2:4" x14ac:dyDescent="0.3">
      <c r="B628" s="72" t="s">
        <v>622</v>
      </c>
      <c r="C628" s="74" t="s">
        <v>132</v>
      </c>
      <c r="D628" s="73">
        <v>1821976.0800000005</v>
      </c>
    </row>
    <row r="629" spans="2:4" x14ac:dyDescent="0.3">
      <c r="B629" s="72" t="s">
        <v>622</v>
      </c>
      <c r="C629" s="74" t="s">
        <v>39</v>
      </c>
      <c r="D629" s="73">
        <v>22869.07</v>
      </c>
    </row>
    <row r="630" spans="2:4" x14ac:dyDescent="0.3">
      <c r="B630" s="72" t="s">
        <v>622</v>
      </c>
      <c r="C630" s="74" t="s">
        <v>41</v>
      </c>
      <c r="D630" s="73">
        <v>42260.380000000005</v>
      </c>
    </row>
    <row r="631" spans="2:4" x14ac:dyDescent="0.3">
      <c r="B631" s="72" t="s">
        <v>622</v>
      </c>
      <c r="C631" s="74" t="s">
        <v>49</v>
      </c>
      <c r="D631" s="73">
        <v>389735.98000000004</v>
      </c>
    </row>
    <row r="632" spans="2:4" x14ac:dyDescent="0.3">
      <c r="B632" s="72" t="s">
        <v>622</v>
      </c>
      <c r="C632" s="74" t="s">
        <v>51</v>
      </c>
      <c r="D632" s="73">
        <v>131050.14</v>
      </c>
    </row>
    <row r="633" spans="2:4" x14ac:dyDescent="0.3">
      <c r="B633" s="72" t="s">
        <v>622</v>
      </c>
      <c r="C633" s="74" t="s">
        <v>57</v>
      </c>
      <c r="D633" s="73">
        <v>122338.65999999999</v>
      </c>
    </row>
    <row r="634" spans="2:4" x14ac:dyDescent="0.3">
      <c r="B634" s="72" t="s">
        <v>622</v>
      </c>
      <c r="C634" s="74" t="s">
        <v>67</v>
      </c>
      <c r="D634" s="73">
        <v>6224.73</v>
      </c>
    </row>
    <row r="635" spans="2:4" x14ac:dyDescent="0.3">
      <c r="B635" s="72" t="s">
        <v>622</v>
      </c>
      <c r="C635" s="74" t="s">
        <v>69</v>
      </c>
      <c r="D635" s="73">
        <v>71088.87</v>
      </c>
    </row>
    <row r="636" spans="2:4" x14ac:dyDescent="0.3">
      <c r="B636" s="72" t="s">
        <v>622</v>
      </c>
      <c r="C636" s="74" t="s">
        <v>71</v>
      </c>
      <c r="D636" s="73">
        <v>391189.81000000006</v>
      </c>
    </row>
    <row r="637" spans="2:4" x14ac:dyDescent="0.3">
      <c r="B637" s="72" t="s">
        <v>622</v>
      </c>
      <c r="C637" s="74" t="s">
        <v>81</v>
      </c>
      <c r="D637" s="73">
        <v>57185.41</v>
      </c>
    </row>
    <row r="638" spans="2:4" x14ac:dyDescent="0.3">
      <c r="B638" s="72" t="s">
        <v>622</v>
      </c>
      <c r="C638" s="74" t="s">
        <v>83</v>
      </c>
      <c r="D638" s="73">
        <v>1813.18</v>
      </c>
    </row>
    <row r="639" spans="2:4" x14ac:dyDescent="0.3">
      <c r="B639" s="72" t="s">
        <v>622</v>
      </c>
      <c r="C639" s="74" t="s">
        <v>87</v>
      </c>
      <c r="D639" s="73">
        <v>1811.27</v>
      </c>
    </row>
    <row r="640" spans="2:4" x14ac:dyDescent="0.3">
      <c r="B640" s="72" t="s">
        <v>622</v>
      </c>
      <c r="C640" s="74" t="s">
        <v>95</v>
      </c>
      <c r="D640" s="73">
        <v>221203.91999999998</v>
      </c>
    </row>
    <row r="641" spans="2:4" x14ac:dyDescent="0.3">
      <c r="B641" s="72" t="s">
        <v>622</v>
      </c>
      <c r="C641" s="74" t="s">
        <v>97</v>
      </c>
      <c r="D641" s="73">
        <v>2966.38</v>
      </c>
    </row>
    <row r="642" spans="2:4" x14ac:dyDescent="0.3">
      <c r="B642" s="72" t="s">
        <v>622</v>
      </c>
      <c r="C642" s="74" t="s">
        <v>101</v>
      </c>
      <c r="D642" s="73">
        <v>95393.53</v>
      </c>
    </row>
    <row r="643" spans="2:4" x14ac:dyDescent="0.3">
      <c r="B643" s="72" t="s">
        <v>622</v>
      </c>
      <c r="C643" s="74" t="s">
        <v>103</v>
      </c>
      <c r="D643" s="73">
        <v>155733.01</v>
      </c>
    </row>
    <row r="644" spans="2:4" x14ac:dyDescent="0.3">
      <c r="B644" s="72" t="s">
        <v>622</v>
      </c>
      <c r="C644" s="74" t="s">
        <v>105</v>
      </c>
      <c r="D644" s="73">
        <v>15406.47</v>
      </c>
    </row>
    <row r="645" spans="2:4" x14ac:dyDescent="0.3">
      <c r="B645" s="72" t="s">
        <v>622</v>
      </c>
      <c r="C645" s="74" t="s">
        <v>109</v>
      </c>
      <c r="D645" s="73">
        <v>2419032.73</v>
      </c>
    </row>
    <row r="646" spans="2:4" x14ac:dyDescent="0.3">
      <c r="B646" s="72" t="s">
        <v>622</v>
      </c>
      <c r="C646" s="74" t="s">
        <v>111</v>
      </c>
      <c r="D646" s="73">
        <v>75349.02</v>
      </c>
    </row>
    <row r="647" spans="2:4" x14ac:dyDescent="0.3">
      <c r="B647" s="72" t="s">
        <v>622</v>
      </c>
      <c r="C647" s="74" t="s">
        <v>117</v>
      </c>
      <c r="D647" s="73">
        <v>1720.53</v>
      </c>
    </row>
    <row r="648" spans="2:4" x14ac:dyDescent="0.3">
      <c r="B648" s="72" t="s">
        <v>622</v>
      </c>
      <c r="C648" s="74" t="s">
        <v>121</v>
      </c>
      <c r="D648" s="73">
        <v>161727.31</v>
      </c>
    </row>
    <row r="649" spans="2:4" x14ac:dyDescent="0.3">
      <c r="B649" s="72" t="s">
        <v>622</v>
      </c>
      <c r="C649" s="74" t="s">
        <v>22</v>
      </c>
      <c r="D649" s="73">
        <v>93014.79</v>
      </c>
    </row>
    <row r="650" spans="2:4" x14ac:dyDescent="0.3">
      <c r="B650" s="72" t="s">
        <v>622</v>
      </c>
      <c r="C650" s="74" t="s">
        <v>6</v>
      </c>
      <c r="D650" s="73">
        <v>182034.31</v>
      </c>
    </row>
    <row r="651" spans="2:4" x14ac:dyDescent="0.3">
      <c r="B651" s="72" t="s">
        <v>622</v>
      </c>
      <c r="C651" s="74" t="s">
        <v>10</v>
      </c>
      <c r="D651" s="73">
        <v>60224.13</v>
      </c>
    </row>
    <row r="652" spans="2:4" x14ac:dyDescent="0.3">
      <c r="B652" s="72" t="s">
        <v>654</v>
      </c>
      <c r="C652" s="74" t="s">
        <v>194</v>
      </c>
      <c r="D652" s="73">
        <v>466595.24000000005</v>
      </c>
    </row>
    <row r="653" spans="2:4" x14ac:dyDescent="0.3">
      <c r="B653" s="72" t="s">
        <v>654</v>
      </c>
      <c r="C653" s="74" t="s">
        <v>193</v>
      </c>
      <c r="D653" s="73">
        <v>-466595.24</v>
      </c>
    </row>
    <row r="654" spans="2:4" x14ac:dyDescent="0.3">
      <c r="B654" s="72" t="s">
        <v>654</v>
      </c>
      <c r="C654" s="74" t="s">
        <v>186</v>
      </c>
      <c r="D654" s="73">
        <v>1321636.4799999997</v>
      </c>
    </row>
    <row r="655" spans="2:4" x14ac:dyDescent="0.3">
      <c r="B655" s="72" t="s">
        <v>654</v>
      </c>
      <c r="C655" s="74" t="s">
        <v>187</v>
      </c>
      <c r="D655" s="73">
        <v>7641316.7700000005</v>
      </c>
    </row>
    <row r="656" spans="2:4" x14ac:dyDescent="0.3">
      <c r="B656" s="72" t="s">
        <v>654</v>
      </c>
      <c r="C656" s="74" t="s">
        <v>190</v>
      </c>
      <c r="D656" s="73">
        <v>3765095.7499999995</v>
      </c>
    </row>
    <row r="657" spans="2:4" x14ac:dyDescent="0.3">
      <c r="B657" s="72" t="s">
        <v>654</v>
      </c>
      <c r="C657" s="74" t="s">
        <v>191</v>
      </c>
      <c r="D657" s="73">
        <v>4338585.8699999992</v>
      </c>
    </row>
    <row r="658" spans="2:4" x14ac:dyDescent="0.3">
      <c r="B658" s="72" t="s">
        <v>654</v>
      </c>
      <c r="C658" s="74" t="s">
        <v>192</v>
      </c>
      <c r="D658" s="73">
        <v>79683330.030000016</v>
      </c>
    </row>
    <row r="659" spans="2:4" x14ac:dyDescent="0.3">
      <c r="B659" s="72" t="s">
        <v>654</v>
      </c>
      <c r="C659" s="74" t="s">
        <v>172</v>
      </c>
      <c r="D659" s="73">
        <v>186446.80000000002</v>
      </c>
    </row>
    <row r="660" spans="2:4" x14ac:dyDescent="0.3">
      <c r="B660" s="72" t="s">
        <v>654</v>
      </c>
      <c r="C660" s="74" t="s">
        <v>174</v>
      </c>
      <c r="D660" s="73">
        <v>49362.659999999996</v>
      </c>
    </row>
    <row r="661" spans="2:4" x14ac:dyDescent="0.3">
      <c r="B661" s="72" t="s">
        <v>654</v>
      </c>
      <c r="C661" s="74" t="s">
        <v>178</v>
      </c>
      <c r="D661" s="73">
        <v>2379934.4299999997</v>
      </c>
    </row>
    <row r="662" spans="2:4" x14ac:dyDescent="0.3">
      <c r="B662" s="72" t="s">
        <v>654</v>
      </c>
      <c r="C662" s="74" t="s">
        <v>180</v>
      </c>
      <c r="D662" s="73">
        <v>2094415.6499999997</v>
      </c>
    </row>
    <row r="663" spans="2:4" x14ac:dyDescent="0.3">
      <c r="B663" s="72" t="s">
        <v>654</v>
      </c>
      <c r="C663" s="74" t="s">
        <v>182</v>
      </c>
      <c r="D663" s="73">
        <v>24714338.40000001</v>
      </c>
    </row>
    <row r="664" spans="2:4" x14ac:dyDescent="0.3">
      <c r="B664" s="72" t="s">
        <v>654</v>
      </c>
      <c r="C664" s="74" t="s">
        <v>135</v>
      </c>
      <c r="D664" s="73">
        <v>0</v>
      </c>
    </row>
    <row r="665" spans="2:4" x14ac:dyDescent="0.3">
      <c r="B665" s="72" t="s">
        <v>654</v>
      </c>
      <c r="C665" s="74" t="s">
        <v>137</v>
      </c>
      <c r="D665" s="73">
        <v>-1.1641532182693481E-10</v>
      </c>
    </row>
    <row r="666" spans="2:4" x14ac:dyDescent="0.3">
      <c r="B666" s="72" t="s">
        <v>654</v>
      </c>
      <c r="C666" s="74" t="s">
        <v>139</v>
      </c>
      <c r="D666" s="73">
        <v>8957186.0699999984</v>
      </c>
    </row>
    <row r="667" spans="2:4" x14ac:dyDescent="0.3">
      <c r="B667" s="72" t="s">
        <v>654</v>
      </c>
      <c r="C667" s="74" t="s">
        <v>141</v>
      </c>
      <c r="D667" s="73">
        <v>11208157.499999998</v>
      </c>
    </row>
    <row r="668" spans="2:4" x14ac:dyDescent="0.3">
      <c r="B668" s="72" t="s">
        <v>654</v>
      </c>
      <c r="C668" s="74" t="s">
        <v>143</v>
      </c>
      <c r="D668" s="73">
        <v>705428.44</v>
      </c>
    </row>
    <row r="669" spans="2:4" x14ac:dyDescent="0.3">
      <c r="B669" s="72" t="s">
        <v>654</v>
      </c>
      <c r="C669" s="74" t="s">
        <v>145</v>
      </c>
      <c r="D669" s="73">
        <v>585508.0199999999</v>
      </c>
    </row>
    <row r="670" spans="2:4" x14ac:dyDescent="0.3">
      <c r="B670" s="72" t="s">
        <v>654</v>
      </c>
      <c r="C670" s="74" t="s">
        <v>159</v>
      </c>
      <c r="D670" s="73">
        <v>3106644.4399999995</v>
      </c>
    </row>
    <row r="671" spans="2:4" x14ac:dyDescent="0.3">
      <c r="B671" s="72" t="s">
        <v>654</v>
      </c>
      <c r="C671" s="74" t="s">
        <v>161</v>
      </c>
      <c r="D671" s="73">
        <v>13493512.319999998</v>
      </c>
    </row>
    <row r="672" spans="2:4" x14ac:dyDescent="0.3">
      <c r="B672" s="72" t="s">
        <v>654</v>
      </c>
      <c r="C672" s="74" t="s">
        <v>163</v>
      </c>
      <c r="D672" s="73">
        <v>2224526.4500000007</v>
      </c>
    </row>
    <row r="673" spans="2:4" x14ac:dyDescent="0.3">
      <c r="B673" s="72" t="s">
        <v>654</v>
      </c>
      <c r="C673" s="74" t="s">
        <v>165</v>
      </c>
      <c r="D673" s="73">
        <v>7366174.7899999991</v>
      </c>
    </row>
    <row r="674" spans="2:4" x14ac:dyDescent="0.3">
      <c r="B674" s="72" t="s">
        <v>654</v>
      </c>
      <c r="C674" s="74" t="s">
        <v>124</v>
      </c>
      <c r="D674" s="73">
        <v>57611.209999999992</v>
      </c>
    </row>
    <row r="675" spans="2:4" x14ac:dyDescent="0.3">
      <c r="B675" s="72" t="s">
        <v>654</v>
      </c>
      <c r="C675" s="74" t="s">
        <v>128</v>
      </c>
      <c r="D675" s="73">
        <v>85023.22</v>
      </c>
    </row>
    <row r="676" spans="2:4" x14ac:dyDescent="0.3">
      <c r="B676" s="72" t="s">
        <v>654</v>
      </c>
      <c r="C676" s="74" t="s">
        <v>130</v>
      </c>
      <c r="D676" s="73">
        <v>557842.92999999993</v>
      </c>
    </row>
    <row r="677" spans="2:4" x14ac:dyDescent="0.3">
      <c r="B677" s="72" t="s">
        <v>654</v>
      </c>
      <c r="C677" s="74" t="s">
        <v>132</v>
      </c>
      <c r="D677" s="73">
        <v>10520949.76</v>
      </c>
    </row>
    <row r="678" spans="2:4" x14ac:dyDescent="0.3">
      <c r="B678" s="72" t="s">
        <v>654</v>
      </c>
      <c r="C678" s="74" t="s">
        <v>49</v>
      </c>
      <c r="D678" s="73">
        <v>1377934.5099999998</v>
      </c>
    </row>
    <row r="679" spans="2:4" x14ac:dyDescent="0.3">
      <c r="B679" s="72" t="s">
        <v>654</v>
      </c>
      <c r="C679" s="74" t="s">
        <v>51</v>
      </c>
      <c r="D679" s="73">
        <v>536082.51</v>
      </c>
    </row>
    <row r="680" spans="2:4" x14ac:dyDescent="0.3">
      <c r="B680" s="72" t="s">
        <v>654</v>
      </c>
      <c r="C680" s="74" t="s">
        <v>59</v>
      </c>
      <c r="D680" s="73">
        <v>2495778.5499999998</v>
      </c>
    </row>
    <row r="681" spans="2:4" x14ac:dyDescent="0.3">
      <c r="B681" s="72" t="s">
        <v>654</v>
      </c>
      <c r="C681" s="74" t="s">
        <v>63</v>
      </c>
      <c r="D681" s="73">
        <v>1480864.52</v>
      </c>
    </row>
    <row r="682" spans="2:4" x14ac:dyDescent="0.3">
      <c r="B682" s="72" t="s">
        <v>654</v>
      </c>
      <c r="C682" s="74" t="s">
        <v>65</v>
      </c>
      <c r="D682" s="73">
        <v>8063.13</v>
      </c>
    </row>
    <row r="683" spans="2:4" x14ac:dyDescent="0.3">
      <c r="B683" s="72" t="s">
        <v>654</v>
      </c>
      <c r="C683" s="74" t="s">
        <v>69</v>
      </c>
      <c r="D683" s="73">
        <v>3883.18</v>
      </c>
    </row>
    <row r="684" spans="2:4" x14ac:dyDescent="0.3">
      <c r="B684" s="72" t="s">
        <v>654</v>
      </c>
      <c r="C684" s="74" t="s">
        <v>71</v>
      </c>
      <c r="D684" s="73">
        <v>1992834.3</v>
      </c>
    </row>
    <row r="685" spans="2:4" x14ac:dyDescent="0.3">
      <c r="B685" s="72" t="s">
        <v>654</v>
      </c>
      <c r="C685" s="74" t="s">
        <v>95</v>
      </c>
      <c r="D685" s="73">
        <v>653298.34</v>
      </c>
    </row>
    <row r="686" spans="2:4" x14ac:dyDescent="0.3">
      <c r="B686" s="72" t="s">
        <v>654</v>
      </c>
      <c r="C686" s="74" t="s">
        <v>103</v>
      </c>
      <c r="D686" s="73">
        <v>257963.54</v>
      </c>
    </row>
    <row r="687" spans="2:4" x14ac:dyDescent="0.3">
      <c r="B687" s="72" t="s">
        <v>654</v>
      </c>
      <c r="C687" s="74" t="s">
        <v>105</v>
      </c>
      <c r="D687" s="73">
        <v>33359.1</v>
      </c>
    </row>
    <row r="688" spans="2:4" x14ac:dyDescent="0.3">
      <c r="B688" s="72" t="s">
        <v>654</v>
      </c>
      <c r="C688" s="74" t="s">
        <v>109</v>
      </c>
      <c r="D688" s="73">
        <v>9837896.4699999988</v>
      </c>
    </row>
    <row r="689" spans="2:4" x14ac:dyDescent="0.3">
      <c r="B689" s="72" t="s">
        <v>654</v>
      </c>
      <c r="C689" s="74" t="s">
        <v>111</v>
      </c>
      <c r="D689" s="73">
        <v>419300.56</v>
      </c>
    </row>
    <row r="690" spans="2:4" x14ac:dyDescent="0.3">
      <c r="B690" s="72" t="s">
        <v>654</v>
      </c>
      <c r="C690" s="74" t="s">
        <v>121</v>
      </c>
      <c r="D690" s="73">
        <v>225158.77</v>
      </c>
    </row>
    <row r="691" spans="2:4" x14ac:dyDescent="0.3">
      <c r="B691" s="72" t="s">
        <v>654</v>
      </c>
      <c r="C691" s="74" t="s">
        <v>22</v>
      </c>
      <c r="D691" s="73">
        <v>504528.12</v>
      </c>
    </row>
    <row r="692" spans="2:4" x14ac:dyDescent="0.3">
      <c r="B692" s="72" t="s">
        <v>654</v>
      </c>
      <c r="C692" s="74" t="s">
        <v>6</v>
      </c>
      <c r="D692" s="73">
        <v>987078.96</v>
      </c>
    </row>
    <row r="693" spans="2:4" x14ac:dyDescent="0.3">
      <c r="B693" s="72" t="s">
        <v>484</v>
      </c>
      <c r="C693" s="74" t="s">
        <v>194</v>
      </c>
      <c r="D693" s="73">
        <v>189610.08</v>
      </c>
    </row>
    <row r="694" spans="2:4" x14ac:dyDescent="0.3">
      <c r="B694" s="72" t="s">
        <v>484</v>
      </c>
      <c r="C694" s="74" t="s">
        <v>193</v>
      </c>
      <c r="D694" s="73">
        <v>-189610.08</v>
      </c>
    </row>
    <row r="695" spans="2:4" x14ac:dyDescent="0.3">
      <c r="B695" s="72" t="s">
        <v>484</v>
      </c>
      <c r="C695" s="74" t="s">
        <v>185</v>
      </c>
      <c r="D695" s="73">
        <v>116510</v>
      </c>
    </row>
    <row r="696" spans="2:4" x14ac:dyDescent="0.3">
      <c r="B696" s="72" t="s">
        <v>484</v>
      </c>
      <c r="C696" s="74" t="s">
        <v>186</v>
      </c>
      <c r="D696" s="73">
        <v>46668.59</v>
      </c>
    </row>
    <row r="697" spans="2:4" x14ac:dyDescent="0.3">
      <c r="B697" s="72" t="s">
        <v>484</v>
      </c>
      <c r="C697" s="74" t="s">
        <v>187</v>
      </c>
      <c r="D697" s="73">
        <v>261692.91</v>
      </c>
    </row>
    <row r="698" spans="2:4" x14ac:dyDescent="0.3">
      <c r="B698" s="72" t="s">
        <v>484</v>
      </c>
      <c r="C698" s="74" t="s">
        <v>190</v>
      </c>
      <c r="D698" s="73">
        <v>24149.21</v>
      </c>
    </row>
    <row r="699" spans="2:4" x14ac:dyDescent="0.3">
      <c r="B699" s="72" t="s">
        <v>484</v>
      </c>
      <c r="C699" s="74" t="s">
        <v>191</v>
      </c>
      <c r="D699" s="73">
        <v>102280.17</v>
      </c>
    </row>
    <row r="700" spans="2:4" x14ac:dyDescent="0.3">
      <c r="B700" s="72" t="s">
        <v>484</v>
      </c>
      <c r="C700" s="74" t="s">
        <v>192</v>
      </c>
      <c r="D700" s="73">
        <v>3773951.0199999996</v>
      </c>
    </row>
    <row r="701" spans="2:4" x14ac:dyDescent="0.3">
      <c r="B701" s="72" t="s">
        <v>484</v>
      </c>
      <c r="C701" s="74" t="s">
        <v>172</v>
      </c>
      <c r="D701" s="73">
        <v>21055.72</v>
      </c>
    </row>
    <row r="702" spans="2:4" x14ac:dyDescent="0.3">
      <c r="B702" s="72" t="s">
        <v>484</v>
      </c>
      <c r="C702" s="74" t="s">
        <v>174</v>
      </c>
      <c r="D702" s="73">
        <v>41767.5</v>
      </c>
    </row>
    <row r="703" spans="2:4" x14ac:dyDescent="0.3">
      <c r="B703" s="72" t="s">
        <v>484</v>
      </c>
      <c r="C703" s="74" t="s">
        <v>178</v>
      </c>
      <c r="D703" s="73">
        <v>92437.98000000001</v>
      </c>
    </row>
    <row r="704" spans="2:4" x14ac:dyDescent="0.3">
      <c r="B704" s="72" t="s">
        <v>484</v>
      </c>
      <c r="C704" s="74" t="s">
        <v>180</v>
      </c>
      <c r="D704" s="73">
        <v>75678.209999999992</v>
      </c>
    </row>
    <row r="705" spans="2:4" x14ac:dyDescent="0.3">
      <c r="B705" s="72" t="s">
        <v>484</v>
      </c>
      <c r="C705" s="74" t="s">
        <v>182</v>
      </c>
      <c r="D705" s="73">
        <v>2000876.73</v>
      </c>
    </row>
    <row r="706" spans="2:4" x14ac:dyDescent="0.3">
      <c r="B706" s="72" t="s">
        <v>484</v>
      </c>
      <c r="C706" s="74" t="s">
        <v>135</v>
      </c>
      <c r="D706" s="73">
        <v>3481.7699999999995</v>
      </c>
    </row>
    <row r="707" spans="2:4" x14ac:dyDescent="0.3">
      <c r="B707" s="72" t="s">
        <v>484</v>
      </c>
      <c r="C707" s="74" t="s">
        <v>137</v>
      </c>
      <c r="D707" s="73">
        <v>6736.8200000000006</v>
      </c>
    </row>
    <row r="708" spans="2:4" x14ac:dyDescent="0.3">
      <c r="B708" s="72" t="s">
        <v>484</v>
      </c>
      <c r="C708" s="74" t="s">
        <v>139</v>
      </c>
      <c r="D708" s="73">
        <v>635072.77000000014</v>
      </c>
    </row>
    <row r="709" spans="2:4" x14ac:dyDescent="0.3">
      <c r="B709" s="72" t="s">
        <v>484</v>
      </c>
      <c r="C709" s="74" t="s">
        <v>141</v>
      </c>
      <c r="D709" s="73">
        <v>601081.23</v>
      </c>
    </row>
    <row r="710" spans="2:4" x14ac:dyDescent="0.3">
      <c r="B710" s="72" t="s">
        <v>484</v>
      </c>
      <c r="C710" s="74" t="s">
        <v>143</v>
      </c>
      <c r="D710" s="73">
        <v>48724.299999999996</v>
      </c>
    </row>
    <row r="711" spans="2:4" x14ac:dyDescent="0.3">
      <c r="B711" s="72" t="s">
        <v>484</v>
      </c>
      <c r="C711" s="74" t="s">
        <v>145</v>
      </c>
      <c r="D711" s="73">
        <v>21190.400000000001</v>
      </c>
    </row>
    <row r="712" spans="2:4" x14ac:dyDescent="0.3">
      <c r="B712" s="72" t="s">
        <v>484</v>
      </c>
      <c r="C712" s="74" t="s">
        <v>147</v>
      </c>
      <c r="D712" s="73">
        <v>2051.5400000000004</v>
      </c>
    </row>
    <row r="713" spans="2:4" x14ac:dyDescent="0.3">
      <c r="B713" s="72" t="s">
        <v>484</v>
      </c>
      <c r="C713" s="74" t="s">
        <v>149</v>
      </c>
      <c r="D713" s="73">
        <v>2741.5199999999995</v>
      </c>
    </row>
    <row r="714" spans="2:4" x14ac:dyDescent="0.3">
      <c r="B714" s="72" t="s">
        <v>484</v>
      </c>
      <c r="C714" s="74" t="s">
        <v>159</v>
      </c>
      <c r="D714" s="73">
        <v>231843.97999999998</v>
      </c>
    </row>
    <row r="715" spans="2:4" x14ac:dyDescent="0.3">
      <c r="B715" s="72" t="s">
        <v>484</v>
      </c>
      <c r="C715" s="74" t="s">
        <v>161</v>
      </c>
      <c r="D715" s="73">
        <v>604672.28</v>
      </c>
    </row>
    <row r="716" spans="2:4" x14ac:dyDescent="0.3">
      <c r="B716" s="72" t="s">
        <v>484</v>
      </c>
      <c r="C716" s="74" t="s">
        <v>163</v>
      </c>
      <c r="D716" s="73">
        <v>181091.05000000002</v>
      </c>
    </row>
    <row r="717" spans="2:4" x14ac:dyDescent="0.3">
      <c r="B717" s="72" t="s">
        <v>484</v>
      </c>
      <c r="C717" s="74" t="s">
        <v>165</v>
      </c>
      <c r="D717" s="73">
        <v>321980.38000000006</v>
      </c>
    </row>
    <row r="718" spans="2:4" x14ac:dyDescent="0.3">
      <c r="B718" s="72" t="s">
        <v>484</v>
      </c>
      <c r="C718" s="74" t="s">
        <v>124</v>
      </c>
      <c r="D718" s="73">
        <v>61389.06</v>
      </c>
    </row>
    <row r="719" spans="2:4" x14ac:dyDescent="0.3">
      <c r="B719" s="72" t="s">
        <v>484</v>
      </c>
      <c r="C719" s="74" t="s">
        <v>126</v>
      </c>
      <c r="D719" s="73">
        <v>50748.340000000004</v>
      </c>
    </row>
    <row r="720" spans="2:4" x14ac:dyDescent="0.3">
      <c r="B720" s="72" t="s">
        <v>484</v>
      </c>
      <c r="C720" s="74" t="s">
        <v>128</v>
      </c>
      <c r="D720" s="73">
        <v>223599.5</v>
      </c>
    </row>
    <row r="721" spans="2:4" x14ac:dyDescent="0.3">
      <c r="B721" s="72" t="s">
        <v>484</v>
      </c>
      <c r="C721" s="74" t="s">
        <v>130</v>
      </c>
      <c r="D721" s="73">
        <v>43462</v>
      </c>
    </row>
    <row r="722" spans="2:4" x14ac:dyDescent="0.3">
      <c r="B722" s="72" t="s">
        <v>484</v>
      </c>
      <c r="C722" s="74" t="s">
        <v>132</v>
      </c>
      <c r="D722" s="73">
        <v>430057.96</v>
      </c>
    </row>
    <row r="723" spans="2:4" x14ac:dyDescent="0.3">
      <c r="B723" s="72" t="s">
        <v>484</v>
      </c>
      <c r="C723" s="74" t="s">
        <v>39</v>
      </c>
      <c r="D723" s="73">
        <v>18763.48</v>
      </c>
    </row>
    <row r="724" spans="2:4" x14ac:dyDescent="0.3">
      <c r="B724" s="72" t="s">
        <v>484</v>
      </c>
      <c r="C724" s="74" t="s">
        <v>49</v>
      </c>
      <c r="D724" s="73">
        <v>55245.34</v>
      </c>
    </row>
    <row r="725" spans="2:4" x14ac:dyDescent="0.3">
      <c r="B725" s="72" t="s">
        <v>484</v>
      </c>
      <c r="C725" s="74" t="s">
        <v>55</v>
      </c>
      <c r="D725" s="73">
        <v>41081.440000000002</v>
      </c>
    </row>
    <row r="726" spans="2:4" x14ac:dyDescent="0.3">
      <c r="B726" s="72" t="s">
        <v>484</v>
      </c>
      <c r="C726" s="74" t="s">
        <v>57</v>
      </c>
      <c r="D726" s="73">
        <v>23814.51</v>
      </c>
    </row>
    <row r="727" spans="2:4" x14ac:dyDescent="0.3">
      <c r="B727" s="72" t="s">
        <v>484</v>
      </c>
      <c r="C727" s="74" t="s">
        <v>59</v>
      </c>
      <c r="D727" s="73">
        <v>1169.6400000000001</v>
      </c>
    </row>
    <row r="728" spans="2:4" x14ac:dyDescent="0.3">
      <c r="B728" s="72" t="s">
        <v>484</v>
      </c>
      <c r="C728" s="74" t="s">
        <v>63</v>
      </c>
      <c r="D728" s="73">
        <v>62417.68</v>
      </c>
    </row>
    <row r="729" spans="2:4" x14ac:dyDescent="0.3">
      <c r="B729" s="72" t="s">
        <v>484</v>
      </c>
      <c r="C729" s="74" t="s">
        <v>69</v>
      </c>
      <c r="D729" s="73">
        <v>46804.95</v>
      </c>
    </row>
    <row r="730" spans="2:4" x14ac:dyDescent="0.3">
      <c r="B730" s="72" t="s">
        <v>484</v>
      </c>
      <c r="C730" s="74" t="s">
        <v>71</v>
      </c>
      <c r="D730" s="73">
        <v>110870.6</v>
      </c>
    </row>
    <row r="731" spans="2:4" x14ac:dyDescent="0.3">
      <c r="B731" s="72" t="s">
        <v>484</v>
      </c>
      <c r="C731" s="74" t="s">
        <v>85</v>
      </c>
      <c r="D731" s="73">
        <v>45511.39</v>
      </c>
    </row>
    <row r="732" spans="2:4" x14ac:dyDescent="0.3">
      <c r="B732" s="72" t="s">
        <v>484</v>
      </c>
      <c r="C732" s="74" t="s">
        <v>89</v>
      </c>
      <c r="D732" s="73">
        <v>4374.67</v>
      </c>
    </row>
    <row r="733" spans="2:4" x14ac:dyDescent="0.3">
      <c r="B733" s="72" t="s">
        <v>484</v>
      </c>
      <c r="C733" s="74" t="s">
        <v>91</v>
      </c>
      <c r="D733" s="73">
        <v>54066.59</v>
      </c>
    </row>
    <row r="734" spans="2:4" x14ac:dyDescent="0.3">
      <c r="B734" s="72" t="s">
        <v>484</v>
      </c>
      <c r="C734" s="74" t="s">
        <v>95</v>
      </c>
      <c r="D734" s="73">
        <v>88452.29</v>
      </c>
    </row>
    <row r="735" spans="2:4" x14ac:dyDescent="0.3">
      <c r="B735" s="72" t="s">
        <v>484</v>
      </c>
      <c r="C735" s="74" t="s">
        <v>105</v>
      </c>
      <c r="D735" s="73">
        <v>16764.84</v>
      </c>
    </row>
    <row r="736" spans="2:4" x14ac:dyDescent="0.3">
      <c r="B736" s="72" t="s">
        <v>484</v>
      </c>
      <c r="C736" s="74" t="s">
        <v>107</v>
      </c>
      <c r="D736" s="73">
        <v>23851.46</v>
      </c>
    </row>
    <row r="737" spans="2:4" x14ac:dyDescent="0.3">
      <c r="B737" s="72" t="s">
        <v>484</v>
      </c>
      <c r="C737" s="74" t="s">
        <v>109</v>
      </c>
      <c r="D737" s="73">
        <v>420310.57999999996</v>
      </c>
    </row>
    <row r="738" spans="2:4" x14ac:dyDescent="0.3">
      <c r="B738" s="72" t="s">
        <v>484</v>
      </c>
      <c r="C738" s="74" t="s">
        <v>111</v>
      </c>
      <c r="D738" s="73">
        <v>59194.5</v>
      </c>
    </row>
    <row r="739" spans="2:4" x14ac:dyDescent="0.3">
      <c r="B739" s="72" t="s">
        <v>484</v>
      </c>
      <c r="C739" s="74" t="s">
        <v>117</v>
      </c>
      <c r="D739" s="73">
        <v>2399.89</v>
      </c>
    </row>
    <row r="740" spans="2:4" x14ac:dyDescent="0.3">
      <c r="B740" s="72" t="s">
        <v>484</v>
      </c>
      <c r="C740" s="74" t="s">
        <v>119</v>
      </c>
      <c r="D740" s="73">
        <v>11715</v>
      </c>
    </row>
    <row r="741" spans="2:4" x14ac:dyDescent="0.3">
      <c r="B741" s="72" t="s">
        <v>484</v>
      </c>
      <c r="C741" s="74" t="s">
        <v>121</v>
      </c>
      <c r="D741" s="73">
        <v>75112.36</v>
      </c>
    </row>
    <row r="742" spans="2:4" x14ac:dyDescent="0.3">
      <c r="B742" s="72" t="s">
        <v>484</v>
      </c>
      <c r="C742" s="74" t="s">
        <v>22</v>
      </c>
      <c r="D742" s="73">
        <v>37475.93</v>
      </c>
    </row>
    <row r="743" spans="2:4" x14ac:dyDescent="0.3">
      <c r="B743" s="72" t="s">
        <v>484</v>
      </c>
      <c r="C743" s="74" t="s">
        <v>6</v>
      </c>
      <c r="D743" s="73">
        <v>34961.75</v>
      </c>
    </row>
    <row r="744" spans="2:4" x14ac:dyDescent="0.3">
      <c r="B744" s="72" t="s">
        <v>484</v>
      </c>
      <c r="C744" s="74" t="s">
        <v>8</v>
      </c>
      <c r="D744" s="73">
        <v>23203.489999999998</v>
      </c>
    </row>
    <row r="745" spans="2:4" x14ac:dyDescent="0.3">
      <c r="B745" s="72" t="s">
        <v>484</v>
      </c>
      <c r="C745" s="74" t="s">
        <v>10</v>
      </c>
      <c r="D745" s="73">
        <v>55420.33</v>
      </c>
    </row>
    <row r="746" spans="2:4" x14ac:dyDescent="0.3">
      <c r="B746" s="72" t="s">
        <v>484</v>
      </c>
      <c r="C746" s="74" t="s">
        <v>12</v>
      </c>
      <c r="D746" s="73">
        <v>3328.09</v>
      </c>
    </row>
    <row r="747" spans="2:4" x14ac:dyDescent="0.3">
      <c r="B747" s="72" t="s">
        <v>484</v>
      </c>
      <c r="C747" s="74" t="s">
        <v>18</v>
      </c>
      <c r="D747" s="73">
        <v>10685.75</v>
      </c>
    </row>
    <row r="748" spans="2:4" x14ac:dyDescent="0.3">
      <c r="B748" s="72" t="s">
        <v>724</v>
      </c>
      <c r="C748" s="74" t="s">
        <v>186</v>
      </c>
      <c r="D748" s="73">
        <v>778.62</v>
      </c>
    </row>
    <row r="749" spans="2:4" x14ac:dyDescent="0.3">
      <c r="B749" s="72" t="s">
        <v>724</v>
      </c>
      <c r="C749" s="74" t="s">
        <v>187</v>
      </c>
      <c r="D749" s="73">
        <v>2595.91</v>
      </c>
    </row>
    <row r="750" spans="2:4" x14ac:dyDescent="0.3">
      <c r="B750" s="72" t="s">
        <v>724</v>
      </c>
      <c r="C750" s="74" t="s">
        <v>192</v>
      </c>
      <c r="D750" s="73">
        <v>46734.34</v>
      </c>
    </row>
    <row r="751" spans="2:4" x14ac:dyDescent="0.3">
      <c r="B751" s="72" t="s">
        <v>724</v>
      </c>
      <c r="C751" s="74" t="s">
        <v>178</v>
      </c>
      <c r="D751" s="73">
        <v>617.54</v>
      </c>
    </row>
    <row r="752" spans="2:4" x14ac:dyDescent="0.3">
      <c r="B752" s="72" t="s">
        <v>724</v>
      </c>
      <c r="C752" s="74" t="s">
        <v>180</v>
      </c>
      <c r="D752" s="73">
        <v>14.36</v>
      </c>
    </row>
    <row r="753" spans="2:4" x14ac:dyDescent="0.3">
      <c r="B753" s="72" t="s">
        <v>724</v>
      </c>
      <c r="C753" s="74" t="s">
        <v>182</v>
      </c>
      <c r="D753" s="73">
        <v>37794.21</v>
      </c>
    </row>
    <row r="754" spans="2:4" x14ac:dyDescent="0.3">
      <c r="B754" s="72" t="s">
        <v>724</v>
      </c>
      <c r="C754" s="74" t="s">
        <v>141</v>
      </c>
      <c r="D754" s="73">
        <v>11616</v>
      </c>
    </row>
    <row r="755" spans="2:4" x14ac:dyDescent="0.3">
      <c r="B755" s="72" t="s">
        <v>724</v>
      </c>
      <c r="C755" s="74" t="s">
        <v>143</v>
      </c>
      <c r="D755" s="73">
        <v>538.92000000000007</v>
      </c>
    </row>
    <row r="756" spans="2:4" x14ac:dyDescent="0.3">
      <c r="B756" s="72" t="s">
        <v>724</v>
      </c>
      <c r="C756" s="74" t="s">
        <v>145</v>
      </c>
      <c r="D756" s="73">
        <v>344.87</v>
      </c>
    </row>
    <row r="757" spans="2:4" x14ac:dyDescent="0.3">
      <c r="B757" s="72" t="s">
        <v>724</v>
      </c>
      <c r="C757" s="74" t="s">
        <v>147</v>
      </c>
      <c r="D757" s="73">
        <v>460.57</v>
      </c>
    </row>
    <row r="758" spans="2:4" x14ac:dyDescent="0.3">
      <c r="B758" s="72" t="s">
        <v>724</v>
      </c>
      <c r="C758" s="74" t="s">
        <v>149</v>
      </c>
      <c r="D758" s="73">
        <v>536.54</v>
      </c>
    </row>
    <row r="759" spans="2:4" x14ac:dyDescent="0.3">
      <c r="B759" s="72" t="s">
        <v>724</v>
      </c>
      <c r="C759" s="74" t="s">
        <v>161</v>
      </c>
      <c r="D759" s="73">
        <v>7114.35</v>
      </c>
    </row>
    <row r="760" spans="2:4" x14ac:dyDescent="0.3">
      <c r="B760" s="72" t="s">
        <v>724</v>
      </c>
      <c r="C760" s="74" t="s">
        <v>163</v>
      </c>
      <c r="D760" s="73">
        <v>2408.1999999999998</v>
      </c>
    </row>
    <row r="761" spans="2:4" x14ac:dyDescent="0.3">
      <c r="B761" s="72" t="s">
        <v>724</v>
      </c>
      <c r="C761" s="74" t="s">
        <v>165</v>
      </c>
      <c r="D761" s="73">
        <v>3758.56</v>
      </c>
    </row>
    <row r="762" spans="2:4" x14ac:dyDescent="0.3">
      <c r="B762" s="72" t="s">
        <v>724</v>
      </c>
      <c r="C762" s="74" t="s">
        <v>126</v>
      </c>
      <c r="D762" s="73">
        <v>306.26</v>
      </c>
    </row>
    <row r="763" spans="2:4" x14ac:dyDescent="0.3">
      <c r="B763" s="72" t="s">
        <v>724</v>
      </c>
      <c r="C763" s="74" t="s">
        <v>130</v>
      </c>
      <c r="D763" s="73">
        <v>52.7</v>
      </c>
    </row>
    <row r="764" spans="2:4" x14ac:dyDescent="0.3">
      <c r="B764" s="72" t="s">
        <v>724</v>
      </c>
      <c r="C764" s="74" t="s">
        <v>132</v>
      </c>
      <c r="D764" s="73">
        <v>11446.28</v>
      </c>
    </row>
    <row r="765" spans="2:4" x14ac:dyDescent="0.3">
      <c r="B765" s="72" t="s">
        <v>724</v>
      </c>
      <c r="C765" s="74" t="s">
        <v>39</v>
      </c>
      <c r="D765" s="73">
        <v>1023.1</v>
      </c>
    </row>
    <row r="766" spans="2:4" x14ac:dyDescent="0.3">
      <c r="B766" s="72" t="s">
        <v>724</v>
      </c>
      <c r="C766" s="74" t="s">
        <v>49</v>
      </c>
      <c r="D766" s="73">
        <v>6390.84</v>
      </c>
    </row>
    <row r="767" spans="2:4" x14ac:dyDescent="0.3">
      <c r="B767" s="72" t="s">
        <v>724</v>
      </c>
      <c r="C767" s="74" t="s">
        <v>55</v>
      </c>
      <c r="D767" s="73">
        <v>36548.520000000004</v>
      </c>
    </row>
    <row r="768" spans="2:4" x14ac:dyDescent="0.3">
      <c r="B768" s="72" t="s">
        <v>724</v>
      </c>
      <c r="C768" s="74" t="s">
        <v>71</v>
      </c>
      <c r="D768" s="73">
        <v>9465.18</v>
      </c>
    </row>
    <row r="769" spans="2:4" x14ac:dyDescent="0.3">
      <c r="B769" s="72" t="s">
        <v>724</v>
      </c>
      <c r="C769" s="74" t="s">
        <v>93</v>
      </c>
      <c r="D769" s="73">
        <v>1786.95</v>
      </c>
    </row>
    <row r="770" spans="2:4" x14ac:dyDescent="0.3">
      <c r="B770" s="72" t="s">
        <v>724</v>
      </c>
      <c r="C770" s="74" t="s">
        <v>101</v>
      </c>
      <c r="D770" s="73">
        <v>504.4</v>
      </c>
    </row>
    <row r="771" spans="2:4" x14ac:dyDescent="0.3">
      <c r="B771" s="72" t="s">
        <v>724</v>
      </c>
      <c r="C771" s="74" t="s">
        <v>109</v>
      </c>
      <c r="D771" s="73">
        <v>3000.04</v>
      </c>
    </row>
    <row r="772" spans="2:4" x14ac:dyDescent="0.3">
      <c r="B772" s="72" t="s">
        <v>724</v>
      </c>
      <c r="C772" s="74" t="s">
        <v>117</v>
      </c>
      <c r="D772" s="73">
        <v>2772</v>
      </c>
    </row>
    <row r="773" spans="2:4" x14ac:dyDescent="0.3">
      <c r="B773" s="72" t="s">
        <v>724</v>
      </c>
      <c r="C773" s="74" t="s">
        <v>22</v>
      </c>
      <c r="D773" s="73">
        <v>889.35</v>
      </c>
    </row>
    <row r="774" spans="2:4" x14ac:dyDescent="0.3">
      <c r="B774" s="72" t="s">
        <v>352</v>
      </c>
      <c r="C774" s="74" t="s">
        <v>194</v>
      </c>
      <c r="D774" s="73">
        <v>74948.34</v>
      </c>
    </row>
    <row r="775" spans="2:4" x14ac:dyDescent="0.3">
      <c r="B775" s="72" t="s">
        <v>352</v>
      </c>
      <c r="C775" s="74" t="s">
        <v>193</v>
      </c>
      <c r="D775" s="73">
        <v>-74948.34</v>
      </c>
    </row>
    <row r="776" spans="2:4" x14ac:dyDescent="0.3">
      <c r="B776" s="72" t="s">
        <v>352</v>
      </c>
      <c r="C776" s="74" t="s">
        <v>185</v>
      </c>
      <c r="D776" s="73">
        <v>5705</v>
      </c>
    </row>
    <row r="777" spans="2:4" x14ac:dyDescent="0.3">
      <c r="B777" s="72" t="s">
        <v>352</v>
      </c>
      <c r="C777" s="74" t="s">
        <v>186</v>
      </c>
      <c r="D777" s="73">
        <v>35003.339999999997</v>
      </c>
    </row>
    <row r="778" spans="2:4" x14ac:dyDescent="0.3">
      <c r="B778" s="72" t="s">
        <v>352</v>
      </c>
      <c r="C778" s="74" t="s">
        <v>187</v>
      </c>
      <c r="D778" s="73">
        <v>244028.75</v>
      </c>
    </row>
    <row r="779" spans="2:4" x14ac:dyDescent="0.3">
      <c r="B779" s="72" t="s">
        <v>352</v>
      </c>
      <c r="C779" s="74" t="s">
        <v>190</v>
      </c>
      <c r="D779" s="73">
        <v>4399.91</v>
      </c>
    </row>
    <row r="780" spans="2:4" x14ac:dyDescent="0.3">
      <c r="B780" s="72" t="s">
        <v>352</v>
      </c>
      <c r="C780" s="74" t="s">
        <v>191</v>
      </c>
      <c r="D780" s="73">
        <v>79763.58</v>
      </c>
    </row>
    <row r="781" spans="2:4" x14ac:dyDescent="0.3">
      <c r="B781" s="72" t="s">
        <v>352</v>
      </c>
      <c r="C781" s="74" t="s">
        <v>192</v>
      </c>
      <c r="D781" s="73">
        <v>2235894.7199999997</v>
      </c>
    </row>
    <row r="782" spans="2:4" x14ac:dyDescent="0.3">
      <c r="B782" s="72" t="s">
        <v>352</v>
      </c>
      <c r="C782" s="74" t="s">
        <v>172</v>
      </c>
      <c r="D782" s="73">
        <v>5508.2800000000007</v>
      </c>
    </row>
    <row r="783" spans="2:4" x14ac:dyDescent="0.3">
      <c r="B783" s="72" t="s">
        <v>352</v>
      </c>
      <c r="C783" s="74" t="s">
        <v>174</v>
      </c>
      <c r="D783" s="73">
        <v>67074.960000000006</v>
      </c>
    </row>
    <row r="784" spans="2:4" x14ac:dyDescent="0.3">
      <c r="B784" s="72" t="s">
        <v>352</v>
      </c>
      <c r="C784" s="74" t="s">
        <v>178</v>
      </c>
      <c r="D784" s="73">
        <v>102399.38</v>
      </c>
    </row>
    <row r="785" spans="2:4" x14ac:dyDescent="0.3">
      <c r="B785" s="72" t="s">
        <v>352</v>
      </c>
      <c r="C785" s="74" t="s">
        <v>180</v>
      </c>
      <c r="D785" s="73">
        <v>93559.27</v>
      </c>
    </row>
    <row r="786" spans="2:4" x14ac:dyDescent="0.3">
      <c r="B786" s="72" t="s">
        <v>352</v>
      </c>
      <c r="C786" s="74" t="s">
        <v>182</v>
      </c>
      <c r="D786" s="73">
        <v>855163.69</v>
      </c>
    </row>
    <row r="787" spans="2:4" x14ac:dyDescent="0.3">
      <c r="B787" s="72" t="s">
        <v>352</v>
      </c>
      <c r="C787" s="74" t="s">
        <v>139</v>
      </c>
      <c r="D787" s="73">
        <v>310340.8</v>
      </c>
    </row>
    <row r="788" spans="2:4" x14ac:dyDescent="0.3">
      <c r="B788" s="72" t="s">
        <v>352</v>
      </c>
      <c r="C788" s="74" t="s">
        <v>141</v>
      </c>
      <c r="D788" s="73">
        <v>329507.20000000001</v>
      </c>
    </row>
    <row r="789" spans="2:4" x14ac:dyDescent="0.3">
      <c r="B789" s="72" t="s">
        <v>352</v>
      </c>
      <c r="C789" s="74" t="s">
        <v>143</v>
      </c>
      <c r="D789" s="73">
        <v>30509.56</v>
      </c>
    </row>
    <row r="790" spans="2:4" x14ac:dyDescent="0.3">
      <c r="B790" s="72" t="s">
        <v>352</v>
      </c>
      <c r="C790" s="74" t="s">
        <v>145</v>
      </c>
      <c r="D790" s="73">
        <v>13093.26</v>
      </c>
    </row>
    <row r="791" spans="2:4" x14ac:dyDescent="0.3">
      <c r="B791" s="72" t="s">
        <v>352</v>
      </c>
      <c r="C791" s="74" t="s">
        <v>147</v>
      </c>
      <c r="D791" s="73">
        <v>11237.52</v>
      </c>
    </row>
    <row r="792" spans="2:4" x14ac:dyDescent="0.3">
      <c r="B792" s="72" t="s">
        <v>352</v>
      </c>
      <c r="C792" s="74" t="s">
        <v>149</v>
      </c>
      <c r="D792" s="73">
        <v>21048.34</v>
      </c>
    </row>
    <row r="793" spans="2:4" x14ac:dyDescent="0.3">
      <c r="B793" s="72" t="s">
        <v>352</v>
      </c>
      <c r="C793" s="74" t="s">
        <v>159</v>
      </c>
      <c r="D793" s="73">
        <v>120100.09000000001</v>
      </c>
    </row>
    <row r="794" spans="2:4" x14ac:dyDescent="0.3">
      <c r="B794" s="72" t="s">
        <v>352</v>
      </c>
      <c r="C794" s="74" t="s">
        <v>161</v>
      </c>
      <c r="D794" s="73">
        <v>355201.61</v>
      </c>
    </row>
    <row r="795" spans="2:4" x14ac:dyDescent="0.3">
      <c r="B795" s="72" t="s">
        <v>352</v>
      </c>
      <c r="C795" s="74" t="s">
        <v>163</v>
      </c>
      <c r="D795" s="73">
        <v>83693.240000000005</v>
      </c>
    </row>
    <row r="796" spans="2:4" x14ac:dyDescent="0.3">
      <c r="B796" s="72" t="s">
        <v>352</v>
      </c>
      <c r="C796" s="74" t="s">
        <v>165</v>
      </c>
      <c r="D796" s="73">
        <v>192945.63</v>
      </c>
    </row>
    <row r="797" spans="2:4" x14ac:dyDescent="0.3">
      <c r="B797" s="72" t="s">
        <v>352</v>
      </c>
      <c r="C797" s="74" t="s">
        <v>124</v>
      </c>
      <c r="D797" s="73">
        <v>72977.16</v>
      </c>
    </row>
    <row r="798" spans="2:4" x14ac:dyDescent="0.3">
      <c r="B798" s="72" t="s">
        <v>352</v>
      </c>
      <c r="C798" s="74" t="s">
        <v>126</v>
      </c>
      <c r="D798" s="73">
        <v>17649.890000000003</v>
      </c>
    </row>
    <row r="799" spans="2:4" x14ac:dyDescent="0.3">
      <c r="B799" s="72" t="s">
        <v>352</v>
      </c>
      <c r="C799" s="74" t="s">
        <v>128</v>
      </c>
      <c r="D799" s="73">
        <v>79543.27</v>
      </c>
    </row>
    <row r="800" spans="2:4" x14ac:dyDescent="0.3">
      <c r="B800" s="72" t="s">
        <v>352</v>
      </c>
      <c r="C800" s="74" t="s">
        <v>130</v>
      </c>
      <c r="D800" s="73">
        <v>36847.699999999997</v>
      </c>
    </row>
    <row r="801" spans="2:4" x14ac:dyDescent="0.3">
      <c r="B801" s="72" t="s">
        <v>352</v>
      </c>
      <c r="C801" s="74" t="s">
        <v>132</v>
      </c>
      <c r="D801" s="73">
        <v>168889.96000000002</v>
      </c>
    </row>
    <row r="802" spans="2:4" x14ac:dyDescent="0.3">
      <c r="B802" s="72" t="s">
        <v>352</v>
      </c>
      <c r="C802" s="74" t="s">
        <v>33</v>
      </c>
      <c r="D802" s="73">
        <v>375.26</v>
      </c>
    </row>
    <row r="803" spans="2:4" x14ac:dyDescent="0.3">
      <c r="B803" s="72" t="s">
        <v>352</v>
      </c>
      <c r="C803" s="74" t="s">
        <v>35</v>
      </c>
      <c r="D803" s="73">
        <v>6872.86</v>
      </c>
    </row>
    <row r="804" spans="2:4" x14ac:dyDescent="0.3">
      <c r="B804" s="72" t="s">
        <v>352</v>
      </c>
      <c r="C804" s="74" t="s">
        <v>39</v>
      </c>
      <c r="D804" s="73">
        <v>9902.3799999999992</v>
      </c>
    </row>
    <row r="805" spans="2:4" x14ac:dyDescent="0.3">
      <c r="B805" s="72" t="s">
        <v>352</v>
      </c>
      <c r="C805" s="74" t="s">
        <v>49</v>
      </c>
      <c r="D805" s="73">
        <v>43543.71</v>
      </c>
    </row>
    <row r="806" spans="2:4" x14ac:dyDescent="0.3">
      <c r="B806" s="72" t="s">
        <v>352</v>
      </c>
      <c r="C806" s="74" t="s">
        <v>55</v>
      </c>
      <c r="D806" s="73">
        <v>278696.09999999998</v>
      </c>
    </row>
    <row r="807" spans="2:4" x14ac:dyDescent="0.3">
      <c r="B807" s="72" t="s">
        <v>352</v>
      </c>
      <c r="C807" s="74" t="s">
        <v>57</v>
      </c>
      <c r="D807" s="73">
        <v>5622.58</v>
      </c>
    </row>
    <row r="808" spans="2:4" x14ac:dyDescent="0.3">
      <c r="B808" s="72" t="s">
        <v>352</v>
      </c>
      <c r="C808" s="74" t="s">
        <v>63</v>
      </c>
      <c r="D808" s="73">
        <v>71419.58</v>
      </c>
    </row>
    <row r="809" spans="2:4" x14ac:dyDescent="0.3">
      <c r="B809" s="72" t="s">
        <v>352</v>
      </c>
      <c r="C809" s="74" t="s">
        <v>67</v>
      </c>
      <c r="D809" s="73">
        <v>3085.99</v>
      </c>
    </row>
    <row r="810" spans="2:4" x14ac:dyDescent="0.3">
      <c r="B810" s="72" t="s">
        <v>352</v>
      </c>
      <c r="C810" s="74" t="s">
        <v>69</v>
      </c>
      <c r="D810" s="73">
        <v>21437.47</v>
      </c>
    </row>
    <row r="811" spans="2:4" x14ac:dyDescent="0.3">
      <c r="B811" s="72" t="s">
        <v>352</v>
      </c>
      <c r="C811" s="74" t="s">
        <v>71</v>
      </c>
      <c r="D811" s="73">
        <v>75755.650000000009</v>
      </c>
    </row>
    <row r="812" spans="2:4" x14ac:dyDescent="0.3">
      <c r="B812" s="72" t="s">
        <v>352</v>
      </c>
      <c r="C812" s="74" t="s">
        <v>85</v>
      </c>
      <c r="D812" s="73">
        <v>11574.49</v>
      </c>
    </row>
    <row r="813" spans="2:4" x14ac:dyDescent="0.3">
      <c r="B813" s="72" t="s">
        <v>352</v>
      </c>
      <c r="C813" s="74" t="s">
        <v>89</v>
      </c>
      <c r="D813" s="73">
        <v>80.13</v>
      </c>
    </row>
    <row r="814" spans="2:4" x14ac:dyDescent="0.3">
      <c r="B814" s="72" t="s">
        <v>352</v>
      </c>
      <c r="C814" s="74" t="s">
        <v>91</v>
      </c>
      <c r="D814" s="73">
        <v>121586.38</v>
      </c>
    </row>
    <row r="815" spans="2:4" x14ac:dyDescent="0.3">
      <c r="B815" s="72" t="s">
        <v>352</v>
      </c>
      <c r="C815" s="74" t="s">
        <v>93</v>
      </c>
      <c r="D815" s="73">
        <v>11247.25</v>
      </c>
    </row>
    <row r="816" spans="2:4" x14ac:dyDescent="0.3">
      <c r="B816" s="72" t="s">
        <v>352</v>
      </c>
      <c r="C816" s="74" t="s">
        <v>95</v>
      </c>
      <c r="D816" s="73">
        <v>8942.92</v>
      </c>
    </row>
    <row r="817" spans="2:4" x14ac:dyDescent="0.3">
      <c r="B817" s="72" t="s">
        <v>352</v>
      </c>
      <c r="C817" s="74" t="s">
        <v>97</v>
      </c>
      <c r="D817" s="73">
        <v>1794.78</v>
      </c>
    </row>
    <row r="818" spans="2:4" x14ac:dyDescent="0.3">
      <c r="B818" s="72" t="s">
        <v>352</v>
      </c>
      <c r="C818" s="74" t="s">
        <v>101</v>
      </c>
      <c r="D818" s="73">
        <v>16310.63</v>
      </c>
    </row>
    <row r="819" spans="2:4" x14ac:dyDescent="0.3">
      <c r="B819" s="72" t="s">
        <v>352</v>
      </c>
      <c r="C819" s="74" t="s">
        <v>103</v>
      </c>
      <c r="D819" s="73">
        <v>59.4</v>
      </c>
    </row>
    <row r="820" spans="2:4" x14ac:dyDescent="0.3">
      <c r="B820" s="72" t="s">
        <v>352</v>
      </c>
      <c r="C820" s="74" t="s">
        <v>105</v>
      </c>
      <c r="D820" s="73">
        <v>13398</v>
      </c>
    </row>
    <row r="821" spans="2:4" x14ac:dyDescent="0.3">
      <c r="B821" s="72" t="s">
        <v>352</v>
      </c>
      <c r="C821" s="74" t="s">
        <v>107</v>
      </c>
      <c r="D821" s="73">
        <v>792</v>
      </c>
    </row>
    <row r="822" spans="2:4" x14ac:dyDescent="0.3">
      <c r="B822" s="72" t="s">
        <v>352</v>
      </c>
      <c r="C822" s="74" t="s">
        <v>109</v>
      </c>
      <c r="D822" s="73">
        <v>12037.41</v>
      </c>
    </row>
    <row r="823" spans="2:4" x14ac:dyDescent="0.3">
      <c r="B823" s="72" t="s">
        <v>352</v>
      </c>
      <c r="C823" s="74" t="s">
        <v>111</v>
      </c>
      <c r="D823" s="73">
        <v>16731.11</v>
      </c>
    </row>
    <row r="824" spans="2:4" x14ac:dyDescent="0.3">
      <c r="B824" s="72" t="s">
        <v>352</v>
      </c>
      <c r="C824" s="74" t="s">
        <v>117</v>
      </c>
      <c r="D824" s="73">
        <v>5736</v>
      </c>
    </row>
    <row r="825" spans="2:4" x14ac:dyDescent="0.3">
      <c r="B825" s="72" t="s">
        <v>352</v>
      </c>
      <c r="C825" s="74" t="s">
        <v>119</v>
      </c>
      <c r="D825" s="73">
        <v>2250</v>
      </c>
    </row>
    <row r="826" spans="2:4" x14ac:dyDescent="0.3">
      <c r="B826" s="72" t="s">
        <v>352</v>
      </c>
      <c r="C826" s="74" t="s">
        <v>121</v>
      </c>
      <c r="D826" s="73">
        <v>726</v>
      </c>
    </row>
    <row r="827" spans="2:4" x14ac:dyDescent="0.3">
      <c r="B827" s="72" t="s">
        <v>352</v>
      </c>
      <c r="C827" s="74" t="s">
        <v>22</v>
      </c>
      <c r="D827" s="73">
        <v>16170.409999999998</v>
      </c>
    </row>
    <row r="828" spans="2:4" x14ac:dyDescent="0.3">
      <c r="B828" s="72" t="s">
        <v>352</v>
      </c>
      <c r="C828" s="74" t="s">
        <v>6</v>
      </c>
      <c r="D828" s="73">
        <v>65122.16</v>
      </c>
    </row>
    <row r="829" spans="2:4" x14ac:dyDescent="0.3">
      <c r="B829" s="72" t="s">
        <v>352</v>
      </c>
      <c r="C829" s="74" t="s">
        <v>10</v>
      </c>
      <c r="D829" s="73">
        <v>91982.65</v>
      </c>
    </row>
    <row r="830" spans="2:4" x14ac:dyDescent="0.3">
      <c r="B830" s="72" t="s">
        <v>352</v>
      </c>
      <c r="C830" s="74" t="s">
        <v>12</v>
      </c>
      <c r="D830" s="73">
        <v>8032.18</v>
      </c>
    </row>
    <row r="831" spans="2:4" x14ac:dyDescent="0.3">
      <c r="B831" s="72" t="s">
        <v>352</v>
      </c>
      <c r="C831" s="74" t="s">
        <v>14</v>
      </c>
      <c r="D831" s="73">
        <v>49971.6</v>
      </c>
    </row>
    <row r="832" spans="2:4" x14ac:dyDescent="0.3">
      <c r="B832" s="72" t="s">
        <v>452</v>
      </c>
      <c r="C832" s="74" t="s">
        <v>194</v>
      </c>
      <c r="D832" s="73">
        <v>129298.61</v>
      </c>
    </row>
    <row r="833" spans="2:4" x14ac:dyDescent="0.3">
      <c r="B833" s="72" t="s">
        <v>452</v>
      </c>
      <c r="C833" s="74" t="s">
        <v>193</v>
      </c>
      <c r="D833" s="73">
        <v>-129298.61</v>
      </c>
    </row>
    <row r="834" spans="2:4" x14ac:dyDescent="0.3">
      <c r="B834" s="72" t="s">
        <v>452</v>
      </c>
      <c r="C834" s="74" t="s">
        <v>186</v>
      </c>
      <c r="D834" s="73">
        <v>128379.15</v>
      </c>
    </row>
    <row r="835" spans="2:4" x14ac:dyDescent="0.3">
      <c r="B835" s="72" t="s">
        <v>452</v>
      </c>
      <c r="C835" s="74" t="s">
        <v>187</v>
      </c>
      <c r="D835" s="73">
        <v>887621.07000000007</v>
      </c>
    </row>
    <row r="836" spans="2:4" x14ac:dyDescent="0.3">
      <c r="B836" s="72" t="s">
        <v>452</v>
      </c>
      <c r="C836" s="74" t="s">
        <v>190</v>
      </c>
      <c r="D836" s="73">
        <v>91747.29</v>
      </c>
    </row>
    <row r="837" spans="2:4" x14ac:dyDescent="0.3">
      <c r="B837" s="72" t="s">
        <v>452</v>
      </c>
      <c r="C837" s="74" t="s">
        <v>191</v>
      </c>
      <c r="D837" s="73">
        <v>130064.62</v>
      </c>
    </row>
    <row r="838" spans="2:4" x14ac:dyDescent="0.3">
      <c r="B838" s="72" t="s">
        <v>452</v>
      </c>
      <c r="C838" s="74" t="s">
        <v>192</v>
      </c>
      <c r="D838" s="73">
        <v>7925889.6000000006</v>
      </c>
    </row>
    <row r="839" spans="2:4" x14ac:dyDescent="0.3">
      <c r="B839" s="72" t="s">
        <v>452</v>
      </c>
      <c r="C839" s="74" t="s">
        <v>172</v>
      </c>
      <c r="D839" s="73">
        <v>48248.369999999995</v>
      </c>
    </row>
    <row r="840" spans="2:4" x14ac:dyDescent="0.3">
      <c r="B840" s="72" t="s">
        <v>452</v>
      </c>
      <c r="C840" s="74" t="s">
        <v>174</v>
      </c>
      <c r="D840" s="73">
        <v>256600.24</v>
      </c>
    </row>
    <row r="841" spans="2:4" x14ac:dyDescent="0.3">
      <c r="B841" s="72" t="s">
        <v>452</v>
      </c>
      <c r="C841" s="74" t="s">
        <v>178</v>
      </c>
      <c r="D841" s="73">
        <v>132176.51999999999</v>
      </c>
    </row>
    <row r="842" spans="2:4" x14ac:dyDescent="0.3">
      <c r="B842" s="72" t="s">
        <v>452</v>
      </c>
      <c r="C842" s="74" t="s">
        <v>180</v>
      </c>
      <c r="D842" s="73">
        <v>102409.62</v>
      </c>
    </row>
    <row r="843" spans="2:4" x14ac:dyDescent="0.3">
      <c r="B843" s="72" t="s">
        <v>452</v>
      </c>
      <c r="C843" s="74" t="s">
        <v>182</v>
      </c>
      <c r="D843" s="73">
        <v>3489329.0300000007</v>
      </c>
    </row>
    <row r="844" spans="2:4" x14ac:dyDescent="0.3">
      <c r="B844" s="72" t="s">
        <v>452</v>
      </c>
      <c r="C844" s="74" t="s">
        <v>135</v>
      </c>
      <c r="D844" s="73">
        <v>5894.54</v>
      </c>
    </row>
    <row r="845" spans="2:4" x14ac:dyDescent="0.3">
      <c r="B845" s="72" t="s">
        <v>452</v>
      </c>
      <c r="C845" s="74" t="s">
        <v>137</v>
      </c>
      <c r="D845" s="73">
        <v>13418.42</v>
      </c>
    </row>
    <row r="846" spans="2:4" x14ac:dyDescent="0.3">
      <c r="B846" s="72" t="s">
        <v>452</v>
      </c>
      <c r="C846" s="74" t="s">
        <v>139</v>
      </c>
      <c r="D846" s="73">
        <v>1060511.8699999999</v>
      </c>
    </row>
    <row r="847" spans="2:4" x14ac:dyDescent="0.3">
      <c r="B847" s="72" t="s">
        <v>452</v>
      </c>
      <c r="C847" s="74" t="s">
        <v>141</v>
      </c>
      <c r="D847" s="73">
        <v>1190795.1299999999</v>
      </c>
    </row>
    <row r="848" spans="2:4" x14ac:dyDescent="0.3">
      <c r="B848" s="72" t="s">
        <v>452</v>
      </c>
      <c r="C848" s="74" t="s">
        <v>143</v>
      </c>
      <c r="D848" s="73">
        <v>78313.62000000001</v>
      </c>
    </row>
    <row r="849" spans="2:4" x14ac:dyDescent="0.3">
      <c r="B849" s="72" t="s">
        <v>452</v>
      </c>
      <c r="C849" s="74" t="s">
        <v>145</v>
      </c>
      <c r="D849" s="73">
        <v>44519.39</v>
      </c>
    </row>
    <row r="850" spans="2:4" x14ac:dyDescent="0.3">
      <c r="B850" s="72" t="s">
        <v>452</v>
      </c>
      <c r="C850" s="74" t="s">
        <v>147</v>
      </c>
      <c r="D850" s="73">
        <v>22967.569999999996</v>
      </c>
    </row>
    <row r="851" spans="2:4" x14ac:dyDescent="0.3">
      <c r="B851" s="72" t="s">
        <v>452</v>
      </c>
      <c r="C851" s="74" t="s">
        <v>149</v>
      </c>
      <c r="D851" s="73">
        <v>39947.119999999988</v>
      </c>
    </row>
    <row r="852" spans="2:4" x14ac:dyDescent="0.3">
      <c r="B852" s="72" t="s">
        <v>452</v>
      </c>
      <c r="C852" s="74" t="s">
        <v>153</v>
      </c>
      <c r="D852" s="73">
        <v>8859.06</v>
      </c>
    </row>
    <row r="853" spans="2:4" x14ac:dyDescent="0.3">
      <c r="B853" s="72" t="s">
        <v>452</v>
      </c>
      <c r="C853" s="74" t="s">
        <v>159</v>
      </c>
      <c r="D853" s="73">
        <v>407874.01</v>
      </c>
    </row>
    <row r="854" spans="2:4" x14ac:dyDescent="0.3">
      <c r="B854" s="72" t="s">
        <v>452</v>
      </c>
      <c r="C854" s="74" t="s">
        <v>161</v>
      </c>
      <c r="D854" s="73">
        <v>1263315.01</v>
      </c>
    </row>
    <row r="855" spans="2:4" x14ac:dyDescent="0.3">
      <c r="B855" s="72" t="s">
        <v>452</v>
      </c>
      <c r="C855" s="74" t="s">
        <v>163</v>
      </c>
      <c r="D855" s="73">
        <v>300059.36999999994</v>
      </c>
    </row>
    <row r="856" spans="2:4" x14ac:dyDescent="0.3">
      <c r="B856" s="72" t="s">
        <v>452</v>
      </c>
      <c r="C856" s="74" t="s">
        <v>165</v>
      </c>
      <c r="D856" s="73">
        <v>675114.71000000008</v>
      </c>
    </row>
    <row r="857" spans="2:4" x14ac:dyDescent="0.3">
      <c r="B857" s="72" t="s">
        <v>452</v>
      </c>
      <c r="C857" s="74" t="s">
        <v>124</v>
      </c>
      <c r="D857" s="73">
        <v>298256.75</v>
      </c>
    </row>
    <row r="858" spans="2:4" x14ac:dyDescent="0.3">
      <c r="B858" s="72" t="s">
        <v>452</v>
      </c>
      <c r="C858" s="74" t="s">
        <v>126</v>
      </c>
      <c r="D858" s="73">
        <v>245291.08000000002</v>
      </c>
    </row>
    <row r="859" spans="2:4" x14ac:dyDescent="0.3">
      <c r="B859" s="72" t="s">
        <v>452</v>
      </c>
      <c r="C859" s="74" t="s">
        <v>128</v>
      </c>
      <c r="D859" s="73">
        <v>271242.33</v>
      </c>
    </row>
    <row r="860" spans="2:4" x14ac:dyDescent="0.3">
      <c r="B860" s="72" t="s">
        <v>452</v>
      </c>
      <c r="C860" s="74" t="s">
        <v>130</v>
      </c>
      <c r="D860" s="73">
        <v>107791.81999999999</v>
      </c>
    </row>
    <row r="861" spans="2:4" x14ac:dyDescent="0.3">
      <c r="B861" s="72" t="s">
        <v>452</v>
      </c>
      <c r="C861" s="74" t="s">
        <v>132</v>
      </c>
      <c r="D861" s="73">
        <v>848081.13</v>
      </c>
    </row>
    <row r="862" spans="2:4" x14ac:dyDescent="0.3">
      <c r="B862" s="72" t="s">
        <v>452</v>
      </c>
      <c r="C862" s="74" t="s">
        <v>33</v>
      </c>
      <c r="D862" s="73">
        <v>3724.16</v>
      </c>
    </row>
    <row r="863" spans="2:4" x14ac:dyDescent="0.3">
      <c r="B863" s="72" t="s">
        <v>452</v>
      </c>
      <c r="C863" s="74" t="s">
        <v>35</v>
      </c>
      <c r="D863" s="73">
        <v>51526.12</v>
      </c>
    </row>
    <row r="864" spans="2:4" x14ac:dyDescent="0.3">
      <c r="B864" s="72" t="s">
        <v>452</v>
      </c>
      <c r="C864" s="74" t="s">
        <v>39</v>
      </c>
      <c r="D864" s="73">
        <v>41800.14</v>
      </c>
    </row>
    <row r="865" spans="2:4" x14ac:dyDescent="0.3">
      <c r="B865" s="72" t="s">
        <v>452</v>
      </c>
      <c r="C865" s="74" t="s">
        <v>47</v>
      </c>
      <c r="D865" s="73">
        <v>5487.14</v>
      </c>
    </row>
    <row r="866" spans="2:4" x14ac:dyDescent="0.3">
      <c r="B866" s="72" t="s">
        <v>452</v>
      </c>
      <c r="C866" s="74" t="s">
        <v>49</v>
      </c>
      <c r="D866" s="73">
        <v>144124.93</v>
      </c>
    </row>
    <row r="867" spans="2:4" x14ac:dyDescent="0.3">
      <c r="B867" s="72" t="s">
        <v>452</v>
      </c>
      <c r="C867" s="74" t="s">
        <v>55</v>
      </c>
      <c r="D867" s="73">
        <v>394319.35000000003</v>
      </c>
    </row>
    <row r="868" spans="2:4" x14ac:dyDescent="0.3">
      <c r="B868" s="72" t="s">
        <v>452</v>
      </c>
      <c r="C868" s="74" t="s">
        <v>57</v>
      </c>
      <c r="D868" s="73">
        <v>33298.759999999995</v>
      </c>
    </row>
    <row r="869" spans="2:4" x14ac:dyDescent="0.3">
      <c r="B869" s="72" t="s">
        <v>452</v>
      </c>
      <c r="C869" s="74" t="s">
        <v>59</v>
      </c>
      <c r="D869" s="73">
        <v>2336.75</v>
      </c>
    </row>
    <row r="870" spans="2:4" x14ac:dyDescent="0.3">
      <c r="B870" s="72" t="s">
        <v>452</v>
      </c>
      <c r="C870" s="74" t="s">
        <v>61</v>
      </c>
      <c r="D870" s="73">
        <v>168193.7</v>
      </c>
    </row>
    <row r="871" spans="2:4" x14ac:dyDescent="0.3">
      <c r="B871" s="72" t="s">
        <v>452</v>
      </c>
      <c r="C871" s="74" t="s">
        <v>63</v>
      </c>
      <c r="D871" s="73">
        <v>86141.5</v>
      </c>
    </row>
    <row r="872" spans="2:4" x14ac:dyDescent="0.3">
      <c r="B872" s="72" t="s">
        <v>452</v>
      </c>
      <c r="C872" s="74" t="s">
        <v>65</v>
      </c>
      <c r="D872" s="73">
        <v>6260.33</v>
      </c>
    </row>
    <row r="873" spans="2:4" x14ac:dyDescent="0.3">
      <c r="B873" s="72" t="s">
        <v>452</v>
      </c>
      <c r="C873" s="74" t="s">
        <v>67</v>
      </c>
      <c r="D873" s="73">
        <v>400</v>
      </c>
    </row>
    <row r="874" spans="2:4" x14ac:dyDescent="0.3">
      <c r="B874" s="72" t="s">
        <v>452</v>
      </c>
      <c r="C874" s="74" t="s">
        <v>69</v>
      </c>
      <c r="D874" s="73">
        <v>142630.12</v>
      </c>
    </row>
    <row r="875" spans="2:4" x14ac:dyDescent="0.3">
      <c r="B875" s="72" t="s">
        <v>452</v>
      </c>
      <c r="C875" s="74" t="s">
        <v>71</v>
      </c>
      <c r="D875" s="73">
        <v>221877.07</v>
      </c>
    </row>
    <row r="876" spans="2:4" x14ac:dyDescent="0.3">
      <c r="B876" s="72" t="s">
        <v>452</v>
      </c>
      <c r="C876" s="74" t="s">
        <v>85</v>
      </c>
      <c r="D876" s="73">
        <v>92090.81</v>
      </c>
    </row>
    <row r="877" spans="2:4" x14ac:dyDescent="0.3">
      <c r="B877" s="72" t="s">
        <v>452</v>
      </c>
      <c r="C877" s="74" t="s">
        <v>89</v>
      </c>
      <c r="D877" s="73">
        <v>1622.55</v>
      </c>
    </row>
    <row r="878" spans="2:4" x14ac:dyDescent="0.3">
      <c r="B878" s="72" t="s">
        <v>452</v>
      </c>
      <c r="C878" s="74" t="s">
        <v>91</v>
      </c>
      <c r="D878" s="73">
        <v>349415.56999999995</v>
      </c>
    </row>
    <row r="879" spans="2:4" x14ac:dyDescent="0.3">
      <c r="B879" s="72" t="s">
        <v>452</v>
      </c>
      <c r="C879" s="74" t="s">
        <v>93</v>
      </c>
      <c r="D879" s="73">
        <v>23289.620000000003</v>
      </c>
    </row>
    <row r="880" spans="2:4" x14ac:dyDescent="0.3">
      <c r="B880" s="72" t="s">
        <v>452</v>
      </c>
      <c r="C880" s="74" t="s">
        <v>95</v>
      </c>
      <c r="D880" s="73">
        <v>190364.21</v>
      </c>
    </row>
    <row r="881" spans="2:4" x14ac:dyDescent="0.3">
      <c r="B881" s="72" t="s">
        <v>452</v>
      </c>
      <c r="C881" s="74" t="s">
        <v>97</v>
      </c>
      <c r="D881" s="73">
        <v>9788.43</v>
      </c>
    </row>
    <row r="882" spans="2:4" x14ac:dyDescent="0.3">
      <c r="B882" s="72" t="s">
        <v>452</v>
      </c>
      <c r="C882" s="74" t="s">
        <v>105</v>
      </c>
      <c r="D882" s="73">
        <v>14103.87</v>
      </c>
    </row>
    <row r="883" spans="2:4" x14ac:dyDescent="0.3">
      <c r="B883" s="72" t="s">
        <v>452</v>
      </c>
      <c r="C883" s="74" t="s">
        <v>109</v>
      </c>
      <c r="D883" s="73">
        <v>98239.799999999988</v>
      </c>
    </row>
    <row r="884" spans="2:4" x14ac:dyDescent="0.3">
      <c r="B884" s="72" t="s">
        <v>452</v>
      </c>
      <c r="C884" s="74" t="s">
        <v>111</v>
      </c>
      <c r="D884" s="73">
        <v>51011.75</v>
      </c>
    </row>
    <row r="885" spans="2:4" x14ac:dyDescent="0.3">
      <c r="B885" s="72" t="s">
        <v>452</v>
      </c>
      <c r="C885" s="74" t="s">
        <v>117</v>
      </c>
      <c r="D885" s="73">
        <v>50492.58</v>
      </c>
    </row>
    <row r="886" spans="2:4" x14ac:dyDescent="0.3">
      <c r="B886" s="72" t="s">
        <v>452</v>
      </c>
      <c r="C886" s="74" t="s">
        <v>119</v>
      </c>
      <c r="D886" s="73">
        <v>18402.150000000001</v>
      </c>
    </row>
    <row r="887" spans="2:4" x14ac:dyDescent="0.3">
      <c r="B887" s="72" t="s">
        <v>452</v>
      </c>
      <c r="C887" s="74" t="s">
        <v>121</v>
      </c>
      <c r="D887" s="73">
        <v>50749.759999999995</v>
      </c>
    </row>
    <row r="888" spans="2:4" x14ac:dyDescent="0.3">
      <c r="B888" s="72" t="s">
        <v>452</v>
      </c>
      <c r="C888" s="74" t="s">
        <v>22</v>
      </c>
      <c r="D888" s="73">
        <v>73970.95</v>
      </c>
    </row>
    <row r="889" spans="2:4" x14ac:dyDescent="0.3">
      <c r="B889" s="72" t="s">
        <v>452</v>
      </c>
      <c r="C889" s="74" t="s">
        <v>6</v>
      </c>
      <c r="D889" s="73">
        <v>18471.199999999997</v>
      </c>
    </row>
    <row r="890" spans="2:4" x14ac:dyDescent="0.3">
      <c r="B890" s="72" t="s">
        <v>452</v>
      </c>
      <c r="C890" s="74" t="s">
        <v>8</v>
      </c>
      <c r="D890" s="73">
        <v>19811.46</v>
      </c>
    </row>
    <row r="891" spans="2:4" x14ac:dyDescent="0.3">
      <c r="B891" s="72" t="s">
        <v>452</v>
      </c>
      <c r="C891" s="74" t="s">
        <v>10</v>
      </c>
      <c r="D891" s="73">
        <v>17399.36</v>
      </c>
    </row>
    <row r="892" spans="2:4" x14ac:dyDescent="0.3">
      <c r="B892" s="72" t="s">
        <v>452</v>
      </c>
      <c r="C892" s="74" t="s">
        <v>12</v>
      </c>
      <c r="D892" s="73">
        <v>14116.51</v>
      </c>
    </row>
    <row r="893" spans="2:4" x14ac:dyDescent="0.3">
      <c r="B893" s="72" t="s">
        <v>452</v>
      </c>
      <c r="C893" s="74" t="s">
        <v>16</v>
      </c>
      <c r="D893" s="73">
        <v>58562.14</v>
      </c>
    </row>
    <row r="894" spans="2:4" x14ac:dyDescent="0.3">
      <c r="B894" s="72" t="s">
        <v>260</v>
      </c>
      <c r="C894" s="74" t="s">
        <v>194</v>
      </c>
      <c r="D894" s="73">
        <v>220508.02000000002</v>
      </c>
    </row>
    <row r="895" spans="2:4" x14ac:dyDescent="0.3">
      <c r="B895" s="72" t="s">
        <v>260</v>
      </c>
      <c r="C895" s="74" t="s">
        <v>193</v>
      </c>
      <c r="D895" s="73">
        <v>-220508.02000000002</v>
      </c>
    </row>
    <row r="896" spans="2:4" x14ac:dyDescent="0.3">
      <c r="B896" s="72" t="s">
        <v>260</v>
      </c>
      <c r="C896" s="74" t="s">
        <v>185</v>
      </c>
      <c r="D896" s="73">
        <v>114100</v>
      </c>
    </row>
    <row r="897" spans="2:4" x14ac:dyDescent="0.3">
      <c r="B897" s="72" t="s">
        <v>260</v>
      </c>
      <c r="C897" s="74" t="s">
        <v>186</v>
      </c>
      <c r="D897" s="73">
        <v>61197.51</v>
      </c>
    </row>
    <row r="898" spans="2:4" x14ac:dyDescent="0.3">
      <c r="B898" s="72" t="s">
        <v>260</v>
      </c>
      <c r="C898" s="74" t="s">
        <v>187</v>
      </c>
      <c r="D898" s="73">
        <v>475514.39</v>
      </c>
    </row>
    <row r="899" spans="2:4" x14ac:dyDescent="0.3">
      <c r="B899" s="72" t="s">
        <v>260</v>
      </c>
      <c r="C899" s="74" t="s">
        <v>190</v>
      </c>
      <c r="D899" s="73">
        <v>314801.90000000002</v>
      </c>
    </row>
    <row r="900" spans="2:4" x14ac:dyDescent="0.3">
      <c r="B900" s="72" t="s">
        <v>260</v>
      </c>
      <c r="C900" s="74" t="s">
        <v>191</v>
      </c>
      <c r="D900" s="73">
        <v>368527</v>
      </c>
    </row>
    <row r="901" spans="2:4" x14ac:dyDescent="0.3">
      <c r="B901" s="72" t="s">
        <v>260</v>
      </c>
      <c r="C901" s="74" t="s">
        <v>192</v>
      </c>
      <c r="D901" s="73">
        <v>9096942.540000001</v>
      </c>
    </row>
    <row r="902" spans="2:4" x14ac:dyDescent="0.3">
      <c r="B902" s="72" t="s">
        <v>260</v>
      </c>
      <c r="C902" s="74" t="s">
        <v>172</v>
      </c>
      <c r="D902" s="73">
        <v>22121.73</v>
      </c>
    </row>
    <row r="903" spans="2:4" x14ac:dyDescent="0.3">
      <c r="B903" s="72" t="s">
        <v>260</v>
      </c>
      <c r="C903" s="74" t="s">
        <v>174</v>
      </c>
      <c r="D903" s="73">
        <v>438462.80000000005</v>
      </c>
    </row>
    <row r="904" spans="2:4" x14ac:dyDescent="0.3">
      <c r="B904" s="72" t="s">
        <v>260</v>
      </c>
      <c r="C904" s="74" t="s">
        <v>178</v>
      </c>
      <c r="D904" s="73">
        <v>194125.57</v>
      </c>
    </row>
    <row r="905" spans="2:4" x14ac:dyDescent="0.3">
      <c r="B905" s="72" t="s">
        <v>260</v>
      </c>
      <c r="C905" s="74" t="s">
        <v>180</v>
      </c>
      <c r="D905" s="73">
        <v>178577.22999999998</v>
      </c>
    </row>
    <row r="906" spans="2:4" x14ac:dyDescent="0.3">
      <c r="B906" s="72" t="s">
        <v>260</v>
      </c>
      <c r="C906" s="74" t="s">
        <v>182</v>
      </c>
      <c r="D906" s="73">
        <v>3050560.24</v>
      </c>
    </row>
    <row r="907" spans="2:4" x14ac:dyDescent="0.3">
      <c r="B907" s="72" t="s">
        <v>260</v>
      </c>
      <c r="C907" s="74" t="s">
        <v>135</v>
      </c>
      <c r="D907" s="73">
        <v>6051.22</v>
      </c>
    </row>
    <row r="908" spans="2:4" x14ac:dyDescent="0.3">
      <c r="B908" s="72" t="s">
        <v>260</v>
      </c>
      <c r="C908" s="74" t="s">
        <v>137</v>
      </c>
      <c r="D908" s="73">
        <v>16220.04</v>
      </c>
    </row>
    <row r="909" spans="2:4" x14ac:dyDescent="0.3">
      <c r="B909" s="72" t="s">
        <v>260</v>
      </c>
      <c r="C909" s="74" t="s">
        <v>139</v>
      </c>
      <c r="D909" s="73">
        <v>1030998.1499999999</v>
      </c>
    </row>
    <row r="910" spans="2:4" x14ac:dyDescent="0.3">
      <c r="B910" s="72" t="s">
        <v>260</v>
      </c>
      <c r="C910" s="74" t="s">
        <v>141</v>
      </c>
      <c r="D910" s="73">
        <v>1380704.4499999997</v>
      </c>
    </row>
    <row r="911" spans="2:4" x14ac:dyDescent="0.3">
      <c r="B911" s="72" t="s">
        <v>260</v>
      </c>
      <c r="C911" s="74" t="s">
        <v>143</v>
      </c>
      <c r="D911" s="73">
        <v>76407.83</v>
      </c>
    </row>
    <row r="912" spans="2:4" x14ac:dyDescent="0.3">
      <c r="B912" s="72" t="s">
        <v>260</v>
      </c>
      <c r="C912" s="74" t="s">
        <v>145</v>
      </c>
      <c r="D912" s="73">
        <v>47504.09</v>
      </c>
    </row>
    <row r="913" spans="2:4" x14ac:dyDescent="0.3">
      <c r="B913" s="72" t="s">
        <v>260</v>
      </c>
      <c r="C913" s="74" t="s">
        <v>147</v>
      </c>
      <c r="D913" s="73">
        <v>3114.900000000001</v>
      </c>
    </row>
    <row r="914" spans="2:4" x14ac:dyDescent="0.3">
      <c r="B914" s="72" t="s">
        <v>260</v>
      </c>
      <c r="C914" s="74" t="s">
        <v>149</v>
      </c>
      <c r="D914" s="73">
        <v>6573.909999999998</v>
      </c>
    </row>
    <row r="915" spans="2:4" x14ac:dyDescent="0.3">
      <c r="B915" s="72" t="s">
        <v>260</v>
      </c>
      <c r="C915" s="74" t="s">
        <v>159</v>
      </c>
      <c r="D915" s="73">
        <v>418849.1100000001</v>
      </c>
    </row>
    <row r="916" spans="2:4" x14ac:dyDescent="0.3">
      <c r="B916" s="72" t="s">
        <v>260</v>
      </c>
      <c r="C916" s="74" t="s">
        <v>161</v>
      </c>
      <c r="D916" s="73">
        <v>1439979.2699999998</v>
      </c>
    </row>
    <row r="917" spans="2:4" x14ac:dyDescent="0.3">
      <c r="B917" s="72" t="s">
        <v>260</v>
      </c>
      <c r="C917" s="74" t="s">
        <v>163</v>
      </c>
      <c r="D917" s="73">
        <v>287220.02999999997</v>
      </c>
    </row>
    <row r="918" spans="2:4" x14ac:dyDescent="0.3">
      <c r="B918" s="72" t="s">
        <v>260</v>
      </c>
      <c r="C918" s="74" t="s">
        <v>165</v>
      </c>
      <c r="D918" s="73">
        <v>774834.32000000007</v>
      </c>
    </row>
    <row r="919" spans="2:4" x14ac:dyDescent="0.3">
      <c r="B919" s="72" t="s">
        <v>260</v>
      </c>
      <c r="C919" s="74" t="s">
        <v>124</v>
      </c>
      <c r="D919" s="73">
        <v>376175.48000000004</v>
      </c>
    </row>
    <row r="920" spans="2:4" x14ac:dyDescent="0.3">
      <c r="B920" s="72" t="s">
        <v>260</v>
      </c>
      <c r="C920" s="74" t="s">
        <v>126</v>
      </c>
      <c r="D920" s="73">
        <v>25174.410000000003</v>
      </c>
    </row>
    <row r="921" spans="2:4" x14ac:dyDescent="0.3">
      <c r="B921" s="72" t="s">
        <v>260</v>
      </c>
      <c r="C921" s="74" t="s">
        <v>128</v>
      </c>
      <c r="D921" s="73">
        <v>228991.35</v>
      </c>
    </row>
    <row r="922" spans="2:4" x14ac:dyDescent="0.3">
      <c r="B922" s="72" t="s">
        <v>260</v>
      </c>
      <c r="C922" s="74" t="s">
        <v>130</v>
      </c>
      <c r="D922" s="73">
        <v>87510.7</v>
      </c>
    </row>
    <row r="923" spans="2:4" x14ac:dyDescent="0.3">
      <c r="B923" s="72" t="s">
        <v>260</v>
      </c>
      <c r="C923" s="74" t="s">
        <v>132</v>
      </c>
      <c r="D923" s="73">
        <v>771694.71000000008</v>
      </c>
    </row>
    <row r="924" spans="2:4" x14ac:dyDescent="0.3">
      <c r="B924" s="72" t="s">
        <v>260</v>
      </c>
      <c r="C924" s="74" t="s">
        <v>33</v>
      </c>
      <c r="D924" s="73">
        <v>460.59000000000003</v>
      </c>
    </row>
    <row r="925" spans="2:4" x14ac:dyDescent="0.3">
      <c r="B925" s="72" t="s">
        <v>260</v>
      </c>
      <c r="C925" s="74" t="s">
        <v>35</v>
      </c>
      <c r="D925" s="73">
        <v>56887.14</v>
      </c>
    </row>
    <row r="926" spans="2:4" x14ac:dyDescent="0.3">
      <c r="B926" s="72" t="s">
        <v>260</v>
      </c>
      <c r="C926" s="74" t="s">
        <v>39</v>
      </c>
      <c r="D926" s="73">
        <v>38976.49</v>
      </c>
    </row>
    <row r="927" spans="2:4" x14ac:dyDescent="0.3">
      <c r="B927" s="72" t="s">
        <v>260</v>
      </c>
      <c r="C927" s="74" t="s">
        <v>47</v>
      </c>
      <c r="D927" s="73">
        <v>6164.74</v>
      </c>
    </row>
    <row r="928" spans="2:4" x14ac:dyDescent="0.3">
      <c r="B928" s="72" t="s">
        <v>260</v>
      </c>
      <c r="C928" s="74" t="s">
        <v>49</v>
      </c>
      <c r="D928" s="73">
        <v>168918.28</v>
      </c>
    </row>
    <row r="929" spans="2:4" x14ac:dyDescent="0.3">
      <c r="B929" s="72" t="s">
        <v>260</v>
      </c>
      <c r="C929" s="74" t="s">
        <v>55</v>
      </c>
      <c r="D929" s="73">
        <v>318780.32</v>
      </c>
    </row>
    <row r="930" spans="2:4" x14ac:dyDescent="0.3">
      <c r="B930" s="72" t="s">
        <v>260</v>
      </c>
      <c r="C930" s="74" t="s">
        <v>57</v>
      </c>
      <c r="D930" s="73">
        <v>37492.74</v>
      </c>
    </row>
    <row r="931" spans="2:4" x14ac:dyDescent="0.3">
      <c r="B931" s="72" t="s">
        <v>260</v>
      </c>
      <c r="C931" s="74" t="s">
        <v>59</v>
      </c>
      <c r="D931" s="73">
        <v>150</v>
      </c>
    </row>
    <row r="932" spans="2:4" x14ac:dyDescent="0.3">
      <c r="B932" s="72" t="s">
        <v>260</v>
      </c>
      <c r="C932" s="74" t="s">
        <v>61</v>
      </c>
      <c r="D932" s="73">
        <v>4400</v>
      </c>
    </row>
    <row r="933" spans="2:4" x14ac:dyDescent="0.3">
      <c r="B933" s="72" t="s">
        <v>260</v>
      </c>
      <c r="C933" s="74" t="s">
        <v>63</v>
      </c>
      <c r="D933" s="73">
        <v>360680.81999999995</v>
      </c>
    </row>
    <row r="934" spans="2:4" x14ac:dyDescent="0.3">
      <c r="B934" s="72" t="s">
        <v>260</v>
      </c>
      <c r="C934" s="74" t="s">
        <v>65</v>
      </c>
      <c r="D934" s="73">
        <v>130.57</v>
      </c>
    </row>
    <row r="935" spans="2:4" x14ac:dyDescent="0.3">
      <c r="B935" s="72" t="s">
        <v>260</v>
      </c>
      <c r="C935" s="74" t="s">
        <v>67</v>
      </c>
      <c r="D935" s="73">
        <v>1292.67</v>
      </c>
    </row>
    <row r="936" spans="2:4" x14ac:dyDescent="0.3">
      <c r="B936" s="72" t="s">
        <v>260</v>
      </c>
      <c r="C936" s="74" t="s">
        <v>69</v>
      </c>
      <c r="D936" s="73">
        <v>167932.28</v>
      </c>
    </row>
    <row r="937" spans="2:4" x14ac:dyDescent="0.3">
      <c r="B937" s="72" t="s">
        <v>260</v>
      </c>
      <c r="C937" s="74" t="s">
        <v>71</v>
      </c>
      <c r="D937" s="73">
        <v>252396.16999999998</v>
      </c>
    </row>
    <row r="938" spans="2:4" x14ac:dyDescent="0.3">
      <c r="B938" s="72" t="s">
        <v>260</v>
      </c>
      <c r="C938" s="74" t="s">
        <v>73</v>
      </c>
      <c r="D938" s="73">
        <v>454.9</v>
      </c>
    </row>
    <row r="939" spans="2:4" x14ac:dyDescent="0.3">
      <c r="B939" s="72" t="s">
        <v>260</v>
      </c>
      <c r="C939" s="74" t="s">
        <v>83</v>
      </c>
      <c r="D939" s="73">
        <v>21980.95</v>
      </c>
    </row>
    <row r="940" spans="2:4" x14ac:dyDescent="0.3">
      <c r="B940" s="72" t="s">
        <v>260</v>
      </c>
      <c r="C940" s="74" t="s">
        <v>89</v>
      </c>
      <c r="D940" s="73">
        <v>3195.16</v>
      </c>
    </row>
    <row r="941" spans="2:4" x14ac:dyDescent="0.3">
      <c r="B941" s="72" t="s">
        <v>260</v>
      </c>
      <c r="C941" s="74" t="s">
        <v>91</v>
      </c>
      <c r="D941" s="73">
        <v>165575.31</v>
      </c>
    </row>
    <row r="942" spans="2:4" x14ac:dyDescent="0.3">
      <c r="B942" s="72" t="s">
        <v>260</v>
      </c>
      <c r="C942" s="74" t="s">
        <v>93</v>
      </c>
      <c r="D942" s="73">
        <v>80317.41</v>
      </c>
    </row>
    <row r="943" spans="2:4" x14ac:dyDescent="0.3">
      <c r="B943" s="72" t="s">
        <v>260</v>
      </c>
      <c r="C943" s="74" t="s">
        <v>95</v>
      </c>
      <c r="D943" s="73">
        <v>26362.240000000002</v>
      </c>
    </row>
    <row r="944" spans="2:4" x14ac:dyDescent="0.3">
      <c r="B944" s="72" t="s">
        <v>260</v>
      </c>
      <c r="C944" s="74" t="s">
        <v>97</v>
      </c>
      <c r="D944" s="73">
        <v>1868.18</v>
      </c>
    </row>
    <row r="945" spans="2:4" x14ac:dyDescent="0.3">
      <c r="B945" s="72" t="s">
        <v>260</v>
      </c>
      <c r="C945" s="74" t="s">
        <v>99</v>
      </c>
      <c r="D945" s="73">
        <v>4068</v>
      </c>
    </row>
    <row r="946" spans="2:4" x14ac:dyDescent="0.3">
      <c r="B946" s="72" t="s">
        <v>260</v>
      </c>
      <c r="C946" s="74" t="s">
        <v>105</v>
      </c>
      <c r="D946" s="73">
        <v>16210.02</v>
      </c>
    </row>
    <row r="947" spans="2:4" x14ac:dyDescent="0.3">
      <c r="B947" s="72" t="s">
        <v>260</v>
      </c>
      <c r="C947" s="74" t="s">
        <v>107</v>
      </c>
      <c r="D947" s="73">
        <v>260864.41</v>
      </c>
    </row>
    <row r="948" spans="2:4" x14ac:dyDescent="0.3">
      <c r="B948" s="72" t="s">
        <v>260</v>
      </c>
      <c r="C948" s="74" t="s">
        <v>109</v>
      </c>
      <c r="D948" s="73">
        <v>290579.77</v>
      </c>
    </row>
    <row r="949" spans="2:4" x14ac:dyDescent="0.3">
      <c r="B949" s="72" t="s">
        <v>260</v>
      </c>
      <c r="C949" s="74" t="s">
        <v>111</v>
      </c>
      <c r="D949" s="73">
        <v>69076.179999999993</v>
      </c>
    </row>
    <row r="950" spans="2:4" x14ac:dyDescent="0.3">
      <c r="B950" s="72" t="s">
        <v>260</v>
      </c>
      <c r="C950" s="74" t="s">
        <v>117</v>
      </c>
      <c r="D950" s="73">
        <v>34367.42</v>
      </c>
    </row>
    <row r="951" spans="2:4" x14ac:dyDescent="0.3">
      <c r="B951" s="72" t="s">
        <v>260</v>
      </c>
      <c r="C951" s="74" t="s">
        <v>119</v>
      </c>
      <c r="D951" s="73">
        <v>6114</v>
      </c>
    </row>
    <row r="952" spans="2:4" x14ac:dyDescent="0.3">
      <c r="B952" s="72" t="s">
        <v>260</v>
      </c>
      <c r="C952" s="74" t="s">
        <v>121</v>
      </c>
      <c r="D952" s="73">
        <v>15155.23</v>
      </c>
    </row>
    <row r="953" spans="2:4" x14ac:dyDescent="0.3">
      <c r="B953" s="72" t="s">
        <v>260</v>
      </c>
      <c r="C953" s="74" t="s">
        <v>22</v>
      </c>
      <c r="D953" s="73">
        <v>71236.62</v>
      </c>
    </row>
    <row r="954" spans="2:4" x14ac:dyDescent="0.3">
      <c r="B954" s="72" t="s">
        <v>260</v>
      </c>
      <c r="C954" s="74" t="s">
        <v>6</v>
      </c>
      <c r="D954" s="73">
        <v>46358.58</v>
      </c>
    </row>
    <row r="955" spans="2:4" x14ac:dyDescent="0.3">
      <c r="B955" s="72" t="s">
        <v>258</v>
      </c>
      <c r="C955" s="74" t="s">
        <v>194</v>
      </c>
      <c r="D955" s="73">
        <v>174962.08999999997</v>
      </c>
    </row>
    <row r="956" spans="2:4" x14ac:dyDescent="0.3">
      <c r="B956" s="72" t="s">
        <v>258</v>
      </c>
      <c r="C956" s="74" t="s">
        <v>193</v>
      </c>
      <c r="D956" s="73">
        <v>-174962.09</v>
      </c>
    </row>
    <row r="957" spans="2:4" x14ac:dyDescent="0.3">
      <c r="B957" s="72" t="s">
        <v>258</v>
      </c>
      <c r="C957" s="74" t="s">
        <v>186</v>
      </c>
      <c r="D957" s="73">
        <v>37182.92</v>
      </c>
    </row>
    <row r="958" spans="2:4" x14ac:dyDescent="0.3">
      <c r="B958" s="72" t="s">
        <v>258</v>
      </c>
      <c r="C958" s="74" t="s">
        <v>187</v>
      </c>
      <c r="D958" s="73">
        <v>290134.40999999997</v>
      </c>
    </row>
    <row r="959" spans="2:4" x14ac:dyDescent="0.3">
      <c r="B959" s="72" t="s">
        <v>258</v>
      </c>
      <c r="C959" s="74" t="s">
        <v>190</v>
      </c>
      <c r="D959" s="73">
        <v>400935.10000000003</v>
      </c>
    </row>
    <row r="960" spans="2:4" x14ac:dyDescent="0.3">
      <c r="B960" s="72" t="s">
        <v>258</v>
      </c>
      <c r="C960" s="74" t="s">
        <v>191</v>
      </c>
      <c r="D960" s="73">
        <v>253444.76</v>
      </c>
    </row>
    <row r="961" spans="2:4" x14ac:dyDescent="0.3">
      <c r="B961" s="72" t="s">
        <v>258</v>
      </c>
      <c r="C961" s="74" t="s">
        <v>192</v>
      </c>
      <c r="D961" s="73">
        <v>7642608.0800000001</v>
      </c>
    </row>
    <row r="962" spans="2:4" x14ac:dyDescent="0.3">
      <c r="B962" s="72" t="s">
        <v>258</v>
      </c>
      <c r="C962" s="74" t="s">
        <v>172</v>
      </c>
      <c r="D962" s="73">
        <v>26308.13</v>
      </c>
    </row>
    <row r="963" spans="2:4" x14ac:dyDescent="0.3">
      <c r="B963" s="72" t="s">
        <v>258</v>
      </c>
      <c r="C963" s="74" t="s">
        <v>174</v>
      </c>
      <c r="D963" s="73">
        <v>340484.98</v>
      </c>
    </row>
    <row r="964" spans="2:4" x14ac:dyDescent="0.3">
      <c r="B964" s="72" t="s">
        <v>258</v>
      </c>
      <c r="C964" s="74" t="s">
        <v>178</v>
      </c>
      <c r="D964" s="73">
        <v>258634.41</v>
      </c>
    </row>
    <row r="965" spans="2:4" x14ac:dyDescent="0.3">
      <c r="B965" s="72" t="s">
        <v>258</v>
      </c>
      <c r="C965" s="74" t="s">
        <v>180</v>
      </c>
      <c r="D965" s="73">
        <v>93333.89</v>
      </c>
    </row>
    <row r="966" spans="2:4" x14ac:dyDescent="0.3">
      <c r="B966" s="72" t="s">
        <v>258</v>
      </c>
      <c r="C966" s="74" t="s">
        <v>182</v>
      </c>
      <c r="D966" s="73">
        <v>3169537.209999999</v>
      </c>
    </row>
    <row r="967" spans="2:4" x14ac:dyDescent="0.3">
      <c r="B967" s="72" t="s">
        <v>258</v>
      </c>
      <c r="C967" s="74" t="s">
        <v>139</v>
      </c>
      <c r="D967" s="73">
        <v>1156927.8</v>
      </c>
    </row>
    <row r="968" spans="2:4" x14ac:dyDescent="0.3">
      <c r="B968" s="72" t="s">
        <v>258</v>
      </c>
      <c r="C968" s="74" t="s">
        <v>141</v>
      </c>
      <c r="D968" s="73">
        <v>1162067.7999999998</v>
      </c>
    </row>
    <row r="969" spans="2:4" x14ac:dyDescent="0.3">
      <c r="B969" s="72" t="s">
        <v>258</v>
      </c>
      <c r="C969" s="74" t="s">
        <v>143</v>
      </c>
      <c r="D969" s="73">
        <v>90643.080000000016</v>
      </c>
    </row>
    <row r="970" spans="2:4" x14ac:dyDescent="0.3">
      <c r="B970" s="72" t="s">
        <v>258</v>
      </c>
      <c r="C970" s="74" t="s">
        <v>145</v>
      </c>
      <c r="D970" s="73">
        <v>53653.19</v>
      </c>
    </row>
    <row r="971" spans="2:4" x14ac:dyDescent="0.3">
      <c r="B971" s="72" t="s">
        <v>258</v>
      </c>
      <c r="C971" s="74" t="s">
        <v>147</v>
      </c>
      <c r="D971" s="73">
        <v>11823.71</v>
      </c>
    </row>
    <row r="972" spans="2:4" x14ac:dyDescent="0.3">
      <c r="B972" s="72" t="s">
        <v>258</v>
      </c>
      <c r="C972" s="74" t="s">
        <v>149</v>
      </c>
      <c r="D972" s="73">
        <v>20845.359999999993</v>
      </c>
    </row>
    <row r="973" spans="2:4" x14ac:dyDescent="0.3">
      <c r="B973" s="72" t="s">
        <v>258</v>
      </c>
      <c r="C973" s="74" t="s">
        <v>159</v>
      </c>
      <c r="D973" s="73">
        <v>398372.53</v>
      </c>
    </row>
    <row r="974" spans="2:4" x14ac:dyDescent="0.3">
      <c r="B974" s="72" t="s">
        <v>258</v>
      </c>
      <c r="C974" s="74" t="s">
        <v>161</v>
      </c>
      <c r="D974" s="73">
        <v>1201522.99</v>
      </c>
    </row>
    <row r="975" spans="2:4" x14ac:dyDescent="0.3">
      <c r="B975" s="72" t="s">
        <v>258</v>
      </c>
      <c r="C975" s="74" t="s">
        <v>163</v>
      </c>
      <c r="D975" s="73">
        <v>287803.35000000003</v>
      </c>
    </row>
    <row r="976" spans="2:4" x14ac:dyDescent="0.3">
      <c r="B976" s="72" t="s">
        <v>258</v>
      </c>
      <c r="C976" s="74" t="s">
        <v>165</v>
      </c>
      <c r="D976" s="73">
        <v>645123.24</v>
      </c>
    </row>
    <row r="977" spans="2:4" x14ac:dyDescent="0.3">
      <c r="B977" s="72" t="s">
        <v>258</v>
      </c>
      <c r="C977" s="74" t="s">
        <v>124</v>
      </c>
      <c r="D977" s="73">
        <v>531461.68000000005</v>
      </c>
    </row>
    <row r="978" spans="2:4" x14ac:dyDescent="0.3">
      <c r="B978" s="72" t="s">
        <v>258</v>
      </c>
      <c r="C978" s="74" t="s">
        <v>126</v>
      </c>
      <c r="D978" s="73">
        <v>201893.88</v>
      </c>
    </row>
    <row r="979" spans="2:4" x14ac:dyDescent="0.3">
      <c r="B979" s="72" t="s">
        <v>258</v>
      </c>
      <c r="C979" s="74" t="s">
        <v>128</v>
      </c>
      <c r="D979" s="73">
        <v>128233.61</v>
      </c>
    </row>
    <row r="980" spans="2:4" x14ac:dyDescent="0.3">
      <c r="B980" s="72" t="s">
        <v>258</v>
      </c>
      <c r="C980" s="74" t="s">
        <v>130</v>
      </c>
      <c r="D980" s="73">
        <v>125519.07</v>
      </c>
    </row>
    <row r="981" spans="2:4" x14ac:dyDescent="0.3">
      <c r="B981" s="72" t="s">
        <v>258</v>
      </c>
      <c r="C981" s="74" t="s">
        <v>132</v>
      </c>
      <c r="D981" s="73">
        <v>754692.51</v>
      </c>
    </row>
    <row r="982" spans="2:4" x14ac:dyDescent="0.3">
      <c r="B982" s="72" t="s">
        <v>258</v>
      </c>
      <c r="C982" s="74" t="s">
        <v>33</v>
      </c>
      <c r="D982" s="73">
        <v>3854.38</v>
      </c>
    </row>
    <row r="983" spans="2:4" x14ac:dyDescent="0.3">
      <c r="B983" s="72" t="s">
        <v>258</v>
      </c>
      <c r="C983" s="74" t="s">
        <v>35</v>
      </c>
      <c r="D983" s="73">
        <v>43162.42</v>
      </c>
    </row>
    <row r="984" spans="2:4" x14ac:dyDescent="0.3">
      <c r="B984" s="72" t="s">
        <v>258</v>
      </c>
      <c r="C984" s="74" t="s">
        <v>39</v>
      </c>
      <c r="D984" s="73">
        <v>74072.23</v>
      </c>
    </row>
    <row r="985" spans="2:4" x14ac:dyDescent="0.3">
      <c r="B985" s="72" t="s">
        <v>258</v>
      </c>
      <c r="C985" s="74" t="s">
        <v>49</v>
      </c>
      <c r="D985" s="73">
        <v>160274.69</v>
      </c>
    </row>
    <row r="986" spans="2:4" x14ac:dyDescent="0.3">
      <c r="B986" s="72" t="s">
        <v>258</v>
      </c>
      <c r="C986" s="74" t="s">
        <v>55</v>
      </c>
      <c r="D986" s="73">
        <v>312649.2</v>
      </c>
    </row>
    <row r="987" spans="2:4" x14ac:dyDescent="0.3">
      <c r="B987" s="72" t="s">
        <v>258</v>
      </c>
      <c r="C987" s="74" t="s">
        <v>57</v>
      </c>
      <c r="D987" s="73">
        <v>24607.730000000003</v>
      </c>
    </row>
    <row r="988" spans="2:4" x14ac:dyDescent="0.3">
      <c r="B988" s="72" t="s">
        <v>258</v>
      </c>
      <c r="C988" s="74" t="s">
        <v>63</v>
      </c>
      <c r="D988" s="73">
        <v>317411.5</v>
      </c>
    </row>
    <row r="989" spans="2:4" x14ac:dyDescent="0.3">
      <c r="B989" s="72" t="s">
        <v>258</v>
      </c>
      <c r="C989" s="74" t="s">
        <v>65</v>
      </c>
      <c r="D989" s="73">
        <v>8902.32</v>
      </c>
    </row>
    <row r="990" spans="2:4" x14ac:dyDescent="0.3">
      <c r="B990" s="72" t="s">
        <v>258</v>
      </c>
      <c r="C990" s="74" t="s">
        <v>67</v>
      </c>
      <c r="D990" s="73">
        <v>7208.08</v>
      </c>
    </row>
    <row r="991" spans="2:4" x14ac:dyDescent="0.3">
      <c r="B991" s="72" t="s">
        <v>258</v>
      </c>
      <c r="C991" s="74" t="s">
        <v>69</v>
      </c>
      <c r="D991" s="73">
        <v>60522.320000000007</v>
      </c>
    </row>
    <row r="992" spans="2:4" x14ac:dyDescent="0.3">
      <c r="B992" s="72" t="s">
        <v>258</v>
      </c>
      <c r="C992" s="74" t="s">
        <v>71</v>
      </c>
      <c r="D992" s="73">
        <v>205265.82</v>
      </c>
    </row>
    <row r="993" spans="2:4" x14ac:dyDescent="0.3">
      <c r="B993" s="72" t="s">
        <v>258</v>
      </c>
      <c r="C993" s="74" t="s">
        <v>81</v>
      </c>
      <c r="D993" s="73">
        <v>27908.22</v>
      </c>
    </row>
    <row r="994" spans="2:4" x14ac:dyDescent="0.3">
      <c r="B994" s="72" t="s">
        <v>258</v>
      </c>
      <c r="C994" s="74" t="s">
        <v>85</v>
      </c>
      <c r="D994" s="73">
        <v>5317.86</v>
      </c>
    </row>
    <row r="995" spans="2:4" x14ac:dyDescent="0.3">
      <c r="B995" s="72" t="s">
        <v>258</v>
      </c>
      <c r="C995" s="74" t="s">
        <v>89</v>
      </c>
      <c r="D995" s="73">
        <v>1395.81</v>
      </c>
    </row>
    <row r="996" spans="2:4" x14ac:dyDescent="0.3">
      <c r="B996" s="72" t="s">
        <v>258</v>
      </c>
      <c r="C996" s="74" t="s">
        <v>91</v>
      </c>
      <c r="D996" s="73">
        <v>196025.99</v>
      </c>
    </row>
    <row r="997" spans="2:4" x14ac:dyDescent="0.3">
      <c r="B997" s="72" t="s">
        <v>258</v>
      </c>
      <c r="C997" s="74" t="s">
        <v>93</v>
      </c>
      <c r="D997" s="73">
        <v>108472.43</v>
      </c>
    </row>
    <row r="998" spans="2:4" x14ac:dyDescent="0.3">
      <c r="B998" s="72" t="s">
        <v>258</v>
      </c>
      <c r="C998" s="74" t="s">
        <v>95</v>
      </c>
      <c r="D998" s="73">
        <v>93416.7</v>
      </c>
    </row>
    <row r="999" spans="2:4" x14ac:dyDescent="0.3">
      <c r="B999" s="72" t="s">
        <v>258</v>
      </c>
      <c r="C999" s="74" t="s">
        <v>99</v>
      </c>
      <c r="D999" s="73">
        <v>25</v>
      </c>
    </row>
    <row r="1000" spans="2:4" x14ac:dyDescent="0.3">
      <c r="B1000" s="72" t="s">
        <v>258</v>
      </c>
      <c r="C1000" s="74" t="s">
        <v>101</v>
      </c>
      <c r="D1000" s="73">
        <v>26434.55</v>
      </c>
    </row>
    <row r="1001" spans="2:4" x14ac:dyDescent="0.3">
      <c r="B1001" s="72" t="s">
        <v>258</v>
      </c>
      <c r="C1001" s="74" t="s">
        <v>103</v>
      </c>
      <c r="D1001" s="73">
        <v>36938.600000000006</v>
      </c>
    </row>
    <row r="1002" spans="2:4" x14ac:dyDescent="0.3">
      <c r="B1002" s="72" t="s">
        <v>258</v>
      </c>
      <c r="C1002" s="74" t="s">
        <v>105</v>
      </c>
      <c r="D1002" s="73">
        <v>1458.99</v>
      </c>
    </row>
    <row r="1003" spans="2:4" x14ac:dyDescent="0.3">
      <c r="B1003" s="72" t="s">
        <v>258</v>
      </c>
      <c r="C1003" s="74" t="s">
        <v>109</v>
      </c>
      <c r="D1003" s="73">
        <v>45443.42</v>
      </c>
    </row>
    <row r="1004" spans="2:4" x14ac:dyDescent="0.3">
      <c r="B1004" s="72" t="s">
        <v>258</v>
      </c>
      <c r="C1004" s="74" t="s">
        <v>111</v>
      </c>
      <c r="D1004" s="73">
        <v>71562.92</v>
      </c>
    </row>
    <row r="1005" spans="2:4" x14ac:dyDescent="0.3">
      <c r="B1005" s="72" t="s">
        <v>258</v>
      </c>
      <c r="C1005" s="74" t="s">
        <v>117</v>
      </c>
      <c r="D1005" s="73">
        <v>137176.32000000001</v>
      </c>
    </row>
    <row r="1006" spans="2:4" x14ac:dyDescent="0.3">
      <c r="B1006" s="72" t="s">
        <v>258</v>
      </c>
      <c r="C1006" s="74" t="s">
        <v>119</v>
      </c>
      <c r="D1006" s="73">
        <v>41498</v>
      </c>
    </row>
    <row r="1007" spans="2:4" x14ac:dyDescent="0.3">
      <c r="B1007" s="72" t="s">
        <v>258</v>
      </c>
      <c r="C1007" s="74" t="s">
        <v>121</v>
      </c>
      <c r="D1007" s="73">
        <v>25818.81</v>
      </c>
    </row>
    <row r="1008" spans="2:4" x14ac:dyDescent="0.3">
      <c r="B1008" s="72" t="s">
        <v>258</v>
      </c>
      <c r="C1008" s="74" t="s">
        <v>22</v>
      </c>
      <c r="D1008" s="73">
        <v>72288.88</v>
      </c>
    </row>
    <row r="1009" spans="2:4" x14ac:dyDescent="0.3">
      <c r="B1009" s="72" t="s">
        <v>258</v>
      </c>
      <c r="C1009" s="74" t="s">
        <v>6</v>
      </c>
      <c r="D1009" s="73">
        <v>334971.51</v>
      </c>
    </row>
    <row r="1010" spans="2:4" x14ac:dyDescent="0.3">
      <c r="B1010" s="72" t="s">
        <v>258</v>
      </c>
      <c r="C1010" s="74" t="s">
        <v>14</v>
      </c>
      <c r="D1010" s="73">
        <v>8878.5499999999993</v>
      </c>
    </row>
    <row r="1011" spans="2:4" x14ac:dyDescent="0.3">
      <c r="B1011" s="72" t="s">
        <v>808</v>
      </c>
      <c r="C1011" s="74" t="s">
        <v>194</v>
      </c>
      <c r="D1011" s="73">
        <v>242345.26</v>
      </c>
    </row>
    <row r="1012" spans="2:4" x14ac:dyDescent="0.3">
      <c r="B1012" s="72" t="s">
        <v>808</v>
      </c>
      <c r="C1012" s="74" t="s">
        <v>193</v>
      </c>
      <c r="D1012" s="73">
        <v>-242345.25999999998</v>
      </c>
    </row>
    <row r="1013" spans="2:4" x14ac:dyDescent="0.3">
      <c r="B1013" s="72" t="s">
        <v>808</v>
      </c>
      <c r="C1013" s="74" t="s">
        <v>185</v>
      </c>
      <c r="D1013" s="73">
        <v>924764</v>
      </c>
    </row>
    <row r="1014" spans="2:4" x14ac:dyDescent="0.3">
      <c r="B1014" s="72" t="s">
        <v>808</v>
      </c>
      <c r="C1014" s="74" t="s">
        <v>186</v>
      </c>
      <c r="D1014" s="73">
        <v>878996.79999999981</v>
      </c>
    </row>
    <row r="1015" spans="2:4" x14ac:dyDescent="0.3">
      <c r="B1015" s="72" t="s">
        <v>808</v>
      </c>
      <c r="C1015" s="74" t="s">
        <v>187</v>
      </c>
      <c r="D1015" s="73">
        <v>2129805.94</v>
      </c>
    </row>
    <row r="1016" spans="2:4" x14ac:dyDescent="0.3">
      <c r="B1016" s="72" t="s">
        <v>808</v>
      </c>
      <c r="C1016" s="74" t="s">
        <v>190</v>
      </c>
      <c r="D1016" s="73">
        <v>1450653.75</v>
      </c>
    </row>
    <row r="1017" spans="2:4" x14ac:dyDescent="0.3">
      <c r="B1017" s="72" t="s">
        <v>808</v>
      </c>
      <c r="C1017" s="74" t="s">
        <v>191</v>
      </c>
      <c r="D1017" s="73">
        <v>1385550.8</v>
      </c>
    </row>
    <row r="1018" spans="2:4" x14ac:dyDescent="0.3">
      <c r="B1018" s="72" t="s">
        <v>808</v>
      </c>
      <c r="C1018" s="74" t="s">
        <v>192</v>
      </c>
      <c r="D1018" s="73">
        <v>47426632.490000002</v>
      </c>
    </row>
    <row r="1019" spans="2:4" x14ac:dyDescent="0.3">
      <c r="B1019" s="72" t="s">
        <v>808</v>
      </c>
      <c r="C1019" s="74" t="s">
        <v>172</v>
      </c>
      <c r="D1019" s="73">
        <v>158945.76999999999</v>
      </c>
    </row>
    <row r="1020" spans="2:4" x14ac:dyDescent="0.3">
      <c r="B1020" s="72" t="s">
        <v>808</v>
      </c>
      <c r="C1020" s="74" t="s">
        <v>174</v>
      </c>
      <c r="D1020" s="73">
        <v>1121000.2000000002</v>
      </c>
    </row>
    <row r="1021" spans="2:4" x14ac:dyDescent="0.3">
      <c r="B1021" s="72" t="s">
        <v>808</v>
      </c>
      <c r="C1021" s="74" t="s">
        <v>178</v>
      </c>
      <c r="D1021" s="73">
        <v>967096.95</v>
      </c>
    </row>
    <row r="1022" spans="2:4" x14ac:dyDescent="0.3">
      <c r="B1022" s="72" t="s">
        <v>808</v>
      </c>
      <c r="C1022" s="74" t="s">
        <v>180</v>
      </c>
      <c r="D1022" s="73">
        <v>634037.85999999987</v>
      </c>
    </row>
    <row r="1023" spans="2:4" x14ac:dyDescent="0.3">
      <c r="B1023" s="72" t="s">
        <v>808</v>
      </c>
      <c r="C1023" s="74" t="s">
        <v>182</v>
      </c>
      <c r="D1023" s="73">
        <v>16005344.030000003</v>
      </c>
    </row>
    <row r="1024" spans="2:4" x14ac:dyDescent="0.3">
      <c r="B1024" s="72" t="s">
        <v>808</v>
      </c>
      <c r="C1024" s="74" t="s">
        <v>135</v>
      </c>
      <c r="D1024" s="73">
        <v>85973.450000000012</v>
      </c>
    </row>
    <row r="1025" spans="2:4" x14ac:dyDescent="0.3">
      <c r="B1025" s="72" t="s">
        <v>808</v>
      </c>
      <c r="C1025" s="74" t="s">
        <v>137</v>
      </c>
      <c r="D1025" s="73">
        <v>218441.53</v>
      </c>
    </row>
    <row r="1026" spans="2:4" x14ac:dyDescent="0.3">
      <c r="B1026" s="72" t="s">
        <v>808</v>
      </c>
      <c r="C1026" s="74" t="s">
        <v>139</v>
      </c>
      <c r="D1026" s="73">
        <v>5320484.1499999994</v>
      </c>
    </row>
    <row r="1027" spans="2:4" x14ac:dyDescent="0.3">
      <c r="B1027" s="72" t="s">
        <v>808</v>
      </c>
      <c r="C1027" s="74" t="s">
        <v>141</v>
      </c>
      <c r="D1027" s="73">
        <v>6905649.6700000009</v>
      </c>
    </row>
    <row r="1028" spans="2:4" x14ac:dyDescent="0.3">
      <c r="B1028" s="72" t="s">
        <v>808</v>
      </c>
      <c r="C1028" s="74" t="s">
        <v>143</v>
      </c>
      <c r="D1028" s="73">
        <v>512370.53000000009</v>
      </c>
    </row>
    <row r="1029" spans="2:4" x14ac:dyDescent="0.3">
      <c r="B1029" s="72" t="s">
        <v>808</v>
      </c>
      <c r="C1029" s="74" t="s">
        <v>145</v>
      </c>
      <c r="D1029" s="73">
        <v>341781.43</v>
      </c>
    </row>
    <row r="1030" spans="2:4" x14ac:dyDescent="0.3">
      <c r="B1030" s="72" t="s">
        <v>808</v>
      </c>
      <c r="C1030" s="74" t="s">
        <v>147</v>
      </c>
      <c r="D1030" s="73">
        <v>60009.010000000009</v>
      </c>
    </row>
    <row r="1031" spans="2:4" x14ac:dyDescent="0.3">
      <c r="B1031" s="72" t="s">
        <v>808</v>
      </c>
      <c r="C1031" s="74" t="s">
        <v>149</v>
      </c>
      <c r="D1031" s="73">
        <v>127705.00000000004</v>
      </c>
    </row>
    <row r="1032" spans="2:4" x14ac:dyDescent="0.3">
      <c r="B1032" s="72" t="s">
        <v>808</v>
      </c>
      <c r="C1032" s="74" t="s">
        <v>159</v>
      </c>
      <c r="D1032" s="73">
        <v>2005107.9900000007</v>
      </c>
    </row>
    <row r="1033" spans="2:4" x14ac:dyDescent="0.3">
      <c r="B1033" s="72" t="s">
        <v>808</v>
      </c>
      <c r="C1033" s="74" t="s">
        <v>161</v>
      </c>
      <c r="D1033" s="73">
        <v>7461246.4800000014</v>
      </c>
    </row>
    <row r="1034" spans="2:4" x14ac:dyDescent="0.3">
      <c r="B1034" s="72" t="s">
        <v>808</v>
      </c>
      <c r="C1034" s="74" t="s">
        <v>163</v>
      </c>
      <c r="D1034" s="73">
        <v>1398816.2300000002</v>
      </c>
    </row>
    <row r="1035" spans="2:4" x14ac:dyDescent="0.3">
      <c r="B1035" s="72" t="s">
        <v>808</v>
      </c>
      <c r="C1035" s="74" t="s">
        <v>165</v>
      </c>
      <c r="D1035" s="73">
        <v>4028876.7599999979</v>
      </c>
    </row>
    <row r="1036" spans="2:4" x14ac:dyDescent="0.3">
      <c r="B1036" s="72" t="s">
        <v>808</v>
      </c>
      <c r="C1036" s="74" t="s">
        <v>124</v>
      </c>
      <c r="D1036" s="73">
        <v>5218137.5199999996</v>
      </c>
    </row>
    <row r="1037" spans="2:4" x14ac:dyDescent="0.3">
      <c r="B1037" s="72" t="s">
        <v>808</v>
      </c>
      <c r="C1037" s="74" t="s">
        <v>126</v>
      </c>
      <c r="D1037" s="73">
        <v>318991.97000000003</v>
      </c>
    </row>
    <row r="1038" spans="2:4" x14ac:dyDescent="0.3">
      <c r="B1038" s="72" t="s">
        <v>808</v>
      </c>
      <c r="C1038" s="74" t="s">
        <v>128</v>
      </c>
      <c r="D1038" s="73">
        <v>1117004.3400000001</v>
      </c>
    </row>
    <row r="1039" spans="2:4" x14ac:dyDescent="0.3">
      <c r="B1039" s="72" t="s">
        <v>808</v>
      </c>
      <c r="C1039" s="74" t="s">
        <v>130</v>
      </c>
      <c r="D1039" s="73">
        <v>296435.18</v>
      </c>
    </row>
    <row r="1040" spans="2:4" x14ac:dyDescent="0.3">
      <c r="B1040" s="72" t="s">
        <v>808</v>
      </c>
      <c r="C1040" s="74" t="s">
        <v>132</v>
      </c>
      <c r="D1040" s="73">
        <v>3587973.96</v>
      </c>
    </row>
    <row r="1041" spans="2:4" x14ac:dyDescent="0.3">
      <c r="B1041" s="72" t="s">
        <v>808</v>
      </c>
      <c r="C1041" s="74" t="s">
        <v>33</v>
      </c>
      <c r="D1041" s="73">
        <v>4707.7599999999993</v>
      </c>
    </row>
    <row r="1042" spans="2:4" x14ac:dyDescent="0.3">
      <c r="B1042" s="72" t="s">
        <v>808</v>
      </c>
      <c r="C1042" s="74" t="s">
        <v>35</v>
      </c>
      <c r="D1042" s="73">
        <v>157326.93</v>
      </c>
    </row>
    <row r="1043" spans="2:4" x14ac:dyDescent="0.3">
      <c r="B1043" s="72" t="s">
        <v>808</v>
      </c>
      <c r="C1043" s="74" t="s">
        <v>39</v>
      </c>
      <c r="D1043" s="73">
        <v>49688.18</v>
      </c>
    </row>
    <row r="1044" spans="2:4" x14ac:dyDescent="0.3">
      <c r="B1044" s="72" t="s">
        <v>808</v>
      </c>
      <c r="C1044" s="74" t="s">
        <v>47</v>
      </c>
      <c r="D1044" s="73">
        <v>9519.16</v>
      </c>
    </row>
    <row r="1045" spans="2:4" x14ac:dyDescent="0.3">
      <c r="B1045" s="72" t="s">
        <v>808</v>
      </c>
      <c r="C1045" s="74" t="s">
        <v>49</v>
      </c>
      <c r="D1045" s="73">
        <v>658506.56000000006</v>
      </c>
    </row>
    <row r="1046" spans="2:4" x14ac:dyDescent="0.3">
      <c r="B1046" s="72" t="s">
        <v>808</v>
      </c>
      <c r="C1046" s="74" t="s">
        <v>51</v>
      </c>
      <c r="D1046" s="73">
        <v>191846.07</v>
      </c>
    </row>
    <row r="1047" spans="2:4" x14ac:dyDescent="0.3">
      <c r="B1047" s="72" t="s">
        <v>808</v>
      </c>
      <c r="C1047" s="74" t="s">
        <v>55</v>
      </c>
      <c r="D1047" s="73">
        <v>565064.84000000008</v>
      </c>
    </row>
    <row r="1048" spans="2:4" x14ac:dyDescent="0.3">
      <c r="B1048" s="72" t="s">
        <v>808</v>
      </c>
      <c r="C1048" s="74" t="s">
        <v>57</v>
      </c>
      <c r="D1048" s="73">
        <v>291174.44999999995</v>
      </c>
    </row>
    <row r="1049" spans="2:4" x14ac:dyDescent="0.3">
      <c r="B1049" s="72" t="s">
        <v>808</v>
      </c>
      <c r="C1049" s="74" t="s">
        <v>63</v>
      </c>
      <c r="D1049" s="73">
        <v>2455008.4300000002</v>
      </c>
    </row>
    <row r="1050" spans="2:4" x14ac:dyDescent="0.3">
      <c r="B1050" s="72" t="s">
        <v>808</v>
      </c>
      <c r="C1050" s="74" t="s">
        <v>65</v>
      </c>
      <c r="D1050" s="73">
        <v>47003.78</v>
      </c>
    </row>
    <row r="1051" spans="2:4" x14ac:dyDescent="0.3">
      <c r="B1051" s="72" t="s">
        <v>808</v>
      </c>
      <c r="C1051" s="74" t="s">
        <v>67</v>
      </c>
      <c r="D1051" s="73">
        <v>71978.3</v>
      </c>
    </row>
    <row r="1052" spans="2:4" x14ac:dyDescent="0.3">
      <c r="B1052" s="72" t="s">
        <v>808</v>
      </c>
      <c r="C1052" s="74" t="s">
        <v>69</v>
      </c>
      <c r="D1052" s="73">
        <v>513185.45999999996</v>
      </c>
    </row>
    <row r="1053" spans="2:4" x14ac:dyDescent="0.3">
      <c r="B1053" s="72" t="s">
        <v>808</v>
      </c>
      <c r="C1053" s="74" t="s">
        <v>71</v>
      </c>
      <c r="D1053" s="73">
        <v>945298.31</v>
      </c>
    </row>
    <row r="1054" spans="2:4" x14ac:dyDescent="0.3">
      <c r="B1054" s="72" t="s">
        <v>808</v>
      </c>
      <c r="C1054" s="74" t="s">
        <v>81</v>
      </c>
      <c r="D1054" s="73">
        <v>4754.12</v>
      </c>
    </row>
    <row r="1055" spans="2:4" x14ac:dyDescent="0.3">
      <c r="B1055" s="72" t="s">
        <v>808</v>
      </c>
      <c r="C1055" s="74" t="s">
        <v>83</v>
      </c>
      <c r="D1055" s="73">
        <v>9773.98</v>
      </c>
    </row>
    <row r="1056" spans="2:4" x14ac:dyDescent="0.3">
      <c r="B1056" s="72" t="s">
        <v>808</v>
      </c>
      <c r="C1056" s="74" t="s">
        <v>85</v>
      </c>
      <c r="D1056" s="73">
        <v>8929.66</v>
      </c>
    </row>
    <row r="1057" spans="2:4" x14ac:dyDescent="0.3">
      <c r="B1057" s="72" t="s">
        <v>808</v>
      </c>
      <c r="C1057" s="74" t="s">
        <v>87</v>
      </c>
      <c r="D1057" s="73">
        <v>7124.7699999999995</v>
      </c>
    </row>
    <row r="1058" spans="2:4" x14ac:dyDescent="0.3">
      <c r="B1058" s="72" t="s">
        <v>808</v>
      </c>
      <c r="C1058" s="74" t="s">
        <v>89</v>
      </c>
      <c r="D1058" s="73">
        <v>34127.32</v>
      </c>
    </row>
    <row r="1059" spans="2:4" x14ac:dyDescent="0.3">
      <c r="B1059" s="72" t="s">
        <v>808</v>
      </c>
      <c r="C1059" s="74" t="s">
        <v>91</v>
      </c>
      <c r="D1059" s="73">
        <v>328198.03000000003</v>
      </c>
    </row>
    <row r="1060" spans="2:4" x14ac:dyDescent="0.3">
      <c r="B1060" s="72" t="s">
        <v>808</v>
      </c>
      <c r="C1060" s="74" t="s">
        <v>93</v>
      </c>
      <c r="D1060" s="73">
        <v>193169.54</v>
      </c>
    </row>
    <row r="1061" spans="2:4" x14ac:dyDescent="0.3">
      <c r="B1061" s="72" t="s">
        <v>808</v>
      </c>
      <c r="C1061" s="74" t="s">
        <v>95</v>
      </c>
      <c r="D1061" s="73">
        <v>339571.47</v>
      </c>
    </row>
    <row r="1062" spans="2:4" x14ac:dyDescent="0.3">
      <c r="B1062" s="72" t="s">
        <v>808</v>
      </c>
      <c r="C1062" s="74" t="s">
        <v>97</v>
      </c>
      <c r="D1062" s="73">
        <v>291025.63</v>
      </c>
    </row>
    <row r="1063" spans="2:4" x14ac:dyDescent="0.3">
      <c r="B1063" s="72" t="s">
        <v>808</v>
      </c>
      <c r="C1063" s="74" t="s">
        <v>99</v>
      </c>
      <c r="D1063" s="73">
        <v>705</v>
      </c>
    </row>
    <row r="1064" spans="2:4" x14ac:dyDescent="0.3">
      <c r="B1064" s="72" t="s">
        <v>808</v>
      </c>
      <c r="C1064" s="74" t="s">
        <v>105</v>
      </c>
      <c r="D1064" s="73">
        <v>13454.82</v>
      </c>
    </row>
    <row r="1065" spans="2:4" x14ac:dyDescent="0.3">
      <c r="B1065" s="72" t="s">
        <v>808</v>
      </c>
      <c r="C1065" s="74" t="s">
        <v>107</v>
      </c>
      <c r="D1065" s="73">
        <v>146426.82</v>
      </c>
    </row>
    <row r="1066" spans="2:4" x14ac:dyDescent="0.3">
      <c r="B1066" s="72" t="s">
        <v>808</v>
      </c>
      <c r="C1066" s="74" t="s">
        <v>109</v>
      </c>
      <c r="D1066" s="73">
        <v>1320999.6099999999</v>
      </c>
    </row>
    <row r="1067" spans="2:4" x14ac:dyDescent="0.3">
      <c r="B1067" s="72" t="s">
        <v>808</v>
      </c>
      <c r="C1067" s="74" t="s">
        <v>111</v>
      </c>
      <c r="D1067" s="73">
        <v>1090042.5999999999</v>
      </c>
    </row>
    <row r="1068" spans="2:4" x14ac:dyDescent="0.3">
      <c r="B1068" s="72" t="s">
        <v>808</v>
      </c>
      <c r="C1068" s="74" t="s">
        <v>117</v>
      </c>
      <c r="D1068" s="73">
        <v>341323.70999999996</v>
      </c>
    </row>
    <row r="1069" spans="2:4" x14ac:dyDescent="0.3">
      <c r="B1069" s="72" t="s">
        <v>808</v>
      </c>
      <c r="C1069" s="74" t="s">
        <v>119</v>
      </c>
      <c r="D1069" s="73">
        <v>121725</v>
      </c>
    </row>
    <row r="1070" spans="2:4" x14ac:dyDescent="0.3">
      <c r="B1070" s="72" t="s">
        <v>808</v>
      </c>
      <c r="C1070" s="74" t="s">
        <v>121</v>
      </c>
      <c r="D1070" s="73">
        <v>110049.32</v>
      </c>
    </row>
    <row r="1071" spans="2:4" x14ac:dyDescent="0.3">
      <c r="B1071" s="72" t="s">
        <v>808</v>
      </c>
      <c r="C1071" s="74" t="s">
        <v>22</v>
      </c>
      <c r="D1071" s="73">
        <v>309487.12</v>
      </c>
    </row>
    <row r="1072" spans="2:4" x14ac:dyDescent="0.3">
      <c r="B1072" s="72" t="s">
        <v>808</v>
      </c>
      <c r="C1072" s="74" t="s">
        <v>6</v>
      </c>
      <c r="D1072" s="73">
        <v>104974.98</v>
      </c>
    </row>
    <row r="1073" spans="2:4" x14ac:dyDescent="0.3">
      <c r="B1073" s="72" t="s">
        <v>808</v>
      </c>
      <c r="C1073" s="74" t="s">
        <v>12</v>
      </c>
      <c r="D1073" s="73">
        <v>21917.360000000001</v>
      </c>
    </row>
    <row r="1074" spans="2:4" x14ac:dyDescent="0.3">
      <c r="B1074" s="72" t="s">
        <v>808</v>
      </c>
      <c r="C1074" s="74" t="s">
        <v>16</v>
      </c>
      <c r="D1074" s="73">
        <v>215795.47</v>
      </c>
    </row>
    <row r="1075" spans="2:4" x14ac:dyDescent="0.3">
      <c r="B1075" s="72" t="s">
        <v>808</v>
      </c>
      <c r="C1075" s="74" t="s">
        <v>20</v>
      </c>
      <c r="D1075" s="73">
        <v>290838.01</v>
      </c>
    </row>
    <row r="1076" spans="2:4" x14ac:dyDescent="0.3">
      <c r="B1076" s="72" t="s">
        <v>608</v>
      </c>
      <c r="C1076" s="74" t="s">
        <v>191</v>
      </c>
      <c r="D1076" s="73">
        <v>6580</v>
      </c>
    </row>
    <row r="1077" spans="2:4" x14ac:dyDescent="0.3">
      <c r="B1077" s="72" t="s">
        <v>608</v>
      </c>
      <c r="C1077" s="74" t="s">
        <v>192</v>
      </c>
      <c r="D1077" s="73">
        <v>694464.49</v>
      </c>
    </row>
    <row r="1078" spans="2:4" x14ac:dyDescent="0.3">
      <c r="B1078" s="72" t="s">
        <v>608</v>
      </c>
      <c r="C1078" s="74" t="s">
        <v>182</v>
      </c>
      <c r="D1078" s="73">
        <v>295470.91000000003</v>
      </c>
    </row>
    <row r="1079" spans="2:4" x14ac:dyDescent="0.3">
      <c r="B1079" s="72" t="s">
        <v>608</v>
      </c>
      <c r="C1079" s="74" t="s">
        <v>135</v>
      </c>
      <c r="D1079" s="73">
        <v>3994.12</v>
      </c>
    </row>
    <row r="1080" spans="2:4" x14ac:dyDescent="0.3">
      <c r="B1080" s="72" t="s">
        <v>608</v>
      </c>
      <c r="C1080" s="74" t="s">
        <v>137</v>
      </c>
      <c r="D1080" s="73">
        <v>9476.5499999999993</v>
      </c>
    </row>
    <row r="1081" spans="2:4" x14ac:dyDescent="0.3">
      <c r="B1081" s="72" t="s">
        <v>608</v>
      </c>
      <c r="C1081" s="74" t="s">
        <v>139</v>
      </c>
      <c r="D1081" s="73">
        <v>67890</v>
      </c>
    </row>
    <row r="1082" spans="2:4" x14ac:dyDescent="0.3">
      <c r="B1082" s="72" t="s">
        <v>608</v>
      </c>
      <c r="C1082" s="74" t="s">
        <v>141</v>
      </c>
      <c r="D1082" s="73">
        <v>104544</v>
      </c>
    </row>
    <row r="1083" spans="2:4" x14ac:dyDescent="0.3">
      <c r="B1083" s="72" t="s">
        <v>608</v>
      </c>
      <c r="C1083" s="74" t="s">
        <v>143</v>
      </c>
      <c r="D1083" s="73">
        <v>2040.0900000000001</v>
      </c>
    </row>
    <row r="1084" spans="2:4" x14ac:dyDescent="0.3">
      <c r="B1084" s="72" t="s">
        <v>608</v>
      </c>
      <c r="C1084" s="74" t="s">
        <v>145</v>
      </c>
      <c r="D1084" s="73">
        <v>4840.38</v>
      </c>
    </row>
    <row r="1085" spans="2:4" x14ac:dyDescent="0.3">
      <c r="B1085" s="72" t="s">
        <v>608</v>
      </c>
      <c r="C1085" s="74" t="s">
        <v>159</v>
      </c>
      <c r="D1085" s="73">
        <v>31422.36</v>
      </c>
    </row>
    <row r="1086" spans="2:4" x14ac:dyDescent="0.3">
      <c r="B1086" s="72" t="s">
        <v>608</v>
      </c>
      <c r="C1086" s="74" t="s">
        <v>161</v>
      </c>
      <c r="D1086" s="73">
        <v>97314.53</v>
      </c>
    </row>
    <row r="1087" spans="2:4" x14ac:dyDescent="0.3">
      <c r="B1087" s="72" t="s">
        <v>608</v>
      </c>
      <c r="C1087" s="74" t="s">
        <v>163</v>
      </c>
      <c r="D1087" s="73">
        <v>7534.51</v>
      </c>
    </row>
    <row r="1088" spans="2:4" x14ac:dyDescent="0.3">
      <c r="B1088" s="72" t="s">
        <v>608</v>
      </c>
      <c r="C1088" s="74" t="s">
        <v>165</v>
      </c>
      <c r="D1088" s="73">
        <v>54204.3</v>
      </c>
    </row>
    <row r="1089" spans="2:4" x14ac:dyDescent="0.3">
      <c r="B1089" s="72" t="s">
        <v>608</v>
      </c>
      <c r="C1089" s="74" t="s">
        <v>124</v>
      </c>
      <c r="D1089" s="73">
        <v>42167.17</v>
      </c>
    </row>
    <row r="1090" spans="2:4" x14ac:dyDescent="0.3">
      <c r="B1090" s="72" t="s">
        <v>608</v>
      </c>
      <c r="C1090" s="74" t="s">
        <v>126</v>
      </c>
      <c r="D1090" s="73">
        <v>23316.18</v>
      </c>
    </row>
    <row r="1091" spans="2:4" x14ac:dyDescent="0.3">
      <c r="B1091" s="72" t="s">
        <v>608</v>
      </c>
      <c r="C1091" s="74" t="s">
        <v>128</v>
      </c>
      <c r="D1091" s="73">
        <v>67300.58</v>
      </c>
    </row>
    <row r="1092" spans="2:4" x14ac:dyDescent="0.3">
      <c r="B1092" s="72" t="s">
        <v>608</v>
      </c>
      <c r="C1092" s="74" t="s">
        <v>130</v>
      </c>
      <c r="D1092" s="73">
        <v>4501.1499999999996</v>
      </c>
    </row>
    <row r="1093" spans="2:4" x14ac:dyDescent="0.3">
      <c r="B1093" s="72" t="s">
        <v>608</v>
      </c>
      <c r="C1093" s="74" t="s">
        <v>132</v>
      </c>
      <c r="D1093" s="73">
        <v>218041.58000000002</v>
      </c>
    </row>
    <row r="1094" spans="2:4" x14ac:dyDescent="0.3">
      <c r="B1094" s="72" t="s">
        <v>608</v>
      </c>
      <c r="C1094" s="74" t="s">
        <v>33</v>
      </c>
      <c r="D1094" s="73">
        <v>16608.810000000001</v>
      </c>
    </row>
    <row r="1095" spans="2:4" x14ac:dyDescent="0.3">
      <c r="B1095" s="72" t="s">
        <v>608</v>
      </c>
      <c r="C1095" s="74" t="s">
        <v>35</v>
      </c>
      <c r="D1095" s="73">
        <v>133019.53</v>
      </c>
    </row>
    <row r="1096" spans="2:4" x14ac:dyDescent="0.3">
      <c r="B1096" s="72" t="s">
        <v>608</v>
      </c>
      <c r="C1096" s="74" t="s">
        <v>39</v>
      </c>
      <c r="D1096" s="73">
        <v>2785.7</v>
      </c>
    </row>
    <row r="1097" spans="2:4" x14ac:dyDescent="0.3">
      <c r="B1097" s="72" t="s">
        <v>608</v>
      </c>
      <c r="C1097" s="74" t="s">
        <v>49</v>
      </c>
      <c r="D1097" s="73">
        <v>34783.86</v>
      </c>
    </row>
    <row r="1098" spans="2:4" x14ac:dyDescent="0.3">
      <c r="B1098" s="72" t="s">
        <v>608</v>
      </c>
      <c r="C1098" s="74" t="s">
        <v>55</v>
      </c>
      <c r="D1098" s="73">
        <v>35719.75</v>
      </c>
    </row>
    <row r="1099" spans="2:4" x14ac:dyDescent="0.3">
      <c r="B1099" s="72" t="s">
        <v>608</v>
      </c>
      <c r="C1099" s="74" t="s">
        <v>65</v>
      </c>
      <c r="D1099" s="73">
        <v>11437.65</v>
      </c>
    </row>
    <row r="1100" spans="2:4" x14ac:dyDescent="0.3">
      <c r="B1100" s="72" t="s">
        <v>608</v>
      </c>
      <c r="C1100" s="74" t="s">
        <v>67</v>
      </c>
      <c r="D1100" s="73">
        <v>17101.36</v>
      </c>
    </row>
    <row r="1101" spans="2:4" x14ac:dyDescent="0.3">
      <c r="B1101" s="72" t="s">
        <v>608</v>
      </c>
      <c r="C1101" s="74" t="s">
        <v>69</v>
      </c>
      <c r="D1101" s="73">
        <v>8902.2099999999991</v>
      </c>
    </row>
    <row r="1102" spans="2:4" x14ac:dyDescent="0.3">
      <c r="B1102" s="72" t="s">
        <v>608</v>
      </c>
      <c r="C1102" s="74" t="s">
        <v>71</v>
      </c>
      <c r="D1102" s="73">
        <v>16622.53</v>
      </c>
    </row>
    <row r="1103" spans="2:4" x14ac:dyDescent="0.3">
      <c r="B1103" s="72" t="s">
        <v>608</v>
      </c>
      <c r="C1103" s="74" t="s">
        <v>81</v>
      </c>
      <c r="D1103" s="73">
        <v>7301.58</v>
      </c>
    </row>
    <row r="1104" spans="2:4" x14ac:dyDescent="0.3">
      <c r="B1104" s="72" t="s">
        <v>608</v>
      </c>
      <c r="C1104" s="74" t="s">
        <v>87</v>
      </c>
      <c r="D1104" s="73">
        <v>34429.75</v>
      </c>
    </row>
    <row r="1105" spans="2:4" x14ac:dyDescent="0.3">
      <c r="B1105" s="72" t="s">
        <v>608</v>
      </c>
      <c r="C1105" s="74" t="s">
        <v>91</v>
      </c>
      <c r="D1105" s="73">
        <v>42891.630000000005</v>
      </c>
    </row>
    <row r="1106" spans="2:4" x14ac:dyDescent="0.3">
      <c r="B1106" s="72" t="s">
        <v>608</v>
      </c>
      <c r="C1106" s="74" t="s">
        <v>93</v>
      </c>
      <c r="D1106" s="73">
        <v>23481.79</v>
      </c>
    </row>
    <row r="1107" spans="2:4" x14ac:dyDescent="0.3">
      <c r="B1107" s="72" t="s">
        <v>608</v>
      </c>
      <c r="C1107" s="74" t="s">
        <v>101</v>
      </c>
      <c r="D1107" s="73">
        <v>6660</v>
      </c>
    </row>
    <row r="1108" spans="2:4" x14ac:dyDescent="0.3">
      <c r="B1108" s="72" t="s">
        <v>608</v>
      </c>
      <c r="C1108" s="74" t="s">
        <v>107</v>
      </c>
      <c r="D1108" s="73">
        <v>1376.5</v>
      </c>
    </row>
    <row r="1109" spans="2:4" x14ac:dyDescent="0.3">
      <c r="B1109" s="72" t="s">
        <v>608</v>
      </c>
      <c r="C1109" s="74" t="s">
        <v>109</v>
      </c>
      <c r="D1109" s="73">
        <v>262.5</v>
      </c>
    </row>
    <row r="1110" spans="2:4" x14ac:dyDescent="0.3">
      <c r="B1110" s="72" t="s">
        <v>608</v>
      </c>
      <c r="C1110" s="74" t="s">
        <v>111</v>
      </c>
      <c r="D1110" s="73">
        <v>44814.630000000005</v>
      </c>
    </row>
    <row r="1111" spans="2:4" x14ac:dyDescent="0.3">
      <c r="B1111" s="72" t="s">
        <v>608</v>
      </c>
      <c r="C1111" s="74" t="s">
        <v>117</v>
      </c>
      <c r="D1111" s="73">
        <v>98379.94</v>
      </c>
    </row>
    <row r="1112" spans="2:4" x14ac:dyDescent="0.3">
      <c r="B1112" s="72" t="s">
        <v>608</v>
      </c>
      <c r="C1112" s="74" t="s">
        <v>121</v>
      </c>
      <c r="D1112" s="73">
        <v>104396.55</v>
      </c>
    </row>
    <row r="1113" spans="2:4" x14ac:dyDescent="0.3">
      <c r="B1113" s="72" t="s">
        <v>608</v>
      </c>
      <c r="C1113" s="74" t="s">
        <v>10</v>
      </c>
      <c r="D1113" s="73">
        <v>21461.73</v>
      </c>
    </row>
    <row r="1114" spans="2:4" x14ac:dyDescent="0.3">
      <c r="B1114" s="72" t="s">
        <v>608</v>
      </c>
      <c r="C1114" s="74" t="s">
        <v>12</v>
      </c>
      <c r="D1114" s="73">
        <v>50930.47</v>
      </c>
    </row>
    <row r="1115" spans="2:4" x14ac:dyDescent="0.3">
      <c r="B1115" s="72" t="s">
        <v>608</v>
      </c>
      <c r="C1115" s="74" t="s">
        <v>14</v>
      </c>
      <c r="D1115" s="73">
        <v>3000</v>
      </c>
    </row>
    <row r="1116" spans="2:4" x14ac:dyDescent="0.3">
      <c r="B1116" s="72" t="s">
        <v>614</v>
      </c>
      <c r="C1116" s="74" t="s">
        <v>194</v>
      </c>
      <c r="D1116" s="73">
        <v>148803.15999999997</v>
      </c>
    </row>
    <row r="1117" spans="2:4" x14ac:dyDescent="0.3">
      <c r="B1117" s="72" t="s">
        <v>614</v>
      </c>
      <c r="C1117" s="74" t="s">
        <v>193</v>
      </c>
      <c r="D1117" s="73">
        <v>-148803.16</v>
      </c>
    </row>
    <row r="1118" spans="2:4" x14ac:dyDescent="0.3">
      <c r="B1118" s="72" t="s">
        <v>614</v>
      </c>
      <c r="C1118" s="74" t="s">
        <v>185</v>
      </c>
      <c r="D1118" s="73">
        <v>114100</v>
      </c>
    </row>
    <row r="1119" spans="2:4" x14ac:dyDescent="0.3">
      <c r="B1119" s="72" t="s">
        <v>614</v>
      </c>
      <c r="C1119" s="74" t="s">
        <v>186</v>
      </c>
      <c r="D1119" s="73">
        <v>290686.26999999996</v>
      </c>
    </row>
    <row r="1120" spans="2:4" x14ac:dyDescent="0.3">
      <c r="B1120" s="72" t="s">
        <v>614</v>
      </c>
      <c r="C1120" s="74" t="s">
        <v>187</v>
      </c>
      <c r="D1120" s="73">
        <v>930706.39999999979</v>
      </c>
    </row>
    <row r="1121" spans="2:4" x14ac:dyDescent="0.3">
      <c r="B1121" s="72" t="s">
        <v>614</v>
      </c>
      <c r="C1121" s="74" t="s">
        <v>190</v>
      </c>
      <c r="D1121" s="73">
        <v>799511.78999999992</v>
      </c>
    </row>
    <row r="1122" spans="2:4" x14ac:dyDescent="0.3">
      <c r="B1122" s="72" t="s">
        <v>614</v>
      </c>
      <c r="C1122" s="74" t="s">
        <v>191</v>
      </c>
      <c r="D1122" s="73">
        <v>827631.22</v>
      </c>
    </row>
    <row r="1123" spans="2:4" x14ac:dyDescent="0.3">
      <c r="B1123" s="72" t="s">
        <v>614</v>
      </c>
      <c r="C1123" s="74" t="s">
        <v>192</v>
      </c>
      <c r="D1123" s="73">
        <v>22695830.029999997</v>
      </c>
    </row>
    <row r="1124" spans="2:4" x14ac:dyDescent="0.3">
      <c r="B1124" s="72" t="s">
        <v>614</v>
      </c>
      <c r="C1124" s="74" t="s">
        <v>172</v>
      </c>
      <c r="D1124" s="73">
        <v>286439.48</v>
      </c>
    </row>
    <row r="1125" spans="2:4" x14ac:dyDescent="0.3">
      <c r="B1125" s="72" t="s">
        <v>614</v>
      </c>
      <c r="C1125" s="74" t="s">
        <v>174</v>
      </c>
      <c r="D1125" s="73">
        <v>351143.25</v>
      </c>
    </row>
    <row r="1126" spans="2:4" x14ac:dyDescent="0.3">
      <c r="B1126" s="72" t="s">
        <v>614</v>
      </c>
      <c r="C1126" s="74" t="s">
        <v>178</v>
      </c>
      <c r="D1126" s="73">
        <v>466766.57000000007</v>
      </c>
    </row>
    <row r="1127" spans="2:4" x14ac:dyDescent="0.3">
      <c r="B1127" s="72" t="s">
        <v>614</v>
      </c>
      <c r="C1127" s="74" t="s">
        <v>180</v>
      </c>
      <c r="D1127" s="73">
        <v>274842.19999999995</v>
      </c>
    </row>
    <row r="1128" spans="2:4" x14ac:dyDescent="0.3">
      <c r="B1128" s="72" t="s">
        <v>614</v>
      </c>
      <c r="C1128" s="74" t="s">
        <v>182</v>
      </c>
      <c r="D1128" s="73">
        <v>8324526.6500000013</v>
      </c>
    </row>
    <row r="1129" spans="2:4" x14ac:dyDescent="0.3">
      <c r="B1129" s="72" t="s">
        <v>614</v>
      </c>
      <c r="C1129" s="74" t="s">
        <v>135</v>
      </c>
      <c r="D1129" s="73">
        <v>14995.430000000002</v>
      </c>
    </row>
    <row r="1130" spans="2:4" x14ac:dyDescent="0.3">
      <c r="B1130" s="72" t="s">
        <v>614</v>
      </c>
      <c r="C1130" s="74" t="s">
        <v>137</v>
      </c>
      <c r="D1130" s="73">
        <v>40058.869999999995</v>
      </c>
    </row>
    <row r="1131" spans="2:4" x14ac:dyDescent="0.3">
      <c r="B1131" s="72" t="s">
        <v>614</v>
      </c>
      <c r="C1131" s="74" t="s">
        <v>139</v>
      </c>
      <c r="D1131" s="73">
        <v>2759060.1299999994</v>
      </c>
    </row>
    <row r="1132" spans="2:4" x14ac:dyDescent="0.3">
      <c r="B1132" s="72" t="s">
        <v>614</v>
      </c>
      <c r="C1132" s="74" t="s">
        <v>141</v>
      </c>
      <c r="D1132" s="73">
        <v>3316615.83</v>
      </c>
    </row>
    <row r="1133" spans="2:4" x14ac:dyDescent="0.3">
      <c r="B1133" s="72" t="s">
        <v>614</v>
      </c>
      <c r="C1133" s="74" t="s">
        <v>143</v>
      </c>
      <c r="D1133" s="73">
        <v>3542566.07</v>
      </c>
    </row>
    <row r="1134" spans="2:4" x14ac:dyDescent="0.3">
      <c r="B1134" s="72" t="s">
        <v>614</v>
      </c>
      <c r="C1134" s="74" t="s">
        <v>145</v>
      </c>
      <c r="D1134" s="73">
        <v>114254.04</v>
      </c>
    </row>
    <row r="1135" spans="2:4" x14ac:dyDescent="0.3">
      <c r="B1135" s="72" t="s">
        <v>614</v>
      </c>
      <c r="C1135" s="74" t="s">
        <v>147</v>
      </c>
      <c r="D1135" s="73">
        <v>1107178.5999999999</v>
      </c>
    </row>
    <row r="1136" spans="2:4" x14ac:dyDescent="0.3">
      <c r="B1136" s="72" t="s">
        <v>614</v>
      </c>
      <c r="C1136" s="74" t="s">
        <v>149</v>
      </c>
      <c r="D1136" s="73">
        <v>29763.790000000005</v>
      </c>
    </row>
    <row r="1137" spans="2:4" x14ac:dyDescent="0.3">
      <c r="B1137" s="72" t="s">
        <v>614</v>
      </c>
      <c r="C1137" s="74" t="s">
        <v>159</v>
      </c>
      <c r="D1137" s="73">
        <v>1266.2</v>
      </c>
    </row>
    <row r="1138" spans="2:4" x14ac:dyDescent="0.3">
      <c r="B1138" s="72" t="s">
        <v>614</v>
      </c>
      <c r="C1138" s="74" t="s">
        <v>161</v>
      </c>
      <c r="D1138" s="73">
        <v>206889.49</v>
      </c>
    </row>
    <row r="1139" spans="2:4" x14ac:dyDescent="0.3">
      <c r="B1139" s="72" t="s">
        <v>614</v>
      </c>
      <c r="C1139" s="74" t="s">
        <v>163</v>
      </c>
      <c r="D1139" s="73">
        <v>720278.53000000014</v>
      </c>
    </row>
    <row r="1140" spans="2:4" x14ac:dyDescent="0.3">
      <c r="B1140" s="72" t="s">
        <v>614</v>
      </c>
      <c r="C1140" s="74" t="s">
        <v>165</v>
      </c>
      <c r="D1140" s="73">
        <v>1923719.0800000003</v>
      </c>
    </row>
    <row r="1141" spans="2:4" x14ac:dyDescent="0.3">
      <c r="B1141" s="72" t="s">
        <v>614</v>
      </c>
      <c r="C1141" s="74" t="s">
        <v>167</v>
      </c>
      <c r="D1141" s="73">
        <v>3867.4</v>
      </c>
    </row>
    <row r="1142" spans="2:4" x14ac:dyDescent="0.3">
      <c r="B1142" s="72" t="s">
        <v>614</v>
      </c>
      <c r="C1142" s="74" t="s">
        <v>169</v>
      </c>
      <c r="D1142" s="73">
        <v>0</v>
      </c>
    </row>
    <row r="1143" spans="2:4" x14ac:dyDescent="0.3">
      <c r="B1143" s="72" t="s">
        <v>614</v>
      </c>
      <c r="C1143" s="74" t="s">
        <v>124</v>
      </c>
      <c r="D1143" s="73">
        <v>633182.08000000007</v>
      </c>
    </row>
    <row r="1144" spans="2:4" x14ac:dyDescent="0.3">
      <c r="B1144" s="72" t="s">
        <v>614</v>
      </c>
      <c r="C1144" s="74" t="s">
        <v>126</v>
      </c>
      <c r="D1144" s="73">
        <v>783283.19999999995</v>
      </c>
    </row>
    <row r="1145" spans="2:4" x14ac:dyDescent="0.3">
      <c r="B1145" s="72" t="s">
        <v>614</v>
      </c>
      <c r="C1145" s="74" t="s">
        <v>130</v>
      </c>
      <c r="D1145" s="73">
        <v>218153.17</v>
      </c>
    </row>
    <row r="1146" spans="2:4" x14ac:dyDescent="0.3">
      <c r="B1146" s="72" t="s">
        <v>614</v>
      </c>
      <c r="C1146" s="74" t="s">
        <v>132</v>
      </c>
      <c r="D1146" s="73">
        <v>1778013.1099999999</v>
      </c>
    </row>
    <row r="1147" spans="2:4" x14ac:dyDescent="0.3">
      <c r="B1147" s="72" t="s">
        <v>614</v>
      </c>
      <c r="C1147" s="74" t="s">
        <v>39</v>
      </c>
      <c r="D1147" s="73">
        <v>267012.36</v>
      </c>
    </row>
    <row r="1148" spans="2:4" x14ac:dyDescent="0.3">
      <c r="B1148" s="72" t="s">
        <v>614</v>
      </c>
      <c r="C1148" s="74" t="s">
        <v>47</v>
      </c>
      <c r="D1148" s="73">
        <v>65878.320000000007</v>
      </c>
    </row>
    <row r="1149" spans="2:4" x14ac:dyDescent="0.3">
      <c r="B1149" s="72" t="s">
        <v>614</v>
      </c>
      <c r="C1149" s="74" t="s">
        <v>49</v>
      </c>
      <c r="D1149" s="73">
        <v>710407.22</v>
      </c>
    </row>
    <row r="1150" spans="2:4" x14ac:dyDescent="0.3">
      <c r="B1150" s="72" t="s">
        <v>614</v>
      </c>
      <c r="C1150" s="74" t="s">
        <v>55</v>
      </c>
      <c r="D1150" s="73">
        <v>621002.11</v>
      </c>
    </row>
    <row r="1151" spans="2:4" x14ac:dyDescent="0.3">
      <c r="B1151" s="72" t="s">
        <v>614</v>
      </c>
      <c r="C1151" s="74" t="s">
        <v>57</v>
      </c>
      <c r="D1151" s="73">
        <v>47447.259999999995</v>
      </c>
    </row>
    <row r="1152" spans="2:4" x14ac:dyDescent="0.3">
      <c r="B1152" s="72" t="s">
        <v>614</v>
      </c>
      <c r="C1152" s="74" t="s">
        <v>59</v>
      </c>
      <c r="D1152" s="73">
        <v>720749.73</v>
      </c>
    </row>
    <row r="1153" spans="2:4" x14ac:dyDescent="0.3">
      <c r="B1153" s="72" t="s">
        <v>614</v>
      </c>
      <c r="C1153" s="74" t="s">
        <v>61</v>
      </c>
      <c r="D1153" s="73">
        <v>844240.65999999992</v>
      </c>
    </row>
    <row r="1154" spans="2:4" x14ac:dyDescent="0.3">
      <c r="B1154" s="72" t="s">
        <v>614</v>
      </c>
      <c r="C1154" s="74" t="s">
        <v>63</v>
      </c>
      <c r="D1154" s="73">
        <v>71822.41</v>
      </c>
    </row>
    <row r="1155" spans="2:4" x14ac:dyDescent="0.3">
      <c r="B1155" s="72" t="s">
        <v>614</v>
      </c>
      <c r="C1155" s="74" t="s">
        <v>65</v>
      </c>
      <c r="D1155" s="73">
        <v>17641.760000000002</v>
      </c>
    </row>
    <row r="1156" spans="2:4" x14ac:dyDescent="0.3">
      <c r="B1156" s="72" t="s">
        <v>614</v>
      </c>
      <c r="C1156" s="74" t="s">
        <v>67</v>
      </c>
      <c r="D1156" s="73">
        <v>29097.760000000002</v>
      </c>
    </row>
    <row r="1157" spans="2:4" x14ac:dyDescent="0.3">
      <c r="B1157" s="72" t="s">
        <v>614</v>
      </c>
      <c r="C1157" s="74" t="s">
        <v>69</v>
      </c>
      <c r="D1157" s="73">
        <v>480309.24000000005</v>
      </c>
    </row>
    <row r="1158" spans="2:4" x14ac:dyDescent="0.3">
      <c r="B1158" s="72" t="s">
        <v>614</v>
      </c>
      <c r="C1158" s="74" t="s">
        <v>71</v>
      </c>
      <c r="D1158" s="73">
        <v>628233.04</v>
      </c>
    </row>
    <row r="1159" spans="2:4" x14ac:dyDescent="0.3">
      <c r="B1159" s="72" t="s">
        <v>614</v>
      </c>
      <c r="C1159" s="74" t="s">
        <v>73</v>
      </c>
      <c r="D1159" s="73">
        <v>599</v>
      </c>
    </row>
    <row r="1160" spans="2:4" x14ac:dyDescent="0.3">
      <c r="B1160" s="72" t="s">
        <v>614</v>
      </c>
      <c r="C1160" s="74" t="s">
        <v>77</v>
      </c>
      <c r="D1160" s="73">
        <v>301.13</v>
      </c>
    </row>
    <row r="1161" spans="2:4" x14ac:dyDescent="0.3">
      <c r="B1161" s="72" t="s">
        <v>614</v>
      </c>
      <c r="C1161" s="74" t="s">
        <v>85</v>
      </c>
      <c r="D1161" s="73">
        <v>1726.78</v>
      </c>
    </row>
    <row r="1162" spans="2:4" x14ac:dyDescent="0.3">
      <c r="B1162" s="72" t="s">
        <v>614</v>
      </c>
      <c r="C1162" s="74" t="s">
        <v>87</v>
      </c>
      <c r="D1162" s="73">
        <v>460</v>
      </c>
    </row>
    <row r="1163" spans="2:4" x14ac:dyDescent="0.3">
      <c r="B1163" s="72" t="s">
        <v>614</v>
      </c>
      <c r="C1163" s="74" t="s">
        <v>89</v>
      </c>
      <c r="D1163" s="73">
        <v>60145.750000000007</v>
      </c>
    </row>
    <row r="1164" spans="2:4" x14ac:dyDescent="0.3">
      <c r="B1164" s="72" t="s">
        <v>614</v>
      </c>
      <c r="C1164" s="74" t="s">
        <v>91</v>
      </c>
      <c r="D1164" s="73">
        <v>73495.75</v>
      </c>
    </row>
    <row r="1165" spans="2:4" x14ac:dyDescent="0.3">
      <c r="B1165" s="72" t="s">
        <v>614</v>
      </c>
      <c r="C1165" s="74" t="s">
        <v>93</v>
      </c>
      <c r="D1165" s="73">
        <v>101654.1</v>
      </c>
    </row>
    <row r="1166" spans="2:4" x14ac:dyDescent="0.3">
      <c r="B1166" s="72" t="s">
        <v>614</v>
      </c>
      <c r="C1166" s="74" t="s">
        <v>95</v>
      </c>
      <c r="D1166" s="73">
        <v>147934.54</v>
      </c>
    </row>
    <row r="1167" spans="2:4" x14ac:dyDescent="0.3">
      <c r="B1167" s="72" t="s">
        <v>614</v>
      </c>
      <c r="C1167" s="74" t="s">
        <v>97</v>
      </c>
      <c r="D1167" s="73">
        <v>7476.4</v>
      </c>
    </row>
    <row r="1168" spans="2:4" x14ac:dyDescent="0.3">
      <c r="B1168" s="72" t="s">
        <v>614</v>
      </c>
      <c r="C1168" s="74" t="s">
        <v>101</v>
      </c>
      <c r="D1168" s="73">
        <v>15812.580000000002</v>
      </c>
    </row>
    <row r="1169" spans="2:4" x14ac:dyDescent="0.3">
      <c r="B1169" s="72" t="s">
        <v>614</v>
      </c>
      <c r="C1169" s="74" t="s">
        <v>103</v>
      </c>
      <c r="D1169" s="73">
        <v>6480.2</v>
      </c>
    </row>
    <row r="1170" spans="2:4" x14ac:dyDescent="0.3">
      <c r="B1170" s="72" t="s">
        <v>614</v>
      </c>
      <c r="C1170" s="74" t="s">
        <v>105</v>
      </c>
      <c r="D1170" s="73">
        <v>22749.81</v>
      </c>
    </row>
    <row r="1171" spans="2:4" x14ac:dyDescent="0.3">
      <c r="B1171" s="72" t="s">
        <v>614</v>
      </c>
      <c r="C1171" s="74" t="s">
        <v>107</v>
      </c>
      <c r="D1171" s="73">
        <v>5536</v>
      </c>
    </row>
    <row r="1172" spans="2:4" x14ac:dyDescent="0.3">
      <c r="B1172" s="72" t="s">
        <v>614</v>
      </c>
      <c r="C1172" s="74" t="s">
        <v>109</v>
      </c>
      <c r="D1172" s="73">
        <v>1471383.76</v>
      </c>
    </row>
    <row r="1173" spans="2:4" x14ac:dyDescent="0.3">
      <c r="B1173" s="72" t="s">
        <v>614</v>
      </c>
      <c r="C1173" s="74" t="s">
        <v>111</v>
      </c>
      <c r="D1173" s="73">
        <v>97511.489999999991</v>
      </c>
    </row>
    <row r="1174" spans="2:4" x14ac:dyDescent="0.3">
      <c r="B1174" s="72" t="s">
        <v>614</v>
      </c>
      <c r="C1174" s="74" t="s">
        <v>117</v>
      </c>
      <c r="D1174" s="73">
        <v>31666.71</v>
      </c>
    </row>
    <row r="1175" spans="2:4" x14ac:dyDescent="0.3">
      <c r="B1175" s="72" t="s">
        <v>614</v>
      </c>
      <c r="C1175" s="74" t="s">
        <v>119</v>
      </c>
      <c r="D1175" s="73">
        <v>37708.5</v>
      </c>
    </row>
    <row r="1176" spans="2:4" x14ac:dyDescent="0.3">
      <c r="B1176" s="72" t="s">
        <v>614</v>
      </c>
      <c r="C1176" s="74" t="s">
        <v>22</v>
      </c>
      <c r="D1176" s="73">
        <v>117782.94000000002</v>
      </c>
    </row>
    <row r="1177" spans="2:4" x14ac:dyDescent="0.3">
      <c r="B1177" s="72" t="s">
        <v>614</v>
      </c>
      <c r="C1177" s="74" t="s">
        <v>6</v>
      </c>
      <c r="D1177" s="73">
        <v>120371.48000000001</v>
      </c>
    </row>
    <row r="1178" spans="2:4" x14ac:dyDescent="0.3">
      <c r="B1178" s="72" t="s">
        <v>614</v>
      </c>
      <c r="C1178" s="74" t="s">
        <v>8</v>
      </c>
      <c r="D1178" s="73">
        <v>10967.04</v>
      </c>
    </row>
    <row r="1179" spans="2:4" x14ac:dyDescent="0.3">
      <c r="B1179" s="72" t="s">
        <v>614</v>
      </c>
      <c r="C1179" s="74" t="s">
        <v>12</v>
      </c>
      <c r="D1179" s="73">
        <v>17473.28</v>
      </c>
    </row>
    <row r="1180" spans="2:4" x14ac:dyDescent="0.3">
      <c r="B1180" s="72" t="s">
        <v>614</v>
      </c>
      <c r="C1180" s="74" t="s">
        <v>14</v>
      </c>
      <c r="D1180" s="73">
        <v>41170.03</v>
      </c>
    </row>
    <row r="1181" spans="2:4" x14ac:dyDescent="0.3">
      <c r="B1181" s="72" t="s">
        <v>312</v>
      </c>
      <c r="C1181" s="74" t="s">
        <v>194</v>
      </c>
      <c r="D1181" s="73">
        <v>22058.82</v>
      </c>
    </row>
    <row r="1182" spans="2:4" x14ac:dyDescent="0.3">
      <c r="B1182" s="72" t="s">
        <v>312</v>
      </c>
      <c r="C1182" s="74" t="s">
        <v>193</v>
      </c>
      <c r="D1182" s="73">
        <v>-22058.82</v>
      </c>
    </row>
    <row r="1183" spans="2:4" x14ac:dyDescent="0.3">
      <c r="B1183" s="72" t="s">
        <v>312</v>
      </c>
      <c r="C1183" s="74" t="s">
        <v>185</v>
      </c>
      <c r="D1183" s="73">
        <v>21410</v>
      </c>
    </row>
    <row r="1184" spans="2:4" x14ac:dyDescent="0.3">
      <c r="B1184" s="72" t="s">
        <v>312</v>
      </c>
      <c r="C1184" s="74" t="s">
        <v>186</v>
      </c>
      <c r="D1184" s="73">
        <v>212.93</v>
      </c>
    </row>
    <row r="1185" spans="2:4" x14ac:dyDescent="0.3">
      <c r="B1185" s="72" t="s">
        <v>312</v>
      </c>
      <c r="C1185" s="74" t="s">
        <v>187</v>
      </c>
      <c r="D1185" s="73">
        <v>91552.959999999992</v>
      </c>
    </row>
    <row r="1186" spans="2:4" x14ac:dyDescent="0.3">
      <c r="B1186" s="72" t="s">
        <v>312</v>
      </c>
      <c r="C1186" s="74" t="s">
        <v>190</v>
      </c>
      <c r="D1186" s="73">
        <v>70759.7</v>
      </c>
    </row>
    <row r="1187" spans="2:4" x14ac:dyDescent="0.3">
      <c r="B1187" s="72" t="s">
        <v>312</v>
      </c>
      <c r="C1187" s="74" t="s">
        <v>191</v>
      </c>
      <c r="D1187" s="73">
        <v>43312.56</v>
      </c>
    </row>
    <row r="1188" spans="2:4" x14ac:dyDescent="0.3">
      <c r="B1188" s="72" t="s">
        <v>312</v>
      </c>
      <c r="C1188" s="74" t="s">
        <v>192</v>
      </c>
      <c r="D1188" s="73">
        <v>2025046.69</v>
      </c>
    </row>
    <row r="1189" spans="2:4" x14ac:dyDescent="0.3">
      <c r="B1189" s="72" t="s">
        <v>312</v>
      </c>
      <c r="C1189" s="74" t="s">
        <v>172</v>
      </c>
      <c r="D1189" s="73">
        <v>10534.2</v>
      </c>
    </row>
    <row r="1190" spans="2:4" x14ac:dyDescent="0.3">
      <c r="B1190" s="72" t="s">
        <v>312</v>
      </c>
      <c r="C1190" s="74" t="s">
        <v>174</v>
      </c>
      <c r="D1190" s="73">
        <v>26591.58</v>
      </c>
    </row>
    <row r="1191" spans="2:4" x14ac:dyDescent="0.3">
      <c r="B1191" s="72" t="s">
        <v>312</v>
      </c>
      <c r="C1191" s="74" t="s">
        <v>178</v>
      </c>
      <c r="D1191" s="73">
        <v>105786.29000000001</v>
      </c>
    </row>
    <row r="1192" spans="2:4" x14ac:dyDescent="0.3">
      <c r="B1192" s="72" t="s">
        <v>312</v>
      </c>
      <c r="C1192" s="74" t="s">
        <v>180</v>
      </c>
      <c r="D1192" s="73">
        <v>22321.73</v>
      </c>
    </row>
    <row r="1193" spans="2:4" x14ac:dyDescent="0.3">
      <c r="B1193" s="72" t="s">
        <v>312</v>
      </c>
      <c r="C1193" s="74" t="s">
        <v>182</v>
      </c>
      <c r="D1193" s="73">
        <v>943505.42999999993</v>
      </c>
    </row>
    <row r="1194" spans="2:4" x14ac:dyDescent="0.3">
      <c r="B1194" s="72" t="s">
        <v>312</v>
      </c>
      <c r="C1194" s="74" t="s">
        <v>135</v>
      </c>
      <c r="D1194" s="73">
        <v>1817.0200000000002</v>
      </c>
    </row>
    <row r="1195" spans="2:4" x14ac:dyDescent="0.3">
      <c r="B1195" s="72" t="s">
        <v>312</v>
      </c>
      <c r="C1195" s="74" t="s">
        <v>137</v>
      </c>
      <c r="D1195" s="73">
        <v>3415.2200000000003</v>
      </c>
    </row>
    <row r="1196" spans="2:4" x14ac:dyDescent="0.3">
      <c r="B1196" s="72" t="s">
        <v>312</v>
      </c>
      <c r="C1196" s="74" t="s">
        <v>139</v>
      </c>
      <c r="D1196" s="73">
        <v>240658.80000000002</v>
      </c>
    </row>
    <row r="1197" spans="2:4" x14ac:dyDescent="0.3">
      <c r="B1197" s="72" t="s">
        <v>312</v>
      </c>
      <c r="C1197" s="74" t="s">
        <v>141</v>
      </c>
      <c r="D1197" s="73">
        <v>306109.2</v>
      </c>
    </row>
    <row r="1198" spans="2:4" x14ac:dyDescent="0.3">
      <c r="B1198" s="72" t="s">
        <v>312</v>
      </c>
      <c r="C1198" s="74" t="s">
        <v>143</v>
      </c>
      <c r="D1198" s="73">
        <v>21178.85</v>
      </c>
    </row>
    <row r="1199" spans="2:4" x14ac:dyDescent="0.3">
      <c r="B1199" s="72" t="s">
        <v>312</v>
      </c>
      <c r="C1199" s="74" t="s">
        <v>145</v>
      </c>
      <c r="D1199" s="73">
        <v>10880.06</v>
      </c>
    </row>
    <row r="1200" spans="2:4" x14ac:dyDescent="0.3">
      <c r="B1200" s="72" t="s">
        <v>312</v>
      </c>
      <c r="C1200" s="74" t="s">
        <v>147</v>
      </c>
      <c r="D1200" s="73">
        <v>514.79999999999995</v>
      </c>
    </row>
    <row r="1201" spans="2:4" x14ac:dyDescent="0.3">
      <c r="B1201" s="72" t="s">
        <v>312</v>
      </c>
      <c r="C1201" s="74" t="s">
        <v>149</v>
      </c>
      <c r="D1201" s="73">
        <v>801.06999999999994</v>
      </c>
    </row>
    <row r="1202" spans="2:4" x14ac:dyDescent="0.3">
      <c r="B1202" s="72" t="s">
        <v>312</v>
      </c>
      <c r="C1202" s="74" t="s">
        <v>159</v>
      </c>
      <c r="D1202" s="73">
        <v>95111.53</v>
      </c>
    </row>
    <row r="1203" spans="2:4" x14ac:dyDescent="0.3">
      <c r="B1203" s="72" t="s">
        <v>312</v>
      </c>
      <c r="C1203" s="74" t="s">
        <v>161</v>
      </c>
      <c r="D1203" s="73">
        <v>312357.32</v>
      </c>
    </row>
    <row r="1204" spans="2:4" x14ac:dyDescent="0.3">
      <c r="B1204" s="72" t="s">
        <v>312</v>
      </c>
      <c r="C1204" s="74" t="s">
        <v>163</v>
      </c>
      <c r="D1204" s="73">
        <v>82880.349999999991</v>
      </c>
    </row>
    <row r="1205" spans="2:4" x14ac:dyDescent="0.3">
      <c r="B1205" s="72" t="s">
        <v>312</v>
      </c>
      <c r="C1205" s="74" t="s">
        <v>165</v>
      </c>
      <c r="D1205" s="73">
        <v>169279.05000000002</v>
      </c>
    </row>
    <row r="1206" spans="2:4" x14ac:dyDescent="0.3">
      <c r="B1206" s="72" t="s">
        <v>312</v>
      </c>
      <c r="C1206" s="74" t="s">
        <v>124</v>
      </c>
      <c r="D1206" s="73">
        <v>133875.63</v>
      </c>
    </row>
    <row r="1207" spans="2:4" x14ac:dyDescent="0.3">
      <c r="B1207" s="72" t="s">
        <v>312</v>
      </c>
      <c r="C1207" s="74" t="s">
        <v>126</v>
      </c>
      <c r="D1207" s="73">
        <v>124383.04999999999</v>
      </c>
    </row>
    <row r="1208" spans="2:4" x14ac:dyDescent="0.3">
      <c r="B1208" s="72" t="s">
        <v>312</v>
      </c>
      <c r="C1208" s="74" t="s">
        <v>128</v>
      </c>
      <c r="D1208" s="73">
        <v>64037.26</v>
      </c>
    </row>
    <row r="1209" spans="2:4" x14ac:dyDescent="0.3">
      <c r="B1209" s="72" t="s">
        <v>312</v>
      </c>
      <c r="C1209" s="74" t="s">
        <v>130</v>
      </c>
      <c r="D1209" s="73">
        <v>20764.019999999997</v>
      </c>
    </row>
    <row r="1210" spans="2:4" x14ac:dyDescent="0.3">
      <c r="B1210" s="72" t="s">
        <v>312</v>
      </c>
      <c r="C1210" s="74" t="s">
        <v>132</v>
      </c>
      <c r="D1210" s="73">
        <v>139084.94999999998</v>
      </c>
    </row>
    <row r="1211" spans="2:4" x14ac:dyDescent="0.3">
      <c r="B1211" s="72" t="s">
        <v>312</v>
      </c>
      <c r="C1211" s="74" t="s">
        <v>39</v>
      </c>
      <c r="D1211" s="73">
        <v>13302.28</v>
      </c>
    </row>
    <row r="1212" spans="2:4" x14ac:dyDescent="0.3">
      <c r="B1212" s="72" t="s">
        <v>312</v>
      </c>
      <c r="C1212" s="74" t="s">
        <v>49</v>
      </c>
      <c r="D1212" s="73">
        <v>95765.03</v>
      </c>
    </row>
    <row r="1213" spans="2:4" x14ac:dyDescent="0.3">
      <c r="B1213" s="72" t="s">
        <v>312</v>
      </c>
      <c r="C1213" s="74" t="s">
        <v>55</v>
      </c>
      <c r="D1213" s="73">
        <v>254640.08000000002</v>
      </c>
    </row>
    <row r="1214" spans="2:4" x14ac:dyDescent="0.3">
      <c r="B1214" s="72" t="s">
        <v>312</v>
      </c>
      <c r="C1214" s="74" t="s">
        <v>57</v>
      </c>
      <c r="D1214" s="73">
        <v>43165.22</v>
      </c>
    </row>
    <row r="1215" spans="2:4" x14ac:dyDescent="0.3">
      <c r="B1215" s="72" t="s">
        <v>312</v>
      </c>
      <c r="C1215" s="74" t="s">
        <v>61</v>
      </c>
      <c r="D1215" s="73">
        <v>24735.97</v>
      </c>
    </row>
    <row r="1216" spans="2:4" x14ac:dyDescent="0.3">
      <c r="B1216" s="72" t="s">
        <v>312</v>
      </c>
      <c r="C1216" s="74" t="s">
        <v>63</v>
      </c>
      <c r="D1216" s="73">
        <v>33587.81</v>
      </c>
    </row>
    <row r="1217" spans="2:4" x14ac:dyDescent="0.3">
      <c r="B1217" s="72" t="s">
        <v>312</v>
      </c>
      <c r="C1217" s="74" t="s">
        <v>65</v>
      </c>
      <c r="D1217" s="73">
        <v>8080.7699999999995</v>
      </c>
    </row>
    <row r="1218" spans="2:4" x14ac:dyDescent="0.3">
      <c r="B1218" s="72" t="s">
        <v>312</v>
      </c>
      <c r="C1218" s="74" t="s">
        <v>67</v>
      </c>
      <c r="D1218" s="73">
        <v>1506.9</v>
      </c>
    </row>
    <row r="1219" spans="2:4" x14ac:dyDescent="0.3">
      <c r="B1219" s="72" t="s">
        <v>312</v>
      </c>
      <c r="C1219" s="74" t="s">
        <v>69</v>
      </c>
      <c r="D1219" s="73">
        <v>32999.400000000009</v>
      </c>
    </row>
    <row r="1220" spans="2:4" x14ac:dyDescent="0.3">
      <c r="B1220" s="72" t="s">
        <v>312</v>
      </c>
      <c r="C1220" s="74" t="s">
        <v>71</v>
      </c>
      <c r="D1220" s="73">
        <v>62381</v>
      </c>
    </row>
    <row r="1221" spans="2:4" x14ac:dyDescent="0.3">
      <c r="B1221" s="72" t="s">
        <v>312</v>
      </c>
      <c r="C1221" s="74" t="s">
        <v>81</v>
      </c>
      <c r="D1221" s="73">
        <v>8282.16</v>
      </c>
    </row>
    <row r="1222" spans="2:4" x14ac:dyDescent="0.3">
      <c r="B1222" s="72" t="s">
        <v>312</v>
      </c>
      <c r="C1222" s="74" t="s">
        <v>83</v>
      </c>
      <c r="D1222" s="73">
        <v>333.67</v>
      </c>
    </row>
    <row r="1223" spans="2:4" x14ac:dyDescent="0.3">
      <c r="B1223" s="72" t="s">
        <v>312</v>
      </c>
      <c r="C1223" s="74" t="s">
        <v>87</v>
      </c>
      <c r="D1223" s="73">
        <v>17975.519999999997</v>
      </c>
    </row>
    <row r="1224" spans="2:4" x14ac:dyDescent="0.3">
      <c r="B1224" s="72" t="s">
        <v>312</v>
      </c>
      <c r="C1224" s="74" t="s">
        <v>89</v>
      </c>
      <c r="D1224" s="73">
        <v>26493.83</v>
      </c>
    </row>
    <row r="1225" spans="2:4" x14ac:dyDescent="0.3">
      <c r="B1225" s="72" t="s">
        <v>312</v>
      </c>
      <c r="C1225" s="74" t="s">
        <v>91</v>
      </c>
      <c r="D1225" s="73">
        <v>11441.27</v>
      </c>
    </row>
    <row r="1226" spans="2:4" x14ac:dyDescent="0.3">
      <c r="B1226" s="72" t="s">
        <v>312</v>
      </c>
      <c r="C1226" s="74" t="s">
        <v>93</v>
      </c>
      <c r="D1226" s="73">
        <v>12935.32</v>
      </c>
    </row>
    <row r="1227" spans="2:4" x14ac:dyDescent="0.3">
      <c r="B1227" s="72" t="s">
        <v>312</v>
      </c>
      <c r="C1227" s="74" t="s">
        <v>95</v>
      </c>
      <c r="D1227" s="73">
        <v>3452.38</v>
      </c>
    </row>
    <row r="1228" spans="2:4" x14ac:dyDescent="0.3">
      <c r="B1228" s="72" t="s">
        <v>312</v>
      </c>
      <c r="C1228" s="74" t="s">
        <v>101</v>
      </c>
      <c r="D1228" s="73">
        <v>765.46</v>
      </c>
    </row>
    <row r="1229" spans="2:4" x14ac:dyDescent="0.3">
      <c r="B1229" s="72" t="s">
        <v>312</v>
      </c>
      <c r="C1229" s="74" t="s">
        <v>105</v>
      </c>
      <c r="D1229" s="73">
        <v>13841.7</v>
      </c>
    </row>
    <row r="1230" spans="2:4" x14ac:dyDescent="0.3">
      <c r="B1230" s="72" t="s">
        <v>312</v>
      </c>
      <c r="C1230" s="74" t="s">
        <v>107</v>
      </c>
      <c r="D1230" s="73">
        <v>18170</v>
      </c>
    </row>
    <row r="1231" spans="2:4" x14ac:dyDescent="0.3">
      <c r="B1231" s="72" t="s">
        <v>312</v>
      </c>
      <c r="C1231" s="74" t="s">
        <v>109</v>
      </c>
      <c r="D1231" s="73">
        <v>26348.13</v>
      </c>
    </row>
    <row r="1232" spans="2:4" x14ac:dyDescent="0.3">
      <c r="B1232" s="72" t="s">
        <v>312</v>
      </c>
      <c r="C1232" s="74" t="s">
        <v>111</v>
      </c>
      <c r="D1232" s="73">
        <v>2037.42</v>
      </c>
    </row>
    <row r="1233" spans="2:4" x14ac:dyDescent="0.3">
      <c r="B1233" s="72" t="s">
        <v>312</v>
      </c>
      <c r="C1233" s="74" t="s">
        <v>119</v>
      </c>
      <c r="D1233" s="73">
        <v>1187.7</v>
      </c>
    </row>
    <row r="1234" spans="2:4" x14ac:dyDescent="0.3">
      <c r="B1234" s="72" t="s">
        <v>312</v>
      </c>
      <c r="C1234" s="74" t="s">
        <v>121</v>
      </c>
      <c r="D1234" s="73">
        <v>3316.91</v>
      </c>
    </row>
    <row r="1235" spans="2:4" x14ac:dyDescent="0.3">
      <c r="B1235" s="72" t="s">
        <v>312</v>
      </c>
      <c r="C1235" s="74" t="s">
        <v>22</v>
      </c>
      <c r="D1235" s="73">
        <v>40545.94</v>
      </c>
    </row>
    <row r="1236" spans="2:4" x14ac:dyDescent="0.3">
      <c r="B1236" s="72" t="s">
        <v>312</v>
      </c>
      <c r="C1236" s="74" t="s">
        <v>8</v>
      </c>
      <c r="D1236" s="73">
        <v>7052.5</v>
      </c>
    </row>
    <row r="1237" spans="2:4" x14ac:dyDescent="0.3">
      <c r="B1237" s="72" t="s">
        <v>312</v>
      </c>
      <c r="C1237" s="74" t="s">
        <v>10</v>
      </c>
      <c r="D1237" s="73">
        <v>18441.759999999998</v>
      </c>
    </row>
    <row r="1238" spans="2:4" x14ac:dyDescent="0.3">
      <c r="B1238" s="72" t="s">
        <v>312</v>
      </c>
      <c r="C1238" s="74" t="s">
        <v>18</v>
      </c>
      <c r="D1238" s="73">
        <v>154443.21</v>
      </c>
    </row>
    <row r="1239" spans="2:4" x14ac:dyDescent="0.3">
      <c r="B1239" s="72" t="s">
        <v>684</v>
      </c>
      <c r="C1239" s="74" t="s">
        <v>185</v>
      </c>
      <c r="D1239" s="73">
        <v>154035</v>
      </c>
    </row>
    <row r="1240" spans="2:4" x14ac:dyDescent="0.3">
      <c r="B1240" s="72" t="s">
        <v>684</v>
      </c>
      <c r="C1240" s="74" t="s">
        <v>186</v>
      </c>
      <c r="D1240" s="73">
        <v>243425.33</v>
      </c>
    </row>
    <row r="1241" spans="2:4" x14ac:dyDescent="0.3">
      <c r="B1241" s="72" t="s">
        <v>684</v>
      </c>
      <c r="C1241" s="74" t="s">
        <v>187</v>
      </c>
      <c r="D1241" s="73">
        <v>763237.5199999999</v>
      </c>
    </row>
    <row r="1242" spans="2:4" x14ac:dyDescent="0.3">
      <c r="B1242" s="72" t="s">
        <v>684</v>
      </c>
      <c r="C1242" s="74" t="s">
        <v>190</v>
      </c>
      <c r="D1242" s="73">
        <v>154314.26999999996</v>
      </c>
    </row>
    <row r="1243" spans="2:4" x14ac:dyDescent="0.3">
      <c r="B1243" s="72" t="s">
        <v>684</v>
      </c>
      <c r="C1243" s="74" t="s">
        <v>191</v>
      </c>
      <c r="D1243" s="73">
        <v>344317.88999999996</v>
      </c>
    </row>
    <row r="1244" spans="2:4" x14ac:dyDescent="0.3">
      <c r="B1244" s="72" t="s">
        <v>684</v>
      </c>
      <c r="C1244" s="74" t="s">
        <v>192</v>
      </c>
      <c r="D1244" s="73">
        <v>17050845.630000003</v>
      </c>
    </row>
    <row r="1245" spans="2:4" x14ac:dyDescent="0.3">
      <c r="B1245" s="72" t="s">
        <v>684</v>
      </c>
      <c r="C1245" s="74" t="s">
        <v>172</v>
      </c>
      <c r="D1245" s="73">
        <v>98189.16</v>
      </c>
    </row>
    <row r="1246" spans="2:4" x14ac:dyDescent="0.3">
      <c r="B1246" s="72" t="s">
        <v>684</v>
      </c>
      <c r="C1246" s="74" t="s">
        <v>174</v>
      </c>
      <c r="D1246" s="73">
        <v>252322.33000000002</v>
      </c>
    </row>
    <row r="1247" spans="2:4" x14ac:dyDescent="0.3">
      <c r="B1247" s="72" t="s">
        <v>684</v>
      </c>
      <c r="C1247" s="74" t="s">
        <v>178</v>
      </c>
      <c r="D1247" s="73">
        <v>850354.8899999999</v>
      </c>
    </row>
    <row r="1248" spans="2:4" x14ac:dyDescent="0.3">
      <c r="B1248" s="72" t="s">
        <v>684</v>
      </c>
      <c r="C1248" s="74" t="s">
        <v>180</v>
      </c>
      <c r="D1248" s="73">
        <v>286082.93000000005</v>
      </c>
    </row>
    <row r="1249" spans="2:4" x14ac:dyDescent="0.3">
      <c r="B1249" s="72" t="s">
        <v>684</v>
      </c>
      <c r="C1249" s="74" t="s">
        <v>182</v>
      </c>
      <c r="D1249" s="73">
        <v>6546245.8900000006</v>
      </c>
    </row>
    <row r="1250" spans="2:4" x14ac:dyDescent="0.3">
      <c r="B1250" s="72" t="s">
        <v>684</v>
      </c>
      <c r="C1250" s="74" t="s">
        <v>135</v>
      </c>
      <c r="D1250" s="73">
        <v>89604.22</v>
      </c>
    </row>
    <row r="1251" spans="2:4" x14ac:dyDescent="0.3">
      <c r="B1251" s="72" t="s">
        <v>684</v>
      </c>
      <c r="C1251" s="74" t="s">
        <v>137</v>
      </c>
      <c r="D1251" s="73">
        <v>1505270.2600000002</v>
      </c>
    </row>
    <row r="1252" spans="2:4" x14ac:dyDescent="0.3">
      <c r="B1252" s="72" t="s">
        <v>684</v>
      </c>
      <c r="C1252" s="74" t="s">
        <v>139</v>
      </c>
      <c r="D1252" s="73">
        <v>2011544.9300000002</v>
      </c>
    </row>
    <row r="1253" spans="2:4" x14ac:dyDescent="0.3">
      <c r="B1253" s="72" t="s">
        <v>684</v>
      </c>
      <c r="C1253" s="74" t="s">
        <v>141</v>
      </c>
      <c r="D1253" s="73">
        <v>2307257.58</v>
      </c>
    </row>
    <row r="1254" spans="2:4" x14ac:dyDescent="0.3">
      <c r="B1254" s="72" t="s">
        <v>684</v>
      </c>
      <c r="C1254" s="74" t="s">
        <v>143</v>
      </c>
      <c r="D1254" s="73">
        <v>130470.32999999999</v>
      </c>
    </row>
    <row r="1255" spans="2:4" x14ac:dyDescent="0.3">
      <c r="B1255" s="72" t="s">
        <v>684</v>
      </c>
      <c r="C1255" s="74" t="s">
        <v>145</v>
      </c>
      <c r="D1255" s="73">
        <v>68757.16</v>
      </c>
    </row>
    <row r="1256" spans="2:4" x14ac:dyDescent="0.3">
      <c r="B1256" s="72" t="s">
        <v>684</v>
      </c>
      <c r="C1256" s="74" t="s">
        <v>147</v>
      </c>
      <c r="D1256" s="73">
        <v>20940.68</v>
      </c>
    </row>
    <row r="1257" spans="2:4" x14ac:dyDescent="0.3">
      <c r="B1257" s="72" t="s">
        <v>684</v>
      </c>
      <c r="C1257" s="74" t="s">
        <v>149</v>
      </c>
      <c r="D1257" s="73">
        <v>43505.56</v>
      </c>
    </row>
    <row r="1258" spans="2:4" x14ac:dyDescent="0.3">
      <c r="B1258" s="72" t="s">
        <v>684</v>
      </c>
      <c r="C1258" s="74" t="s">
        <v>159</v>
      </c>
      <c r="D1258" s="73">
        <v>871378.87000000011</v>
      </c>
    </row>
    <row r="1259" spans="2:4" x14ac:dyDescent="0.3">
      <c r="B1259" s="72" t="s">
        <v>684</v>
      </c>
      <c r="C1259" s="74" t="s">
        <v>161</v>
      </c>
      <c r="D1259" s="73">
        <v>2603577.4099999997</v>
      </c>
    </row>
    <row r="1260" spans="2:4" x14ac:dyDescent="0.3">
      <c r="B1260" s="72" t="s">
        <v>684</v>
      </c>
      <c r="C1260" s="74" t="s">
        <v>163</v>
      </c>
      <c r="D1260" s="73">
        <v>225700.58999999997</v>
      </c>
    </row>
    <row r="1261" spans="2:4" x14ac:dyDescent="0.3">
      <c r="B1261" s="72" t="s">
        <v>684</v>
      </c>
      <c r="C1261" s="74" t="s">
        <v>165</v>
      </c>
      <c r="D1261" s="73">
        <v>268837.53000000003</v>
      </c>
    </row>
    <row r="1262" spans="2:4" x14ac:dyDescent="0.3">
      <c r="B1262" s="72" t="s">
        <v>684</v>
      </c>
      <c r="C1262" s="74" t="s">
        <v>124</v>
      </c>
      <c r="D1262" s="73">
        <v>253939.74</v>
      </c>
    </row>
    <row r="1263" spans="2:4" x14ac:dyDescent="0.3">
      <c r="B1263" s="72" t="s">
        <v>684</v>
      </c>
      <c r="C1263" s="74" t="s">
        <v>126</v>
      </c>
      <c r="D1263" s="73">
        <v>847474.08000000007</v>
      </c>
    </row>
    <row r="1264" spans="2:4" x14ac:dyDescent="0.3">
      <c r="B1264" s="72" t="s">
        <v>684</v>
      </c>
      <c r="C1264" s="74" t="s">
        <v>128</v>
      </c>
      <c r="D1264" s="73">
        <v>204858.33</v>
      </c>
    </row>
    <row r="1265" spans="2:4" x14ac:dyDescent="0.3">
      <c r="B1265" s="72" t="s">
        <v>684</v>
      </c>
      <c r="C1265" s="74" t="s">
        <v>130</v>
      </c>
      <c r="D1265" s="73">
        <v>157862.19</v>
      </c>
    </row>
    <row r="1266" spans="2:4" x14ac:dyDescent="0.3">
      <c r="B1266" s="72" t="s">
        <v>684</v>
      </c>
      <c r="C1266" s="74" t="s">
        <v>132</v>
      </c>
      <c r="D1266" s="73">
        <v>1261611.4900000002</v>
      </c>
    </row>
    <row r="1267" spans="2:4" x14ac:dyDescent="0.3">
      <c r="B1267" s="72" t="s">
        <v>684</v>
      </c>
      <c r="C1267" s="74" t="s">
        <v>39</v>
      </c>
      <c r="D1267" s="73">
        <v>35711.800000000003</v>
      </c>
    </row>
    <row r="1268" spans="2:4" x14ac:dyDescent="0.3">
      <c r="B1268" s="72" t="s">
        <v>684</v>
      </c>
      <c r="C1268" s="74" t="s">
        <v>49</v>
      </c>
      <c r="D1268" s="73">
        <v>542275.75</v>
      </c>
    </row>
    <row r="1269" spans="2:4" x14ac:dyDescent="0.3">
      <c r="B1269" s="72" t="s">
        <v>684</v>
      </c>
      <c r="C1269" s="74" t="s">
        <v>55</v>
      </c>
      <c r="D1269" s="73">
        <v>316605.08999999997</v>
      </c>
    </row>
    <row r="1270" spans="2:4" x14ac:dyDescent="0.3">
      <c r="B1270" s="72" t="s">
        <v>684</v>
      </c>
      <c r="C1270" s="74" t="s">
        <v>57</v>
      </c>
      <c r="D1270" s="73">
        <v>42187.71</v>
      </c>
    </row>
    <row r="1271" spans="2:4" x14ac:dyDescent="0.3">
      <c r="B1271" s="72" t="s">
        <v>684</v>
      </c>
      <c r="C1271" s="74" t="s">
        <v>59</v>
      </c>
      <c r="D1271" s="73">
        <v>512825.29000000004</v>
      </c>
    </row>
    <row r="1272" spans="2:4" x14ac:dyDescent="0.3">
      <c r="B1272" s="72" t="s">
        <v>684</v>
      </c>
      <c r="C1272" s="74" t="s">
        <v>63</v>
      </c>
      <c r="D1272" s="73">
        <v>696311.17</v>
      </c>
    </row>
    <row r="1273" spans="2:4" x14ac:dyDescent="0.3">
      <c r="B1273" s="72" t="s">
        <v>684</v>
      </c>
      <c r="C1273" s="74" t="s">
        <v>67</v>
      </c>
      <c r="D1273" s="73">
        <v>524.4</v>
      </c>
    </row>
    <row r="1274" spans="2:4" x14ac:dyDescent="0.3">
      <c r="B1274" s="72" t="s">
        <v>684</v>
      </c>
      <c r="C1274" s="74" t="s">
        <v>69</v>
      </c>
      <c r="D1274" s="73">
        <v>620149.48</v>
      </c>
    </row>
    <row r="1275" spans="2:4" x14ac:dyDescent="0.3">
      <c r="B1275" s="72" t="s">
        <v>684</v>
      </c>
      <c r="C1275" s="74" t="s">
        <v>71</v>
      </c>
      <c r="D1275" s="73">
        <v>461957</v>
      </c>
    </row>
    <row r="1276" spans="2:4" x14ac:dyDescent="0.3">
      <c r="B1276" s="72" t="s">
        <v>684</v>
      </c>
      <c r="C1276" s="74" t="s">
        <v>85</v>
      </c>
      <c r="D1276" s="73">
        <v>1414.4</v>
      </c>
    </row>
    <row r="1277" spans="2:4" x14ac:dyDescent="0.3">
      <c r="B1277" s="72" t="s">
        <v>684</v>
      </c>
      <c r="C1277" s="74" t="s">
        <v>91</v>
      </c>
      <c r="D1277" s="73">
        <v>3393.01</v>
      </c>
    </row>
    <row r="1278" spans="2:4" x14ac:dyDescent="0.3">
      <c r="B1278" s="72" t="s">
        <v>684</v>
      </c>
      <c r="C1278" s="74" t="s">
        <v>93</v>
      </c>
      <c r="D1278" s="73">
        <v>61534.86</v>
      </c>
    </row>
    <row r="1279" spans="2:4" x14ac:dyDescent="0.3">
      <c r="B1279" s="72" t="s">
        <v>684</v>
      </c>
      <c r="C1279" s="74" t="s">
        <v>95</v>
      </c>
      <c r="D1279" s="73">
        <v>116902.75</v>
      </c>
    </row>
    <row r="1280" spans="2:4" x14ac:dyDescent="0.3">
      <c r="B1280" s="72" t="s">
        <v>684</v>
      </c>
      <c r="C1280" s="74" t="s">
        <v>103</v>
      </c>
      <c r="D1280" s="73">
        <v>2460</v>
      </c>
    </row>
    <row r="1281" spans="2:4" x14ac:dyDescent="0.3">
      <c r="B1281" s="72" t="s">
        <v>684</v>
      </c>
      <c r="C1281" s="74" t="s">
        <v>105</v>
      </c>
      <c r="D1281" s="73">
        <v>26628.6</v>
      </c>
    </row>
    <row r="1282" spans="2:4" x14ac:dyDescent="0.3">
      <c r="B1282" s="72" t="s">
        <v>684</v>
      </c>
      <c r="C1282" s="74" t="s">
        <v>107</v>
      </c>
      <c r="D1282" s="73">
        <v>479578.78</v>
      </c>
    </row>
    <row r="1283" spans="2:4" x14ac:dyDescent="0.3">
      <c r="B1283" s="72" t="s">
        <v>684</v>
      </c>
      <c r="C1283" s="74" t="s">
        <v>109</v>
      </c>
      <c r="D1283" s="73">
        <v>863497.41999999993</v>
      </c>
    </row>
    <row r="1284" spans="2:4" x14ac:dyDescent="0.3">
      <c r="B1284" s="72" t="s">
        <v>684</v>
      </c>
      <c r="C1284" s="74" t="s">
        <v>111</v>
      </c>
      <c r="D1284" s="73">
        <v>11097.24</v>
      </c>
    </row>
    <row r="1285" spans="2:4" x14ac:dyDescent="0.3">
      <c r="B1285" s="72" t="s">
        <v>684</v>
      </c>
      <c r="C1285" s="74" t="s">
        <v>117</v>
      </c>
      <c r="D1285" s="73">
        <v>1047.8399999999999</v>
      </c>
    </row>
    <row r="1286" spans="2:4" x14ac:dyDescent="0.3">
      <c r="B1286" s="72" t="s">
        <v>684</v>
      </c>
      <c r="C1286" s="74" t="s">
        <v>119</v>
      </c>
      <c r="D1286" s="73">
        <v>45286.04</v>
      </c>
    </row>
    <row r="1287" spans="2:4" x14ac:dyDescent="0.3">
      <c r="B1287" s="72" t="s">
        <v>684</v>
      </c>
      <c r="C1287" s="74" t="s">
        <v>121</v>
      </c>
      <c r="D1287" s="73">
        <v>69120.03</v>
      </c>
    </row>
    <row r="1288" spans="2:4" x14ac:dyDescent="0.3">
      <c r="B1288" s="72" t="s">
        <v>684</v>
      </c>
      <c r="C1288" s="74" t="s">
        <v>22</v>
      </c>
      <c r="D1288" s="73">
        <v>100573.61</v>
      </c>
    </row>
    <row r="1289" spans="2:4" x14ac:dyDescent="0.3">
      <c r="B1289" s="72" t="s">
        <v>684</v>
      </c>
      <c r="C1289" s="74" t="s">
        <v>6</v>
      </c>
      <c r="D1289" s="73">
        <v>64346.26</v>
      </c>
    </row>
    <row r="1290" spans="2:4" x14ac:dyDescent="0.3">
      <c r="B1290" s="72" t="s">
        <v>684</v>
      </c>
      <c r="C1290" s="74" t="s">
        <v>14</v>
      </c>
      <c r="D1290" s="73">
        <v>6500</v>
      </c>
    </row>
    <row r="1291" spans="2:4" x14ac:dyDescent="0.3">
      <c r="B1291" s="72" t="s">
        <v>254</v>
      </c>
      <c r="C1291" s="74" t="s">
        <v>194</v>
      </c>
      <c r="D1291" s="73">
        <v>91914.5</v>
      </c>
    </row>
    <row r="1292" spans="2:4" x14ac:dyDescent="0.3">
      <c r="B1292" s="72" t="s">
        <v>254</v>
      </c>
      <c r="C1292" s="74" t="s">
        <v>193</v>
      </c>
      <c r="D1292" s="73">
        <v>-91914.5</v>
      </c>
    </row>
    <row r="1293" spans="2:4" x14ac:dyDescent="0.3">
      <c r="B1293" s="72" t="s">
        <v>254</v>
      </c>
      <c r="C1293" s="74" t="s">
        <v>185</v>
      </c>
      <c r="D1293" s="73">
        <v>31779</v>
      </c>
    </row>
    <row r="1294" spans="2:4" x14ac:dyDescent="0.3">
      <c r="B1294" s="72" t="s">
        <v>254</v>
      </c>
      <c r="C1294" s="74" t="s">
        <v>187</v>
      </c>
      <c r="D1294" s="73">
        <v>168218.13</v>
      </c>
    </row>
    <row r="1295" spans="2:4" x14ac:dyDescent="0.3">
      <c r="B1295" s="72" t="s">
        <v>254</v>
      </c>
      <c r="C1295" s="74" t="s">
        <v>190</v>
      </c>
      <c r="D1295" s="73">
        <v>167538.66</v>
      </c>
    </row>
    <row r="1296" spans="2:4" x14ac:dyDescent="0.3">
      <c r="B1296" s="72" t="s">
        <v>254</v>
      </c>
      <c r="C1296" s="74" t="s">
        <v>191</v>
      </c>
      <c r="D1296" s="73">
        <v>84771.37</v>
      </c>
    </row>
    <row r="1297" spans="2:4" x14ac:dyDescent="0.3">
      <c r="B1297" s="72" t="s">
        <v>254</v>
      </c>
      <c r="C1297" s="74" t="s">
        <v>192</v>
      </c>
      <c r="D1297" s="73">
        <v>4144783.1199999996</v>
      </c>
    </row>
    <row r="1298" spans="2:4" x14ac:dyDescent="0.3">
      <c r="B1298" s="72" t="s">
        <v>254</v>
      </c>
      <c r="C1298" s="74" t="s">
        <v>172</v>
      </c>
      <c r="D1298" s="73">
        <v>76404.44</v>
      </c>
    </row>
    <row r="1299" spans="2:4" x14ac:dyDescent="0.3">
      <c r="B1299" s="72" t="s">
        <v>254</v>
      </c>
      <c r="C1299" s="74" t="s">
        <v>174</v>
      </c>
      <c r="D1299" s="73">
        <v>71059.320000000007</v>
      </c>
    </row>
    <row r="1300" spans="2:4" x14ac:dyDescent="0.3">
      <c r="B1300" s="72" t="s">
        <v>254</v>
      </c>
      <c r="C1300" s="74" t="s">
        <v>178</v>
      </c>
      <c r="D1300" s="73">
        <v>22189</v>
      </c>
    </row>
    <row r="1301" spans="2:4" x14ac:dyDescent="0.3">
      <c r="B1301" s="72" t="s">
        <v>254</v>
      </c>
      <c r="C1301" s="74" t="s">
        <v>180</v>
      </c>
      <c r="D1301" s="73">
        <v>52084.439999999995</v>
      </c>
    </row>
    <row r="1302" spans="2:4" x14ac:dyDescent="0.3">
      <c r="B1302" s="72" t="s">
        <v>254</v>
      </c>
      <c r="C1302" s="74" t="s">
        <v>182</v>
      </c>
      <c r="D1302" s="73">
        <v>2438527.0500000003</v>
      </c>
    </row>
    <row r="1303" spans="2:4" x14ac:dyDescent="0.3">
      <c r="B1303" s="72" t="s">
        <v>254</v>
      </c>
      <c r="C1303" s="74" t="s">
        <v>139</v>
      </c>
      <c r="D1303" s="73">
        <v>710242.44999999984</v>
      </c>
    </row>
    <row r="1304" spans="2:4" x14ac:dyDescent="0.3">
      <c r="B1304" s="72" t="s">
        <v>254</v>
      </c>
      <c r="C1304" s="74" t="s">
        <v>141</v>
      </c>
      <c r="D1304" s="73">
        <v>619606.21</v>
      </c>
    </row>
    <row r="1305" spans="2:4" x14ac:dyDescent="0.3">
      <c r="B1305" s="72" t="s">
        <v>254</v>
      </c>
      <c r="C1305" s="74" t="s">
        <v>143</v>
      </c>
      <c r="D1305" s="73">
        <v>52943.279999999992</v>
      </c>
    </row>
    <row r="1306" spans="2:4" x14ac:dyDescent="0.3">
      <c r="B1306" s="72" t="s">
        <v>254</v>
      </c>
      <c r="C1306" s="74" t="s">
        <v>145</v>
      </c>
      <c r="D1306" s="73">
        <v>18026.3</v>
      </c>
    </row>
    <row r="1307" spans="2:4" x14ac:dyDescent="0.3">
      <c r="B1307" s="72" t="s">
        <v>254</v>
      </c>
      <c r="C1307" s="74" t="s">
        <v>147</v>
      </c>
      <c r="D1307" s="73">
        <v>10226.41</v>
      </c>
    </row>
    <row r="1308" spans="2:4" x14ac:dyDescent="0.3">
      <c r="B1308" s="72" t="s">
        <v>254</v>
      </c>
      <c r="C1308" s="74" t="s">
        <v>149</v>
      </c>
      <c r="D1308" s="73">
        <v>15242.32</v>
      </c>
    </row>
    <row r="1309" spans="2:4" x14ac:dyDescent="0.3">
      <c r="B1309" s="72" t="s">
        <v>254</v>
      </c>
      <c r="C1309" s="74" t="s">
        <v>159</v>
      </c>
      <c r="D1309" s="73">
        <v>275543.61</v>
      </c>
    </row>
    <row r="1310" spans="2:4" x14ac:dyDescent="0.3">
      <c r="B1310" s="72" t="s">
        <v>254</v>
      </c>
      <c r="C1310" s="74" t="s">
        <v>161</v>
      </c>
      <c r="D1310" s="73">
        <v>612239.14</v>
      </c>
    </row>
    <row r="1311" spans="2:4" x14ac:dyDescent="0.3">
      <c r="B1311" s="72" t="s">
        <v>254</v>
      </c>
      <c r="C1311" s="74" t="s">
        <v>163</v>
      </c>
      <c r="D1311" s="73">
        <v>199337.34999999998</v>
      </c>
    </row>
    <row r="1312" spans="2:4" x14ac:dyDescent="0.3">
      <c r="B1312" s="72" t="s">
        <v>254</v>
      </c>
      <c r="C1312" s="74" t="s">
        <v>165</v>
      </c>
      <c r="D1312" s="73">
        <v>345863.97000000003</v>
      </c>
    </row>
    <row r="1313" spans="2:4" x14ac:dyDescent="0.3">
      <c r="B1313" s="72" t="s">
        <v>254</v>
      </c>
      <c r="C1313" s="74" t="s">
        <v>124</v>
      </c>
      <c r="D1313" s="73">
        <v>431283.56999999995</v>
      </c>
    </row>
    <row r="1314" spans="2:4" x14ac:dyDescent="0.3">
      <c r="B1314" s="72" t="s">
        <v>254</v>
      </c>
      <c r="C1314" s="74" t="s">
        <v>126</v>
      </c>
      <c r="D1314" s="73">
        <v>70136.540000000008</v>
      </c>
    </row>
    <row r="1315" spans="2:4" x14ac:dyDescent="0.3">
      <c r="B1315" s="72" t="s">
        <v>254</v>
      </c>
      <c r="C1315" s="74" t="s">
        <v>128</v>
      </c>
      <c r="D1315" s="73">
        <v>226292.72999999998</v>
      </c>
    </row>
    <row r="1316" spans="2:4" x14ac:dyDescent="0.3">
      <c r="B1316" s="72" t="s">
        <v>254</v>
      </c>
      <c r="C1316" s="74" t="s">
        <v>130</v>
      </c>
      <c r="D1316" s="73">
        <v>39319.72</v>
      </c>
    </row>
    <row r="1317" spans="2:4" x14ac:dyDescent="0.3">
      <c r="B1317" s="72" t="s">
        <v>254</v>
      </c>
      <c r="C1317" s="74" t="s">
        <v>132</v>
      </c>
      <c r="D1317" s="73">
        <v>494026.05000000005</v>
      </c>
    </row>
    <row r="1318" spans="2:4" x14ac:dyDescent="0.3">
      <c r="B1318" s="72" t="s">
        <v>254</v>
      </c>
      <c r="C1318" s="74" t="s">
        <v>39</v>
      </c>
      <c r="D1318" s="73">
        <v>61548.800000000003</v>
      </c>
    </row>
    <row r="1319" spans="2:4" x14ac:dyDescent="0.3">
      <c r="B1319" s="72" t="s">
        <v>254</v>
      </c>
      <c r="C1319" s="74" t="s">
        <v>45</v>
      </c>
      <c r="D1319" s="73">
        <v>12598.64</v>
      </c>
    </row>
    <row r="1320" spans="2:4" x14ac:dyDescent="0.3">
      <c r="B1320" s="72" t="s">
        <v>254</v>
      </c>
      <c r="C1320" s="74" t="s">
        <v>49</v>
      </c>
      <c r="D1320" s="73">
        <v>207823.34999999998</v>
      </c>
    </row>
    <row r="1321" spans="2:4" x14ac:dyDescent="0.3">
      <c r="B1321" s="72" t="s">
        <v>254</v>
      </c>
      <c r="C1321" s="74" t="s">
        <v>55</v>
      </c>
      <c r="D1321" s="73">
        <v>711825.56</v>
      </c>
    </row>
    <row r="1322" spans="2:4" x14ac:dyDescent="0.3">
      <c r="B1322" s="72" t="s">
        <v>254</v>
      </c>
      <c r="C1322" s="74" t="s">
        <v>57</v>
      </c>
      <c r="D1322" s="73">
        <v>31704.85</v>
      </c>
    </row>
    <row r="1323" spans="2:4" x14ac:dyDescent="0.3">
      <c r="B1323" s="72" t="s">
        <v>254</v>
      </c>
      <c r="C1323" s="74" t="s">
        <v>63</v>
      </c>
      <c r="D1323" s="73">
        <v>81440.510000000009</v>
      </c>
    </row>
    <row r="1324" spans="2:4" x14ac:dyDescent="0.3">
      <c r="B1324" s="72" t="s">
        <v>254</v>
      </c>
      <c r="C1324" s="74" t="s">
        <v>65</v>
      </c>
      <c r="D1324" s="73">
        <v>15012.76</v>
      </c>
    </row>
    <row r="1325" spans="2:4" x14ac:dyDescent="0.3">
      <c r="B1325" s="72" t="s">
        <v>254</v>
      </c>
      <c r="C1325" s="74" t="s">
        <v>67</v>
      </c>
      <c r="D1325" s="73">
        <v>3232.8</v>
      </c>
    </row>
    <row r="1326" spans="2:4" x14ac:dyDescent="0.3">
      <c r="B1326" s="72" t="s">
        <v>254</v>
      </c>
      <c r="C1326" s="74" t="s">
        <v>69</v>
      </c>
      <c r="D1326" s="73">
        <v>147187.89000000001</v>
      </c>
    </row>
    <row r="1327" spans="2:4" x14ac:dyDescent="0.3">
      <c r="B1327" s="72" t="s">
        <v>254</v>
      </c>
      <c r="C1327" s="74" t="s">
        <v>71</v>
      </c>
      <c r="D1327" s="73">
        <v>105211.73</v>
      </c>
    </row>
    <row r="1328" spans="2:4" x14ac:dyDescent="0.3">
      <c r="B1328" s="72" t="s">
        <v>254</v>
      </c>
      <c r="C1328" s="74" t="s">
        <v>81</v>
      </c>
      <c r="D1328" s="73">
        <v>11000</v>
      </c>
    </row>
    <row r="1329" spans="2:4" x14ac:dyDescent="0.3">
      <c r="B1329" s="72" t="s">
        <v>254</v>
      </c>
      <c r="C1329" s="74" t="s">
        <v>85</v>
      </c>
      <c r="D1329" s="73">
        <v>17297.120000000003</v>
      </c>
    </row>
    <row r="1330" spans="2:4" x14ac:dyDescent="0.3">
      <c r="B1330" s="72" t="s">
        <v>254</v>
      </c>
      <c r="C1330" s="74" t="s">
        <v>89</v>
      </c>
      <c r="D1330" s="73">
        <v>145.75</v>
      </c>
    </row>
    <row r="1331" spans="2:4" x14ac:dyDescent="0.3">
      <c r="B1331" s="72" t="s">
        <v>254</v>
      </c>
      <c r="C1331" s="74" t="s">
        <v>91</v>
      </c>
      <c r="D1331" s="73">
        <v>31356.639999999999</v>
      </c>
    </row>
    <row r="1332" spans="2:4" x14ac:dyDescent="0.3">
      <c r="B1332" s="72" t="s">
        <v>254</v>
      </c>
      <c r="C1332" s="74" t="s">
        <v>93</v>
      </c>
      <c r="D1332" s="73">
        <v>15975.03</v>
      </c>
    </row>
    <row r="1333" spans="2:4" x14ac:dyDescent="0.3">
      <c r="B1333" s="72" t="s">
        <v>254</v>
      </c>
      <c r="C1333" s="74" t="s">
        <v>95</v>
      </c>
      <c r="D1333" s="73">
        <v>19827.53</v>
      </c>
    </row>
    <row r="1334" spans="2:4" x14ac:dyDescent="0.3">
      <c r="B1334" s="72" t="s">
        <v>254</v>
      </c>
      <c r="C1334" s="74" t="s">
        <v>97</v>
      </c>
      <c r="D1334" s="73">
        <v>2712</v>
      </c>
    </row>
    <row r="1335" spans="2:4" x14ac:dyDescent="0.3">
      <c r="B1335" s="72" t="s">
        <v>254</v>
      </c>
      <c r="C1335" s="74" t="s">
        <v>99</v>
      </c>
      <c r="D1335" s="73">
        <v>3412.06</v>
      </c>
    </row>
    <row r="1336" spans="2:4" x14ac:dyDescent="0.3">
      <c r="B1336" s="72" t="s">
        <v>254</v>
      </c>
      <c r="C1336" s="74" t="s">
        <v>101</v>
      </c>
      <c r="D1336" s="73">
        <v>42947.32</v>
      </c>
    </row>
    <row r="1337" spans="2:4" x14ac:dyDescent="0.3">
      <c r="B1337" s="72" t="s">
        <v>254</v>
      </c>
      <c r="C1337" s="74" t="s">
        <v>107</v>
      </c>
      <c r="D1337" s="73">
        <v>13350</v>
      </c>
    </row>
    <row r="1338" spans="2:4" x14ac:dyDescent="0.3">
      <c r="B1338" s="72" t="s">
        <v>254</v>
      </c>
      <c r="C1338" s="74" t="s">
        <v>109</v>
      </c>
      <c r="D1338" s="73">
        <v>121025.98000000001</v>
      </c>
    </row>
    <row r="1339" spans="2:4" x14ac:dyDescent="0.3">
      <c r="B1339" s="72" t="s">
        <v>254</v>
      </c>
      <c r="C1339" s="74" t="s">
        <v>111</v>
      </c>
      <c r="D1339" s="73">
        <v>17175.849999999999</v>
      </c>
    </row>
    <row r="1340" spans="2:4" x14ac:dyDescent="0.3">
      <c r="B1340" s="72" t="s">
        <v>254</v>
      </c>
      <c r="C1340" s="74" t="s">
        <v>117</v>
      </c>
      <c r="D1340" s="73">
        <v>97822.03</v>
      </c>
    </row>
    <row r="1341" spans="2:4" x14ac:dyDescent="0.3">
      <c r="B1341" s="72" t="s">
        <v>254</v>
      </c>
      <c r="C1341" s="74" t="s">
        <v>119</v>
      </c>
      <c r="D1341" s="73">
        <v>879.54</v>
      </c>
    </row>
    <row r="1342" spans="2:4" x14ac:dyDescent="0.3">
      <c r="B1342" s="72" t="s">
        <v>254</v>
      </c>
      <c r="C1342" s="74" t="s">
        <v>22</v>
      </c>
      <c r="D1342" s="73">
        <v>42756.68</v>
      </c>
    </row>
    <row r="1343" spans="2:4" x14ac:dyDescent="0.3">
      <c r="B1343" s="72" t="s">
        <v>254</v>
      </c>
      <c r="C1343" s="74" t="s">
        <v>6</v>
      </c>
      <c r="D1343" s="73">
        <v>16329.25</v>
      </c>
    </row>
    <row r="1344" spans="2:4" x14ac:dyDescent="0.3">
      <c r="B1344" s="72" t="s">
        <v>254</v>
      </c>
      <c r="C1344" s="74" t="s">
        <v>14</v>
      </c>
      <c r="D1344" s="73">
        <v>140151.45000000001</v>
      </c>
    </row>
    <row r="1345" spans="2:4" x14ac:dyDescent="0.3">
      <c r="B1345" s="72" t="s">
        <v>254</v>
      </c>
      <c r="C1345" s="74" t="s">
        <v>16</v>
      </c>
      <c r="D1345" s="73">
        <v>7706.7199999999993</v>
      </c>
    </row>
    <row r="1346" spans="2:4" x14ac:dyDescent="0.3">
      <c r="B1346" s="72" t="s">
        <v>636</v>
      </c>
      <c r="C1346" s="74" t="s">
        <v>194</v>
      </c>
      <c r="D1346" s="73">
        <v>188364.86</v>
      </c>
    </row>
    <row r="1347" spans="2:4" x14ac:dyDescent="0.3">
      <c r="B1347" s="72" t="s">
        <v>636</v>
      </c>
      <c r="C1347" s="74" t="s">
        <v>193</v>
      </c>
      <c r="D1347" s="73">
        <v>-188364.86000000004</v>
      </c>
    </row>
    <row r="1348" spans="2:4" x14ac:dyDescent="0.3">
      <c r="B1348" s="72" t="s">
        <v>636</v>
      </c>
      <c r="C1348" s="74" t="s">
        <v>185</v>
      </c>
      <c r="D1348" s="73">
        <v>10705</v>
      </c>
    </row>
    <row r="1349" spans="2:4" x14ac:dyDescent="0.3">
      <c r="B1349" s="72" t="s">
        <v>636</v>
      </c>
      <c r="C1349" s="74" t="s">
        <v>186</v>
      </c>
      <c r="D1349" s="73">
        <v>45649.15</v>
      </c>
    </row>
    <row r="1350" spans="2:4" x14ac:dyDescent="0.3">
      <c r="B1350" s="72" t="s">
        <v>636</v>
      </c>
      <c r="C1350" s="74" t="s">
        <v>187</v>
      </c>
      <c r="D1350" s="73">
        <v>175280.56</v>
      </c>
    </row>
    <row r="1351" spans="2:4" x14ac:dyDescent="0.3">
      <c r="B1351" s="72" t="s">
        <v>636</v>
      </c>
      <c r="C1351" s="74" t="s">
        <v>190</v>
      </c>
      <c r="D1351" s="73">
        <v>103993.87</v>
      </c>
    </row>
    <row r="1352" spans="2:4" x14ac:dyDescent="0.3">
      <c r="B1352" s="72" t="s">
        <v>636</v>
      </c>
      <c r="C1352" s="74" t="s">
        <v>191</v>
      </c>
      <c r="D1352" s="73">
        <v>282443.90000000002</v>
      </c>
    </row>
    <row r="1353" spans="2:4" x14ac:dyDescent="0.3">
      <c r="B1353" s="72" t="s">
        <v>636</v>
      </c>
      <c r="C1353" s="74" t="s">
        <v>192</v>
      </c>
      <c r="D1353" s="73">
        <v>6662179.8499999996</v>
      </c>
    </row>
    <row r="1354" spans="2:4" x14ac:dyDescent="0.3">
      <c r="B1354" s="72" t="s">
        <v>636</v>
      </c>
      <c r="C1354" s="74" t="s">
        <v>172</v>
      </c>
      <c r="D1354" s="73">
        <v>42225.09</v>
      </c>
    </row>
    <row r="1355" spans="2:4" x14ac:dyDescent="0.3">
      <c r="B1355" s="72" t="s">
        <v>636</v>
      </c>
      <c r="C1355" s="74" t="s">
        <v>174</v>
      </c>
      <c r="D1355" s="73">
        <v>224970.31</v>
      </c>
    </row>
    <row r="1356" spans="2:4" x14ac:dyDescent="0.3">
      <c r="B1356" s="72" t="s">
        <v>636</v>
      </c>
      <c r="C1356" s="74" t="s">
        <v>178</v>
      </c>
      <c r="D1356" s="73">
        <v>74512.599999999991</v>
      </c>
    </row>
    <row r="1357" spans="2:4" x14ac:dyDescent="0.3">
      <c r="B1357" s="72" t="s">
        <v>636</v>
      </c>
      <c r="C1357" s="74" t="s">
        <v>180</v>
      </c>
      <c r="D1357" s="73">
        <v>129714.63</v>
      </c>
    </row>
    <row r="1358" spans="2:4" x14ac:dyDescent="0.3">
      <c r="B1358" s="72" t="s">
        <v>636</v>
      </c>
      <c r="C1358" s="74" t="s">
        <v>182</v>
      </c>
      <c r="D1358" s="73">
        <v>3698462.7499999995</v>
      </c>
    </row>
    <row r="1359" spans="2:4" x14ac:dyDescent="0.3">
      <c r="B1359" s="72" t="s">
        <v>636</v>
      </c>
      <c r="C1359" s="74" t="s">
        <v>139</v>
      </c>
      <c r="D1359" s="73">
        <v>1165478.0799999998</v>
      </c>
    </row>
    <row r="1360" spans="2:4" x14ac:dyDescent="0.3">
      <c r="B1360" s="72" t="s">
        <v>636</v>
      </c>
      <c r="C1360" s="74" t="s">
        <v>141</v>
      </c>
      <c r="D1360" s="73">
        <v>1038818.9199999999</v>
      </c>
    </row>
    <row r="1361" spans="2:4" x14ac:dyDescent="0.3">
      <c r="B1361" s="72" t="s">
        <v>636</v>
      </c>
      <c r="C1361" s="74" t="s">
        <v>143</v>
      </c>
      <c r="D1361" s="73">
        <v>92457.650000000009</v>
      </c>
    </row>
    <row r="1362" spans="2:4" x14ac:dyDescent="0.3">
      <c r="B1362" s="72" t="s">
        <v>636</v>
      </c>
      <c r="C1362" s="74" t="s">
        <v>145</v>
      </c>
      <c r="D1362" s="73">
        <v>33954.129999999997</v>
      </c>
    </row>
    <row r="1363" spans="2:4" x14ac:dyDescent="0.3">
      <c r="B1363" s="72" t="s">
        <v>636</v>
      </c>
      <c r="C1363" s="74" t="s">
        <v>147</v>
      </c>
      <c r="D1363" s="73">
        <v>4401.3599999999997</v>
      </c>
    </row>
    <row r="1364" spans="2:4" x14ac:dyDescent="0.3">
      <c r="B1364" s="72" t="s">
        <v>636</v>
      </c>
      <c r="C1364" s="74" t="s">
        <v>149</v>
      </c>
      <c r="D1364" s="73">
        <v>8665.4499999999989</v>
      </c>
    </row>
    <row r="1365" spans="2:4" x14ac:dyDescent="0.3">
      <c r="B1365" s="72" t="s">
        <v>636</v>
      </c>
      <c r="C1365" s="74" t="s">
        <v>159</v>
      </c>
      <c r="D1365" s="73">
        <v>458045.93</v>
      </c>
    </row>
    <row r="1366" spans="2:4" x14ac:dyDescent="0.3">
      <c r="B1366" s="72" t="s">
        <v>636</v>
      </c>
      <c r="C1366" s="74" t="s">
        <v>161</v>
      </c>
      <c r="D1366" s="73">
        <v>1031810.16</v>
      </c>
    </row>
    <row r="1367" spans="2:4" x14ac:dyDescent="0.3">
      <c r="B1367" s="72" t="s">
        <v>636</v>
      </c>
      <c r="C1367" s="74" t="s">
        <v>163</v>
      </c>
      <c r="D1367" s="73">
        <v>309684.14999999997</v>
      </c>
    </row>
    <row r="1368" spans="2:4" x14ac:dyDescent="0.3">
      <c r="B1368" s="72" t="s">
        <v>636</v>
      </c>
      <c r="C1368" s="74" t="s">
        <v>165</v>
      </c>
      <c r="D1368" s="73">
        <v>543380.44999999995</v>
      </c>
    </row>
    <row r="1369" spans="2:4" x14ac:dyDescent="0.3">
      <c r="B1369" s="72" t="s">
        <v>636</v>
      </c>
      <c r="C1369" s="74" t="s">
        <v>167</v>
      </c>
      <c r="D1369" s="73">
        <v>30855.320000000003</v>
      </c>
    </row>
    <row r="1370" spans="2:4" x14ac:dyDescent="0.3">
      <c r="B1370" s="72" t="s">
        <v>636</v>
      </c>
      <c r="C1370" s="74" t="s">
        <v>169</v>
      </c>
      <c r="D1370" s="73">
        <v>20261.370000000003</v>
      </c>
    </row>
    <row r="1371" spans="2:4" x14ac:dyDescent="0.3">
      <c r="B1371" s="72" t="s">
        <v>636</v>
      </c>
      <c r="C1371" s="74" t="s">
        <v>124</v>
      </c>
      <c r="D1371" s="73">
        <v>74609.95</v>
      </c>
    </row>
    <row r="1372" spans="2:4" x14ac:dyDescent="0.3">
      <c r="B1372" s="72" t="s">
        <v>636</v>
      </c>
      <c r="C1372" s="74" t="s">
        <v>126</v>
      </c>
      <c r="D1372" s="73">
        <v>65379.86</v>
      </c>
    </row>
    <row r="1373" spans="2:4" x14ac:dyDescent="0.3">
      <c r="B1373" s="72" t="s">
        <v>636</v>
      </c>
      <c r="C1373" s="74" t="s">
        <v>128</v>
      </c>
      <c r="D1373" s="73">
        <v>312350.40999999997</v>
      </c>
    </row>
    <row r="1374" spans="2:4" x14ac:dyDescent="0.3">
      <c r="B1374" s="72" t="s">
        <v>636</v>
      </c>
      <c r="C1374" s="74" t="s">
        <v>130</v>
      </c>
      <c r="D1374" s="73">
        <v>79490.67</v>
      </c>
    </row>
    <row r="1375" spans="2:4" x14ac:dyDescent="0.3">
      <c r="B1375" s="72" t="s">
        <v>636</v>
      </c>
      <c r="C1375" s="74" t="s">
        <v>132</v>
      </c>
      <c r="D1375" s="73">
        <v>536814.98999999987</v>
      </c>
    </row>
    <row r="1376" spans="2:4" x14ac:dyDescent="0.3">
      <c r="B1376" s="72" t="s">
        <v>636</v>
      </c>
      <c r="C1376" s="74" t="s">
        <v>29</v>
      </c>
      <c r="D1376" s="73">
        <v>7299.130000000001</v>
      </c>
    </row>
    <row r="1377" spans="2:4" x14ac:dyDescent="0.3">
      <c r="B1377" s="72" t="s">
        <v>636</v>
      </c>
      <c r="C1377" s="74" t="s">
        <v>35</v>
      </c>
      <c r="D1377" s="73">
        <v>35514.31</v>
      </c>
    </row>
    <row r="1378" spans="2:4" x14ac:dyDescent="0.3">
      <c r="B1378" s="72" t="s">
        <v>636</v>
      </c>
      <c r="C1378" s="74" t="s">
        <v>37</v>
      </c>
      <c r="D1378" s="73">
        <v>26491.75</v>
      </c>
    </row>
    <row r="1379" spans="2:4" x14ac:dyDescent="0.3">
      <c r="B1379" s="72" t="s">
        <v>636</v>
      </c>
      <c r="C1379" s="74" t="s">
        <v>39</v>
      </c>
      <c r="D1379" s="73">
        <v>20928.82</v>
      </c>
    </row>
    <row r="1380" spans="2:4" x14ac:dyDescent="0.3">
      <c r="B1380" s="72" t="s">
        <v>636</v>
      </c>
      <c r="C1380" s="74" t="s">
        <v>41</v>
      </c>
      <c r="D1380" s="73">
        <v>40798.53</v>
      </c>
    </row>
    <row r="1381" spans="2:4" x14ac:dyDescent="0.3">
      <c r="B1381" s="72" t="s">
        <v>636</v>
      </c>
      <c r="C1381" s="74" t="s">
        <v>45</v>
      </c>
      <c r="D1381" s="73">
        <v>52735.960000000006</v>
      </c>
    </row>
    <row r="1382" spans="2:4" x14ac:dyDescent="0.3">
      <c r="B1382" s="72" t="s">
        <v>636</v>
      </c>
      <c r="C1382" s="74" t="s">
        <v>47</v>
      </c>
      <c r="D1382" s="73">
        <v>34072.01</v>
      </c>
    </row>
    <row r="1383" spans="2:4" x14ac:dyDescent="0.3">
      <c r="B1383" s="72" t="s">
        <v>636</v>
      </c>
      <c r="C1383" s="74" t="s">
        <v>49</v>
      </c>
      <c r="D1383" s="73">
        <v>223331.41999999998</v>
      </c>
    </row>
    <row r="1384" spans="2:4" x14ac:dyDescent="0.3">
      <c r="B1384" s="72" t="s">
        <v>636</v>
      </c>
      <c r="C1384" s="74" t="s">
        <v>53</v>
      </c>
      <c r="D1384" s="73">
        <v>9252.4599999999991</v>
      </c>
    </row>
    <row r="1385" spans="2:4" x14ac:dyDescent="0.3">
      <c r="B1385" s="72" t="s">
        <v>636</v>
      </c>
      <c r="C1385" s="74" t="s">
        <v>55</v>
      </c>
      <c r="D1385" s="73">
        <v>310094.32999999996</v>
      </c>
    </row>
    <row r="1386" spans="2:4" x14ac:dyDescent="0.3">
      <c r="B1386" s="72" t="s">
        <v>636</v>
      </c>
      <c r="C1386" s="74" t="s">
        <v>57</v>
      </c>
      <c r="D1386" s="73">
        <v>64990.369999999995</v>
      </c>
    </row>
    <row r="1387" spans="2:4" x14ac:dyDescent="0.3">
      <c r="B1387" s="72" t="s">
        <v>636</v>
      </c>
      <c r="C1387" s="74" t="s">
        <v>59</v>
      </c>
      <c r="D1387" s="73">
        <v>5535.04</v>
      </c>
    </row>
    <row r="1388" spans="2:4" x14ac:dyDescent="0.3">
      <c r="B1388" s="72" t="s">
        <v>636</v>
      </c>
      <c r="C1388" s="74" t="s">
        <v>63</v>
      </c>
      <c r="D1388" s="73">
        <v>791935.3899999999</v>
      </c>
    </row>
    <row r="1389" spans="2:4" x14ac:dyDescent="0.3">
      <c r="B1389" s="72" t="s">
        <v>636</v>
      </c>
      <c r="C1389" s="74" t="s">
        <v>65</v>
      </c>
      <c r="D1389" s="73">
        <v>14886.76</v>
      </c>
    </row>
    <row r="1390" spans="2:4" x14ac:dyDescent="0.3">
      <c r="B1390" s="72" t="s">
        <v>636</v>
      </c>
      <c r="C1390" s="74" t="s">
        <v>67</v>
      </c>
      <c r="D1390" s="73">
        <v>2775.67</v>
      </c>
    </row>
    <row r="1391" spans="2:4" x14ac:dyDescent="0.3">
      <c r="B1391" s="72" t="s">
        <v>636</v>
      </c>
      <c r="C1391" s="74" t="s">
        <v>69</v>
      </c>
      <c r="D1391" s="73">
        <v>412373.01</v>
      </c>
    </row>
    <row r="1392" spans="2:4" x14ac:dyDescent="0.3">
      <c r="B1392" s="72" t="s">
        <v>636</v>
      </c>
      <c r="C1392" s="74" t="s">
        <v>71</v>
      </c>
      <c r="D1392" s="73">
        <v>456029</v>
      </c>
    </row>
    <row r="1393" spans="2:4" x14ac:dyDescent="0.3">
      <c r="B1393" s="72" t="s">
        <v>636</v>
      </c>
      <c r="C1393" s="74" t="s">
        <v>73</v>
      </c>
      <c r="D1393" s="73">
        <v>2209.48</v>
      </c>
    </row>
    <row r="1394" spans="2:4" x14ac:dyDescent="0.3">
      <c r="B1394" s="72" t="s">
        <v>636</v>
      </c>
      <c r="C1394" s="74" t="s">
        <v>79</v>
      </c>
      <c r="D1394" s="73">
        <v>714</v>
      </c>
    </row>
    <row r="1395" spans="2:4" x14ac:dyDescent="0.3">
      <c r="B1395" s="72" t="s">
        <v>636</v>
      </c>
      <c r="C1395" s="74" t="s">
        <v>81</v>
      </c>
      <c r="D1395" s="73">
        <v>200679.74</v>
      </c>
    </row>
    <row r="1396" spans="2:4" x14ac:dyDescent="0.3">
      <c r="B1396" s="72" t="s">
        <v>636</v>
      </c>
      <c r="C1396" s="74" t="s">
        <v>85</v>
      </c>
      <c r="D1396" s="73">
        <v>8452.17</v>
      </c>
    </row>
    <row r="1397" spans="2:4" x14ac:dyDescent="0.3">
      <c r="B1397" s="72" t="s">
        <v>636</v>
      </c>
      <c r="C1397" s="74" t="s">
        <v>87</v>
      </c>
      <c r="D1397" s="73">
        <v>217</v>
      </c>
    </row>
    <row r="1398" spans="2:4" x14ac:dyDescent="0.3">
      <c r="B1398" s="72" t="s">
        <v>636</v>
      </c>
      <c r="C1398" s="74" t="s">
        <v>89</v>
      </c>
      <c r="D1398" s="73">
        <v>25283.599999999999</v>
      </c>
    </row>
    <row r="1399" spans="2:4" x14ac:dyDescent="0.3">
      <c r="B1399" s="72" t="s">
        <v>636</v>
      </c>
      <c r="C1399" s="74" t="s">
        <v>91</v>
      </c>
      <c r="D1399" s="73">
        <v>88707.98</v>
      </c>
    </row>
    <row r="1400" spans="2:4" x14ac:dyDescent="0.3">
      <c r="B1400" s="72" t="s">
        <v>636</v>
      </c>
      <c r="C1400" s="74" t="s">
        <v>93</v>
      </c>
      <c r="D1400" s="73">
        <v>32780.71</v>
      </c>
    </row>
    <row r="1401" spans="2:4" x14ac:dyDescent="0.3">
      <c r="B1401" s="72" t="s">
        <v>636</v>
      </c>
      <c r="C1401" s="74" t="s">
        <v>95</v>
      </c>
      <c r="D1401" s="73">
        <v>38535.43</v>
      </c>
    </row>
    <row r="1402" spans="2:4" x14ac:dyDescent="0.3">
      <c r="B1402" s="72" t="s">
        <v>636</v>
      </c>
      <c r="C1402" s="74" t="s">
        <v>101</v>
      </c>
      <c r="D1402" s="73">
        <v>58120.09</v>
      </c>
    </row>
    <row r="1403" spans="2:4" x14ac:dyDescent="0.3">
      <c r="B1403" s="72" t="s">
        <v>636</v>
      </c>
      <c r="C1403" s="74" t="s">
        <v>103</v>
      </c>
      <c r="D1403" s="73">
        <v>2838</v>
      </c>
    </row>
    <row r="1404" spans="2:4" x14ac:dyDescent="0.3">
      <c r="B1404" s="72" t="s">
        <v>636</v>
      </c>
      <c r="C1404" s="74" t="s">
        <v>105</v>
      </c>
      <c r="D1404" s="73">
        <v>22767.21</v>
      </c>
    </row>
    <row r="1405" spans="2:4" x14ac:dyDescent="0.3">
      <c r="B1405" s="72" t="s">
        <v>636</v>
      </c>
      <c r="C1405" s="74" t="s">
        <v>109</v>
      </c>
      <c r="D1405" s="73">
        <v>15949.75</v>
      </c>
    </row>
    <row r="1406" spans="2:4" x14ac:dyDescent="0.3">
      <c r="B1406" s="72" t="s">
        <v>636</v>
      </c>
      <c r="C1406" s="74" t="s">
        <v>111</v>
      </c>
      <c r="D1406" s="73">
        <v>19744.849999999999</v>
      </c>
    </row>
    <row r="1407" spans="2:4" x14ac:dyDescent="0.3">
      <c r="B1407" s="72" t="s">
        <v>636</v>
      </c>
      <c r="C1407" s="74" t="s">
        <v>113</v>
      </c>
      <c r="D1407" s="73">
        <v>238917.27</v>
      </c>
    </row>
    <row r="1408" spans="2:4" x14ac:dyDescent="0.3">
      <c r="B1408" s="72" t="s">
        <v>636</v>
      </c>
      <c r="C1408" s="74" t="s">
        <v>117</v>
      </c>
      <c r="D1408" s="73">
        <v>23811560.280000001</v>
      </c>
    </row>
    <row r="1409" spans="2:4" x14ac:dyDescent="0.3">
      <c r="B1409" s="72" t="s">
        <v>636</v>
      </c>
      <c r="C1409" s="74" t="s">
        <v>119</v>
      </c>
      <c r="D1409" s="73">
        <v>2312.6999999999998</v>
      </c>
    </row>
    <row r="1410" spans="2:4" x14ac:dyDescent="0.3">
      <c r="B1410" s="72" t="s">
        <v>636</v>
      </c>
      <c r="C1410" s="74" t="s">
        <v>121</v>
      </c>
      <c r="D1410" s="73">
        <v>9482.66</v>
      </c>
    </row>
    <row r="1411" spans="2:4" x14ac:dyDescent="0.3">
      <c r="B1411" s="72" t="s">
        <v>636</v>
      </c>
      <c r="C1411" s="74" t="s">
        <v>22</v>
      </c>
      <c r="D1411" s="73">
        <v>76530.42</v>
      </c>
    </row>
    <row r="1412" spans="2:4" x14ac:dyDescent="0.3">
      <c r="B1412" s="72" t="s">
        <v>636</v>
      </c>
      <c r="C1412" s="74" t="s">
        <v>6</v>
      </c>
      <c r="D1412" s="73">
        <v>1594.52</v>
      </c>
    </row>
    <row r="1413" spans="2:4" x14ac:dyDescent="0.3">
      <c r="B1413" s="72" t="s">
        <v>636</v>
      </c>
      <c r="C1413" s="74" t="s">
        <v>10</v>
      </c>
      <c r="D1413" s="73">
        <v>38190.47</v>
      </c>
    </row>
    <row r="1414" spans="2:4" x14ac:dyDescent="0.3">
      <c r="B1414" s="72" t="s">
        <v>636</v>
      </c>
      <c r="C1414" s="74" t="s">
        <v>16</v>
      </c>
      <c r="D1414" s="73">
        <v>37521.58</v>
      </c>
    </row>
    <row r="1415" spans="2:4" x14ac:dyDescent="0.3">
      <c r="B1415" s="72" t="s">
        <v>634</v>
      </c>
      <c r="C1415" s="74" t="s">
        <v>192</v>
      </c>
      <c r="D1415" s="73">
        <v>1547095.3399999999</v>
      </c>
    </row>
    <row r="1416" spans="2:4" x14ac:dyDescent="0.3">
      <c r="B1416" s="72" t="s">
        <v>634</v>
      </c>
      <c r="C1416" s="74" t="s">
        <v>182</v>
      </c>
      <c r="D1416" s="73">
        <v>254476.36</v>
      </c>
    </row>
    <row r="1417" spans="2:4" x14ac:dyDescent="0.3">
      <c r="B1417" s="72" t="s">
        <v>634</v>
      </c>
      <c r="C1417" s="74" t="s">
        <v>135</v>
      </c>
      <c r="D1417" s="73">
        <v>22718.32</v>
      </c>
    </row>
    <row r="1418" spans="2:4" x14ac:dyDescent="0.3">
      <c r="B1418" s="72" t="s">
        <v>634</v>
      </c>
      <c r="C1418" s="74" t="s">
        <v>137</v>
      </c>
      <c r="D1418" s="73">
        <v>121327.32</v>
      </c>
    </row>
    <row r="1419" spans="2:4" x14ac:dyDescent="0.3">
      <c r="B1419" s="72" t="s">
        <v>634</v>
      </c>
      <c r="C1419" s="74" t="s">
        <v>139</v>
      </c>
      <c r="D1419" s="73">
        <v>79139.75</v>
      </c>
    </row>
    <row r="1420" spans="2:4" x14ac:dyDescent="0.3">
      <c r="B1420" s="72" t="s">
        <v>634</v>
      </c>
      <c r="C1420" s="74" t="s">
        <v>141</v>
      </c>
      <c r="D1420" s="73">
        <v>185873.63999999998</v>
      </c>
    </row>
    <row r="1421" spans="2:4" x14ac:dyDescent="0.3">
      <c r="B1421" s="72" t="s">
        <v>634</v>
      </c>
      <c r="C1421" s="74" t="s">
        <v>143</v>
      </c>
      <c r="D1421" s="73">
        <v>3273.06</v>
      </c>
    </row>
    <row r="1422" spans="2:4" x14ac:dyDescent="0.3">
      <c r="B1422" s="72" t="s">
        <v>634</v>
      </c>
      <c r="C1422" s="74" t="s">
        <v>145</v>
      </c>
      <c r="D1422" s="73">
        <v>19899.72</v>
      </c>
    </row>
    <row r="1423" spans="2:4" x14ac:dyDescent="0.3">
      <c r="B1423" s="72" t="s">
        <v>634</v>
      </c>
      <c r="C1423" s="74" t="s">
        <v>159</v>
      </c>
      <c r="D1423" s="73">
        <v>29774.720000000001</v>
      </c>
    </row>
    <row r="1424" spans="2:4" x14ac:dyDescent="0.3">
      <c r="B1424" s="72" t="s">
        <v>634</v>
      </c>
      <c r="C1424" s="74" t="s">
        <v>161</v>
      </c>
      <c r="D1424" s="73">
        <v>223803.88</v>
      </c>
    </row>
    <row r="1425" spans="2:4" x14ac:dyDescent="0.3">
      <c r="B1425" s="72" t="s">
        <v>634</v>
      </c>
      <c r="C1425" s="74" t="s">
        <v>165</v>
      </c>
      <c r="D1425" s="73">
        <v>13886.919999999998</v>
      </c>
    </row>
    <row r="1426" spans="2:4" x14ac:dyDescent="0.3">
      <c r="B1426" s="72" t="s">
        <v>634</v>
      </c>
      <c r="C1426" s="74" t="s">
        <v>167</v>
      </c>
      <c r="D1426" s="73">
        <v>1924.59</v>
      </c>
    </row>
    <row r="1427" spans="2:4" x14ac:dyDescent="0.3">
      <c r="B1427" s="72" t="s">
        <v>634</v>
      </c>
      <c r="C1427" s="74" t="s">
        <v>169</v>
      </c>
      <c r="D1427" s="73">
        <v>8060.45</v>
      </c>
    </row>
    <row r="1428" spans="2:4" x14ac:dyDescent="0.3">
      <c r="B1428" s="72" t="s">
        <v>634</v>
      </c>
      <c r="C1428" s="74" t="s">
        <v>124</v>
      </c>
      <c r="D1428" s="73">
        <v>2947</v>
      </c>
    </row>
    <row r="1429" spans="2:4" x14ac:dyDescent="0.3">
      <c r="B1429" s="72" t="s">
        <v>634</v>
      </c>
      <c r="C1429" s="74" t="s">
        <v>126</v>
      </c>
      <c r="D1429" s="73">
        <v>750</v>
      </c>
    </row>
    <row r="1430" spans="2:4" x14ac:dyDescent="0.3">
      <c r="B1430" s="72" t="s">
        <v>634</v>
      </c>
      <c r="C1430" s="74" t="s">
        <v>128</v>
      </c>
      <c r="D1430" s="73">
        <v>64485.07</v>
      </c>
    </row>
    <row r="1431" spans="2:4" x14ac:dyDescent="0.3">
      <c r="B1431" s="72" t="s">
        <v>634</v>
      </c>
      <c r="C1431" s="74" t="s">
        <v>132</v>
      </c>
      <c r="D1431" s="73">
        <v>54919.869999999995</v>
      </c>
    </row>
    <row r="1432" spans="2:4" x14ac:dyDescent="0.3">
      <c r="B1432" s="72" t="s">
        <v>634</v>
      </c>
      <c r="C1432" s="74" t="s">
        <v>39</v>
      </c>
      <c r="D1432" s="73">
        <v>1115</v>
      </c>
    </row>
    <row r="1433" spans="2:4" x14ac:dyDescent="0.3">
      <c r="B1433" s="72" t="s">
        <v>634</v>
      </c>
      <c r="C1433" s="74" t="s">
        <v>57</v>
      </c>
      <c r="D1433" s="73">
        <v>14829.02</v>
      </c>
    </row>
    <row r="1434" spans="2:4" x14ac:dyDescent="0.3">
      <c r="B1434" s="72" t="s">
        <v>634</v>
      </c>
      <c r="C1434" s="74" t="s">
        <v>65</v>
      </c>
      <c r="D1434" s="73">
        <v>1679.22</v>
      </c>
    </row>
    <row r="1435" spans="2:4" x14ac:dyDescent="0.3">
      <c r="B1435" s="72" t="s">
        <v>634</v>
      </c>
      <c r="C1435" s="74" t="s">
        <v>69</v>
      </c>
      <c r="D1435" s="73">
        <v>1855.86</v>
      </c>
    </row>
    <row r="1436" spans="2:4" x14ac:dyDescent="0.3">
      <c r="B1436" s="72" t="s">
        <v>634</v>
      </c>
      <c r="C1436" s="74" t="s">
        <v>91</v>
      </c>
      <c r="D1436" s="73">
        <v>329.75</v>
      </c>
    </row>
    <row r="1437" spans="2:4" x14ac:dyDescent="0.3">
      <c r="B1437" s="72" t="s">
        <v>634</v>
      </c>
      <c r="C1437" s="74" t="s">
        <v>109</v>
      </c>
      <c r="D1437" s="73">
        <v>204</v>
      </c>
    </row>
    <row r="1438" spans="2:4" x14ac:dyDescent="0.3">
      <c r="B1438" s="72" t="s">
        <v>634</v>
      </c>
      <c r="C1438" s="74" t="s">
        <v>111</v>
      </c>
      <c r="D1438" s="73">
        <v>304.2</v>
      </c>
    </row>
    <row r="1439" spans="2:4" x14ac:dyDescent="0.3">
      <c r="B1439" s="72" t="s">
        <v>634</v>
      </c>
      <c r="C1439" s="74" t="s">
        <v>117</v>
      </c>
      <c r="D1439" s="73">
        <v>12123.36</v>
      </c>
    </row>
    <row r="1440" spans="2:4" x14ac:dyDescent="0.3">
      <c r="B1440" s="72" t="s">
        <v>634</v>
      </c>
      <c r="C1440" s="74" t="s">
        <v>22</v>
      </c>
      <c r="D1440" s="73">
        <v>4021.1899999999996</v>
      </c>
    </row>
    <row r="1441" spans="2:4" x14ac:dyDescent="0.3">
      <c r="B1441" s="72" t="s">
        <v>634</v>
      </c>
      <c r="C1441" s="74" t="s">
        <v>8</v>
      </c>
      <c r="D1441" s="73">
        <v>807.33</v>
      </c>
    </row>
    <row r="1442" spans="2:4" x14ac:dyDescent="0.3">
      <c r="B1442" s="72" t="s">
        <v>782</v>
      </c>
      <c r="C1442" s="74" t="s">
        <v>194</v>
      </c>
      <c r="D1442" s="73">
        <v>432983.02999999997</v>
      </c>
    </row>
    <row r="1443" spans="2:4" x14ac:dyDescent="0.3">
      <c r="B1443" s="72" t="s">
        <v>782</v>
      </c>
      <c r="C1443" s="74" t="s">
        <v>193</v>
      </c>
      <c r="D1443" s="73">
        <v>-432983.03</v>
      </c>
    </row>
    <row r="1444" spans="2:4" x14ac:dyDescent="0.3">
      <c r="B1444" s="72" t="s">
        <v>782</v>
      </c>
      <c r="C1444" s="74" t="s">
        <v>186</v>
      </c>
      <c r="D1444" s="73">
        <v>2180766.48</v>
      </c>
    </row>
    <row r="1445" spans="2:4" x14ac:dyDescent="0.3">
      <c r="B1445" s="72" t="s">
        <v>782</v>
      </c>
      <c r="C1445" s="74" t="s">
        <v>187</v>
      </c>
      <c r="D1445" s="73">
        <v>23963592.75</v>
      </c>
    </row>
    <row r="1446" spans="2:4" x14ac:dyDescent="0.3">
      <c r="B1446" s="72" t="s">
        <v>782</v>
      </c>
      <c r="C1446" s="74" t="s">
        <v>190</v>
      </c>
      <c r="D1446" s="73">
        <v>21606.16</v>
      </c>
    </row>
    <row r="1447" spans="2:4" x14ac:dyDescent="0.3">
      <c r="B1447" s="72" t="s">
        <v>782</v>
      </c>
      <c r="C1447" s="74" t="s">
        <v>191</v>
      </c>
      <c r="D1447" s="73">
        <v>5348934.01</v>
      </c>
    </row>
    <row r="1448" spans="2:4" x14ac:dyDescent="0.3">
      <c r="B1448" s="72" t="s">
        <v>782</v>
      </c>
      <c r="C1448" s="74" t="s">
        <v>192</v>
      </c>
      <c r="D1448" s="73">
        <v>133684174.58000001</v>
      </c>
    </row>
    <row r="1449" spans="2:4" x14ac:dyDescent="0.3">
      <c r="B1449" s="72" t="s">
        <v>782</v>
      </c>
      <c r="C1449" s="74" t="s">
        <v>172</v>
      </c>
      <c r="D1449" s="73">
        <v>813070.5</v>
      </c>
    </row>
    <row r="1450" spans="2:4" x14ac:dyDescent="0.3">
      <c r="B1450" s="72" t="s">
        <v>782</v>
      </c>
      <c r="C1450" s="74" t="s">
        <v>174</v>
      </c>
      <c r="D1450" s="73">
        <v>2437493.9700000002</v>
      </c>
    </row>
    <row r="1451" spans="2:4" x14ac:dyDescent="0.3">
      <c r="B1451" s="72" t="s">
        <v>782</v>
      </c>
      <c r="C1451" s="74" t="s">
        <v>178</v>
      </c>
      <c r="D1451" s="73">
        <v>2179705.15</v>
      </c>
    </row>
    <row r="1452" spans="2:4" x14ac:dyDescent="0.3">
      <c r="B1452" s="72" t="s">
        <v>782</v>
      </c>
      <c r="C1452" s="74" t="s">
        <v>180</v>
      </c>
      <c r="D1452" s="73">
        <v>852647.11</v>
      </c>
    </row>
    <row r="1453" spans="2:4" x14ac:dyDescent="0.3">
      <c r="B1453" s="72" t="s">
        <v>782</v>
      </c>
      <c r="C1453" s="74" t="s">
        <v>182</v>
      </c>
      <c r="D1453" s="73">
        <v>56933619.07</v>
      </c>
    </row>
    <row r="1454" spans="2:4" x14ac:dyDescent="0.3">
      <c r="B1454" s="72" t="s">
        <v>782</v>
      </c>
      <c r="C1454" s="74" t="s">
        <v>135</v>
      </c>
      <c r="D1454" s="73">
        <v>150</v>
      </c>
    </row>
    <row r="1455" spans="2:4" x14ac:dyDescent="0.3">
      <c r="B1455" s="72" t="s">
        <v>782</v>
      </c>
      <c r="C1455" s="74" t="s">
        <v>137</v>
      </c>
      <c r="D1455" s="73">
        <v>19549.57</v>
      </c>
    </row>
    <row r="1456" spans="2:4" x14ac:dyDescent="0.3">
      <c r="B1456" s="72" t="s">
        <v>782</v>
      </c>
      <c r="C1456" s="74" t="s">
        <v>139</v>
      </c>
      <c r="D1456" s="73">
        <v>15635683.250000002</v>
      </c>
    </row>
    <row r="1457" spans="2:4" x14ac:dyDescent="0.3">
      <c r="B1457" s="72" t="s">
        <v>782</v>
      </c>
      <c r="C1457" s="74" t="s">
        <v>141</v>
      </c>
      <c r="D1457" s="73">
        <v>20648064.010000002</v>
      </c>
    </row>
    <row r="1458" spans="2:4" x14ac:dyDescent="0.3">
      <c r="B1458" s="72" t="s">
        <v>782</v>
      </c>
      <c r="C1458" s="74" t="s">
        <v>143</v>
      </c>
      <c r="D1458" s="73">
        <v>706255.58999999985</v>
      </c>
    </row>
    <row r="1459" spans="2:4" x14ac:dyDescent="0.3">
      <c r="B1459" s="72" t="s">
        <v>782</v>
      </c>
      <c r="C1459" s="74" t="s">
        <v>145</v>
      </c>
      <c r="D1459" s="73">
        <v>823002.7000000003</v>
      </c>
    </row>
    <row r="1460" spans="2:4" x14ac:dyDescent="0.3">
      <c r="B1460" s="72" t="s">
        <v>782</v>
      </c>
      <c r="C1460" s="74" t="s">
        <v>147</v>
      </c>
      <c r="D1460" s="73">
        <v>98004.559999999954</v>
      </c>
    </row>
    <row r="1461" spans="2:4" x14ac:dyDescent="0.3">
      <c r="B1461" s="72" t="s">
        <v>782</v>
      </c>
      <c r="C1461" s="74" t="s">
        <v>149</v>
      </c>
      <c r="D1461" s="73">
        <v>255146.34999999995</v>
      </c>
    </row>
    <row r="1462" spans="2:4" x14ac:dyDescent="0.3">
      <c r="B1462" s="72" t="s">
        <v>782</v>
      </c>
      <c r="C1462" s="74" t="s">
        <v>159</v>
      </c>
      <c r="D1462" s="73">
        <v>6908852.2899999982</v>
      </c>
    </row>
    <row r="1463" spans="2:4" x14ac:dyDescent="0.3">
      <c r="B1463" s="72" t="s">
        <v>782</v>
      </c>
      <c r="C1463" s="74" t="s">
        <v>161</v>
      </c>
      <c r="D1463" s="73">
        <v>23021175.689999986</v>
      </c>
    </row>
    <row r="1464" spans="2:4" x14ac:dyDescent="0.3">
      <c r="B1464" s="72" t="s">
        <v>782</v>
      </c>
      <c r="C1464" s="74" t="s">
        <v>163</v>
      </c>
      <c r="D1464" s="73">
        <v>4662575.8100000015</v>
      </c>
    </row>
    <row r="1465" spans="2:4" x14ac:dyDescent="0.3">
      <c r="B1465" s="72" t="s">
        <v>782</v>
      </c>
      <c r="C1465" s="74" t="s">
        <v>165</v>
      </c>
      <c r="D1465" s="73">
        <v>12245921.100000007</v>
      </c>
    </row>
    <row r="1466" spans="2:4" x14ac:dyDescent="0.3">
      <c r="B1466" s="72" t="s">
        <v>782</v>
      </c>
      <c r="C1466" s="74" t="s">
        <v>124</v>
      </c>
      <c r="D1466" s="73">
        <v>609761.08000000007</v>
      </c>
    </row>
    <row r="1467" spans="2:4" x14ac:dyDescent="0.3">
      <c r="B1467" s="72" t="s">
        <v>782</v>
      </c>
      <c r="C1467" s="74" t="s">
        <v>126</v>
      </c>
      <c r="D1467" s="73">
        <v>1871929.1199999999</v>
      </c>
    </row>
    <row r="1468" spans="2:4" x14ac:dyDescent="0.3">
      <c r="B1468" s="72" t="s">
        <v>782</v>
      </c>
      <c r="C1468" s="74" t="s">
        <v>128</v>
      </c>
      <c r="D1468" s="73">
        <v>2744089.24</v>
      </c>
    </row>
    <row r="1469" spans="2:4" x14ac:dyDescent="0.3">
      <c r="B1469" s="72" t="s">
        <v>782</v>
      </c>
      <c r="C1469" s="74" t="s">
        <v>130</v>
      </c>
      <c r="D1469" s="73">
        <v>1087958.48</v>
      </c>
    </row>
    <row r="1470" spans="2:4" x14ac:dyDescent="0.3">
      <c r="B1470" s="72" t="s">
        <v>782</v>
      </c>
      <c r="C1470" s="74" t="s">
        <v>132</v>
      </c>
      <c r="D1470" s="73">
        <v>16350430.240000002</v>
      </c>
    </row>
    <row r="1471" spans="2:4" x14ac:dyDescent="0.3">
      <c r="B1471" s="72" t="s">
        <v>782</v>
      </c>
      <c r="C1471" s="74" t="s">
        <v>33</v>
      </c>
      <c r="D1471" s="73">
        <v>94960.02</v>
      </c>
    </row>
    <row r="1472" spans="2:4" x14ac:dyDescent="0.3">
      <c r="B1472" s="72" t="s">
        <v>782</v>
      </c>
      <c r="C1472" s="74" t="s">
        <v>35</v>
      </c>
      <c r="D1472" s="73">
        <v>2941107.75</v>
      </c>
    </row>
    <row r="1473" spans="2:4" x14ac:dyDescent="0.3">
      <c r="B1473" s="72" t="s">
        <v>782</v>
      </c>
      <c r="C1473" s="74" t="s">
        <v>39</v>
      </c>
      <c r="D1473" s="73">
        <v>412776.47</v>
      </c>
    </row>
    <row r="1474" spans="2:4" x14ac:dyDescent="0.3">
      <c r="B1474" s="72" t="s">
        <v>782</v>
      </c>
      <c r="C1474" s="74" t="s">
        <v>49</v>
      </c>
      <c r="D1474" s="73">
        <v>1913546.14</v>
      </c>
    </row>
    <row r="1475" spans="2:4" x14ac:dyDescent="0.3">
      <c r="B1475" s="72" t="s">
        <v>782</v>
      </c>
      <c r="C1475" s="74" t="s">
        <v>51</v>
      </c>
      <c r="D1475" s="73">
        <v>1008012.56</v>
      </c>
    </row>
    <row r="1476" spans="2:4" x14ac:dyDescent="0.3">
      <c r="B1476" s="72" t="s">
        <v>782</v>
      </c>
      <c r="C1476" s="74" t="s">
        <v>53</v>
      </c>
      <c r="D1476" s="73">
        <v>175518</v>
      </c>
    </row>
    <row r="1477" spans="2:4" x14ac:dyDescent="0.3">
      <c r="B1477" s="72" t="s">
        <v>782</v>
      </c>
      <c r="C1477" s="74" t="s">
        <v>55</v>
      </c>
      <c r="D1477" s="73">
        <v>1322972.49</v>
      </c>
    </row>
    <row r="1478" spans="2:4" x14ac:dyDescent="0.3">
      <c r="B1478" s="72" t="s">
        <v>782</v>
      </c>
      <c r="C1478" s="74" t="s">
        <v>57</v>
      </c>
      <c r="D1478" s="73">
        <v>652742.5</v>
      </c>
    </row>
    <row r="1479" spans="2:4" x14ac:dyDescent="0.3">
      <c r="B1479" s="72" t="s">
        <v>782</v>
      </c>
      <c r="C1479" s="74" t="s">
        <v>59</v>
      </c>
      <c r="D1479" s="73">
        <v>55608.55</v>
      </c>
    </row>
    <row r="1480" spans="2:4" x14ac:dyDescent="0.3">
      <c r="B1480" s="72" t="s">
        <v>782</v>
      </c>
      <c r="C1480" s="74" t="s">
        <v>61</v>
      </c>
      <c r="D1480" s="73">
        <v>83724.13</v>
      </c>
    </row>
    <row r="1481" spans="2:4" x14ac:dyDescent="0.3">
      <c r="B1481" s="72" t="s">
        <v>782</v>
      </c>
      <c r="C1481" s="74" t="s">
        <v>63</v>
      </c>
      <c r="D1481" s="73">
        <v>3163448.6900000004</v>
      </c>
    </row>
    <row r="1482" spans="2:4" x14ac:dyDescent="0.3">
      <c r="B1482" s="72" t="s">
        <v>782</v>
      </c>
      <c r="C1482" s="74" t="s">
        <v>65</v>
      </c>
      <c r="D1482" s="73">
        <v>207933.3</v>
      </c>
    </row>
    <row r="1483" spans="2:4" x14ac:dyDescent="0.3">
      <c r="B1483" s="72" t="s">
        <v>782</v>
      </c>
      <c r="C1483" s="74" t="s">
        <v>67</v>
      </c>
      <c r="D1483" s="73">
        <v>1499.5700000000002</v>
      </c>
    </row>
    <row r="1484" spans="2:4" x14ac:dyDescent="0.3">
      <c r="B1484" s="72" t="s">
        <v>782</v>
      </c>
      <c r="C1484" s="74" t="s">
        <v>69</v>
      </c>
      <c r="D1484" s="73">
        <v>6622014.4100000001</v>
      </c>
    </row>
    <row r="1485" spans="2:4" x14ac:dyDescent="0.3">
      <c r="B1485" s="72" t="s">
        <v>782</v>
      </c>
      <c r="C1485" s="74" t="s">
        <v>71</v>
      </c>
      <c r="D1485" s="73">
        <v>3541449.44</v>
      </c>
    </row>
    <row r="1486" spans="2:4" x14ac:dyDescent="0.3">
      <c r="B1486" s="72" t="s">
        <v>782</v>
      </c>
      <c r="C1486" s="74" t="s">
        <v>73</v>
      </c>
      <c r="D1486" s="73">
        <v>184232.84</v>
      </c>
    </row>
    <row r="1487" spans="2:4" x14ac:dyDescent="0.3">
      <c r="B1487" s="72" t="s">
        <v>782</v>
      </c>
      <c r="C1487" s="74" t="s">
        <v>81</v>
      </c>
      <c r="D1487" s="73">
        <v>485743.74</v>
      </c>
    </row>
    <row r="1488" spans="2:4" x14ac:dyDescent="0.3">
      <c r="B1488" s="72" t="s">
        <v>782</v>
      </c>
      <c r="C1488" s="74" t="s">
        <v>83</v>
      </c>
      <c r="D1488" s="73">
        <v>133.96</v>
      </c>
    </row>
    <row r="1489" spans="2:4" x14ac:dyDescent="0.3">
      <c r="B1489" s="72" t="s">
        <v>782</v>
      </c>
      <c r="C1489" s="74" t="s">
        <v>85</v>
      </c>
      <c r="D1489" s="73">
        <v>89570.180000000008</v>
      </c>
    </row>
    <row r="1490" spans="2:4" x14ac:dyDescent="0.3">
      <c r="B1490" s="72" t="s">
        <v>782</v>
      </c>
      <c r="C1490" s="74" t="s">
        <v>87</v>
      </c>
      <c r="D1490" s="73">
        <v>258208.25</v>
      </c>
    </row>
    <row r="1491" spans="2:4" x14ac:dyDescent="0.3">
      <c r="B1491" s="72" t="s">
        <v>782</v>
      </c>
      <c r="C1491" s="74" t="s">
        <v>89</v>
      </c>
      <c r="D1491" s="73">
        <v>166805.31999999998</v>
      </c>
    </row>
    <row r="1492" spans="2:4" x14ac:dyDescent="0.3">
      <c r="B1492" s="72" t="s">
        <v>782</v>
      </c>
      <c r="C1492" s="74" t="s">
        <v>91</v>
      </c>
      <c r="D1492" s="73">
        <v>688731.06</v>
      </c>
    </row>
    <row r="1493" spans="2:4" x14ac:dyDescent="0.3">
      <c r="B1493" s="72" t="s">
        <v>782</v>
      </c>
      <c r="C1493" s="74" t="s">
        <v>93</v>
      </c>
      <c r="D1493" s="73">
        <v>352599.77</v>
      </c>
    </row>
    <row r="1494" spans="2:4" x14ac:dyDescent="0.3">
      <c r="B1494" s="72" t="s">
        <v>782</v>
      </c>
      <c r="C1494" s="74" t="s">
        <v>95</v>
      </c>
      <c r="D1494" s="73">
        <v>1357115.51</v>
      </c>
    </row>
    <row r="1495" spans="2:4" x14ac:dyDescent="0.3">
      <c r="B1495" s="72" t="s">
        <v>782</v>
      </c>
      <c r="C1495" s="74" t="s">
        <v>99</v>
      </c>
      <c r="D1495" s="73">
        <v>321721.84000000003</v>
      </c>
    </row>
    <row r="1496" spans="2:4" x14ac:dyDescent="0.3">
      <c r="B1496" s="72" t="s">
        <v>782</v>
      </c>
      <c r="C1496" s="74" t="s">
        <v>101</v>
      </c>
      <c r="D1496" s="73">
        <v>1081901.19</v>
      </c>
    </row>
    <row r="1497" spans="2:4" x14ac:dyDescent="0.3">
      <c r="B1497" s="72" t="s">
        <v>782</v>
      </c>
      <c r="C1497" s="74" t="s">
        <v>103</v>
      </c>
      <c r="D1497" s="73">
        <v>46880</v>
      </c>
    </row>
    <row r="1498" spans="2:4" x14ac:dyDescent="0.3">
      <c r="B1498" s="72" t="s">
        <v>782</v>
      </c>
      <c r="C1498" s="74" t="s">
        <v>105</v>
      </c>
      <c r="D1498" s="73">
        <v>51049.19</v>
      </c>
    </row>
    <row r="1499" spans="2:4" x14ac:dyDescent="0.3">
      <c r="B1499" s="72" t="s">
        <v>782</v>
      </c>
      <c r="C1499" s="74" t="s">
        <v>107</v>
      </c>
      <c r="D1499" s="73">
        <v>149262.64000000001</v>
      </c>
    </row>
    <row r="1500" spans="2:4" x14ac:dyDescent="0.3">
      <c r="B1500" s="72" t="s">
        <v>782</v>
      </c>
      <c r="C1500" s="74" t="s">
        <v>109</v>
      </c>
      <c r="D1500" s="73">
        <v>4875801.3</v>
      </c>
    </row>
    <row r="1501" spans="2:4" x14ac:dyDescent="0.3">
      <c r="B1501" s="72" t="s">
        <v>782</v>
      </c>
      <c r="C1501" s="74" t="s">
        <v>111</v>
      </c>
      <c r="D1501" s="73">
        <v>1463607.66</v>
      </c>
    </row>
    <row r="1502" spans="2:4" x14ac:dyDescent="0.3">
      <c r="B1502" s="72" t="s">
        <v>782</v>
      </c>
      <c r="C1502" s="74" t="s">
        <v>115</v>
      </c>
      <c r="D1502" s="73">
        <v>722398.96</v>
      </c>
    </row>
    <row r="1503" spans="2:4" x14ac:dyDescent="0.3">
      <c r="B1503" s="72" t="s">
        <v>782</v>
      </c>
      <c r="C1503" s="74" t="s">
        <v>117</v>
      </c>
      <c r="D1503" s="73">
        <v>963268.6</v>
      </c>
    </row>
    <row r="1504" spans="2:4" x14ac:dyDescent="0.3">
      <c r="B1504" s="72" t="s">
        <v>782</v>
      </c>
      <c r="C1504" s="74" t="s">
        <v>119</v>
      </c>
      <c r="D1504" s="73">
        <v>134278.15</v>
      </c>
    </row>
    <row r="1505" spans="2:4" x14ac:dyDescent="0.3">
      <c r="B1505" s="72" t="s">
        <v>782</v>
      </c>
      <c r="C1505" s="74" t="s">
        <v>121</v>
      </c>
      <c r="D1505" s="73">
        <v>88813.759999999995</v>
      </c>
    </row>
    <row r="1506" spans="2:4" x14ac:dyDescent="0.3">
      <c r="B1506" s="72" t="s">
        <v>782</v>
      </c>
      <c r="C1506" s="74" t="s">
        <v>22</v>
      </c>
      <c r="D1506" s="73">
        <v>522214.93</v>
      </c>
    </row>
    <row r="1507" spans="2:4" x14ac:dyDescent="0.3">
      <c r="B1507" s="72" t="s">
        <v>782</v>
      </c>
      <c r="C1507" s="74" t="s">
        <v>6</v>
      </c>
      <c r="D1507" s="73">
        <v>414962</v>
      </c>
    </row>
    <row r="1508" spans="2:4" x14ac:dyDescent="0.3">
      <c r="B1508" s="72" t="s">
        <v>782</v>
      </c>
      <c r="C1508" s="74" t="s">
        <v>10</v>
      </c>
      <c r="D1508" s="73">
        <v>866420.15999999992</v>
      </c>
    </row>
    <row r="1509" spans="2:4" x14ac:dyDescent="0.3">
      <c r="B1509" s="72" t="s">
        <v>782</v>
      </c>
      <c r="C1509" s="74" t="s">
        <v>12</v>
      </c>
      <c r="D1509" s="73">
        <v>4362.8599999999997</v>
      </c>
    </row>
    <row r="1510" spans="2:4" x14ac:dyDescent="0.3">
      <c r="B1510" s="72" t="s">
        <v>782</v>
      </c>
      <c r="C1510" s="74" t="s">
        <v>14</v>
      </c>
      <c r="D1510" s="73">
        <v>97758.61</v>
      </c>
    </row>
    <row r="1511" spans="2:4" x14ac:dyDescent="0.3">
      <c r="B1511" s="72" t="s">
        <v>782</v>
      </c>
      <c r="C1511" s="74" t="s">
        <v>16</v>
      </c>
      <c r="D1511" s="73">
        <v>8038458.6900000004</v>
      </c>
    </row>
    <row r="1512" spans="2:4" x14ac:dyDescent="0.3">
      <c r="B1512" s="72" t="s">
        <v>408</v>
      </c>
      <c r="C1512" s="74" t="s">
        <v>185</v>
      </c>
      <c r="D1512" s="73">
        <v>91280</v>
      </c>
    </row>
    <row r="1513" spans="2:4" x14ac:dyDescent="0.3">
      <c r="B1513" s="72" t="s">
        <v>408</v>
      </c>
      <c r="C1513" s="74" t="s">
        <v>186</v>
      </c>
      <c r="D1513" s="73">
        <v>134999.24</v>
      </c>
    </row>
    <row r="1514" spans="2:4" x14ac:dyDescent="0.3">
      <c r="B1514" s="72" t="s">
        <v>408</v>
      </c>
      <c r="C1514" s="74" t="s">
        <v>187</v>
      </c>
      <c r="D1514" s="73">
        <v>274792.82</v>
      </c>
    </row>
    <row r="1515" spans="2:4" x14ac:dyDescent="0.3">
      <c r="B1515" s="72" t="s">
        <v>408</v>
      </c>
      <c r="C1515" s="74" t="s">
        <v>190</v>
      </c>
      <c r="D1515" s="73">
        <v>258189.1</v>
      </c>
    </row>
    <row r="1516" spans="2:4" x14ac:dyDescent="0.3">
      <c r="B1516" s="72" t="s">
        <v>408</v>
      </c>
      <c r="C1516" s="74" t="s">
        <v>191</v>
      </c>
      <c r="D1516" s="73">
        <v>317883.21999999997</v>
      </c>
    </row>
    <row r="1517" spans="2:4" x14ac:dyDescent="0.3">
      <c r="B1517" s="72" t="s">
        <v>408</v>
      </c>
      <c r="C1517" s="74" t="s">
        <v>192</v>
      </c>
      <c r="D1517" s="73">
        <v>10366925.949999999</v>
      </c>
    </row>
    <row r="1518" spans="2:4" x14ac:dyDescent="0.3">
      <c r="B1518" s="72" t="s">
        <v>408</v>
      </c>
      <c r="C1518" s="74" t="s">
        <v>172</v>
      </c>
      <c r="D1518" s="73">
        <v>32112.57</v>
      </c>
    </row>
    <row r="1519" spans="2:4" x14ac:dyDescent="0.3">
      <c r="B1519" s="72" t="s">
        <v>408</v>
      </c>
      <c r="C1519" s="74" t="s">
        <v>174</v>
      </c>
      <c r="D1519" s="73">
        <v>263181.36</v>
      </c>
    </row>
    <row r="1520" spans="2:4" x14ac:dyDescent="0.3">
      <c r="B1520" s="72" t="s">
        <v>408</v>
      </c>
      <c r="C1520" s="74" t="s">
        <v>178</v>
      </c>
      <c r="D1520" s="73">
        <v>38394.200000000004</v>
      </c>
    </row>
    <row r="1521" spans="2:4" x14ac:dyDescent="0.3">
      <c r="B1521" s="72" t="s">
        <v>408</v>
      </c>
      <c r="C1521" s="74" t="s">
        <v>180</v>
      </c>
      <c r="D1521" s="73">
        <v>51113.590000000004</v>
      </c>
    </row>
    <row r="1522" spans="2:4" x14ac:dyDescent="0.3">
      <c r="B1522" s="72" t="s">
        <v>408</v>
      </c>
      <c r="C1522" s="74" t="s">
        <v>182</v>
      </c>
      <c r="D1522" s="73">
        <v>3237086.12</v>
      </c>
    </row>
    <row r="1523" spans="2:4" x14ac:dyDescent="0.3">
      <c r="B1523" s="72" t="s">
        <v>408</v>
      </c>
      <c r="C1523" s="74" t="s">
        <v>139</v>
      </c>
      <c r="D1523" s="73">
        <v>1003929.32</v>
      </c>
    </row>
    <row r="1524" spans="2:4" x14ac:dyDescent="0.3">
      <c r="B1524" s="72" t="s">
        <v>408</v>
      </c>
      <c r="C1524" s="74" t="s">
        <v>141</v>
      </c>
      <c r="D1524" s="73">
        <v>1449700.56</v>
      </c>
    </row>
    <row r="1525" spans="2:4" x14ac:dyDescent="0.3">
      <c r="B1525" s="72" t="s">
        <v>408</v>
      </c>
      <c r="C1525" s="74" t="s">
        <v>143</v>
      </c>
      <c r="D1525" s="73">
        <v>105526.45999999998</v>
      </c>
    </row>
    <row r="1526" spans="2:4" x14ac:dyDescent="0.3">
      <c r="B1526" s="72" t="s">
        <v>408</v>
      </c>
      <c r="C1526" s="74" t="s">
        <v>145</v>
      </c>
      <c r="D1526" s="73">
        <v>60046.270000000004</v>
      </c>
    </row>
    <row r="1527" spans="2:4" x14ac:dyDescent="0.3">
      <c r="B1527" s="72" t="s">
        <v>408</v>
      </c>
      <c r="C1527" s="74" t="s">
        <v>147</v>
      </c>
      <c r="D1527" s="73">
        <v>34379.089999999997</v>
      </c>
    </row>
    <row r="1528" spans="2:4" x14ac:dyDescent="0.3">
      <c r="B1528" s="72" t="s">
        <v>408</v>
      </c>
      <c r="C1528" s="74" t="s">
        <v>149</v>
      </c>
      <c r="D1528" s="73">
        <v>109307.75</v>
      </c>
    </row>
    <row r="1529" spans="2:4" x14ac:dyDescent="0.3">
      <c r="B1529" s="72" t="s">
        <v>408</v>
      </c>
      <c r="C1529" s="74" t="s">
        <v>159</v>
      </c>
      <c r="D1529" s="73">
        <v>379493</v>
      </c>
    </row>
    <row r="1530" spans="2:4" x14ac:dyDescent="0.3">
      <c r="B1530" s="72" t="s">
        <v>408</v>
      </c>
      <c r="C1530" s="74" t="s">
        <v>161</v>
      </c>
      <c r="D1530" s="73">
        <v>1587059.29</v>
      </c>
    </row>
    <row r="1531" spans="2:4" x14ac:dyDescent="0.3">
      <c r="B1531" s="72" t="s">
        <v>408</v>
      </c>
      <c r="C1531" s="74" t="s">
        <v>163</v>
      </c>
      <c r="D1531" s="73">
        <v>268126.26</v>
      </c>
    </row>
    <row r="1532" spans="2:4" x14ac:dyDescent="0.3">
      <c r="B1532" s="72" t="s">
        <v>408</v>
      </c>
      <c r="C1532" s="74" t="s">
        <v>165</v>
      </c>
      <c r="D1532" s="73">
        <v>847175.1399999999</v>
      </c>
    </row>
    <row r="1533" spans="2:4" x14ac:dyDescent="0.3">
      <c r="B1533" s="72" t="s">
        <v>408</v>
      </c>
      <c r="C1533" s="74" t="s">
        <v>124</v>
      </c>
      <c r="D1533" s="73">
        <v>335882.13</v>
      </c>
    </row>
    <row r="1534" spans="2:4" x14ac:dyDescent="0.3">
      <c r="B1534" s="72" t="s">
        <v>408</v>
      </c>
      <c r="C1534" s="74" t="s">
        <v>126</v>
      </c>
      <c r="D1534" s="73">
        <v>108063.4</v>
      </c>
    </row>
    <row r="1535" spans="2:4" x14ac:dyDescent="0.3">
      <c r="B1535" s="72" t="s">
        <v>408</v>
      </c>
      <c r="C1535" s="74" t="s">
        <v>128</v>
      </c>
      <c r="D1535" s="73">
        <v>18907.61</v>
      </c>
    </row>
    <row r="1536" spans="2:4" x14ac:dyDescent="0.3">
      <c r="B1536" s="72" t="s">
        <v>408</v>
      </c>
      <c r="C1536" s="74" t="s">
        <v>130</v>
      </c>
      <c r="D1536" s="73">
        <v>95985.65</v>
      </c>
    </row>
    <row r="1537" spans="2:4" x14ac:dyDescent="0.3">
      <c r="B1537" s="72" t="s">
        <v>408</v>
      </c>
      <c r="C1537" s="74" t="s">
        <v>132</v>
      </c>
      <c r="D1537" s="73">
        <v>512077.32</v>
      </c>
    </row>
    <row r="1538" spans="2:4" x14ac:dyDescent="0.3">
      <c r="B1538" s="72" t="s">
        <v>408</v>
      </c>
      <c r="C1538" s="74" t="s">
        <v>39</v>
      </c>
      <c r="D1538" s="73">
        <v>37811.729999999996</v>
      </c>
    </row>
    <row r="1539" spans="2:4" x14ac:dyDescent="0.3">
      <c r="B1539" s="72" t="s">
        <v>408</v>
      </c>
      <c r="C1539" s="74" t="s">
        <v>49</v>
      </c>
      <c r="D1539" s="73">
        <v>304462.84000000003</v>
      </c>
    </row>
    <row r="1540" spans="2:4" x14ac:dyDescent="0.3">
      <c r="B1540" s="72" t="s">
        <v>408</v>
      </c>
      <c r="C1540" s="74" t="s">
        <v>51</v>
      </c>
      <c r="D1540" s="73">
        <v>53164.5</v>
      </c>
    </row>
    <row r="1541" spans="2:4" x14ac:dyDescent="0.3">
      <c r="B1541" s="72" t="s">
        <v>408</v>
      </c>
      <c r="C1541" s="74" t="s">
        <v>55</v>
      </c>
      <c r="D1541" s="73">
        <v>300833.38</v>
      </c>
    </row>
    <row r="1542" spans="2:4" x14ac:dyDescent="0.3">
      <c r="B1542" s="72" t="s">
        <v>408</v>
      </c>
      <c r="C1542" s="74" t="s">
        <v>57</v>
      </c>
      <c r="D1542" s="73">
        <v>29850.83</v>
      </c>
    </row>
    <row r="1543" spans="2:4" x14ac:dyDescent="0.3">
      <c r="B1543" s="72" t="s">
        <v>408</v>
      </c>
      <c r="C1543" s="74" t="s">
        <v>59</v>
      </c>
      <c r="D1543" s="73">
        <v>702376.93</v>
      </c>
    </row>
    <row r="1544" spans="2:4" x14ac:dyDescent="0.3">
      <c r="B1544" s="72" t="s">
        <v>408</v>
      </c>
      <c r="C1544" s="74" t="s">
        <v>61</v>
      </c>
      <c r="D1544" s="73">
        <v>35646.57</v>
      </c>
    </row>
    <row r="1545" spans="2:4" x14ac:dyDescent="0.3">
      <c r="B1545" s="72" t="s">
        <v>408</v>
      </c>
      <c r="C1545" s="74" t="s">
        <v>63</v>
      </c>
      <c r="D1545" s="73">
        <v>509059.62</v>
      </c>
    </row>
    <row r="1546" spans="2:4" x14ac:dyDescent="0.3">
      <c r="B1546" s="72" t="s">
        <v>408</v>
      </c>
      <c r="C1546" s="74" t="s">
        <v>65</v>
      </c>
      <c r="D1546" s="73">
        <v>11629</v>
      </c>
    </row>
    <row r="1547" spans="2:4" x14ac:dyDescent="0.3">
      <c r="B1547" s="72" t="s">
        <v>408</v>
      </c>
      <c r="C1547" s="74" t="s">
        <v>67</v>
      </c>
      <c r="D1547" s="73">
        <v>2849.0099999999998</v>
      </c>
    </row>
    <row r="1548" spans="2:4" x14ac:dyDescent="0.3">
      <c r="B1548" s="72" t="s">
        <v>408</v>
      </c>
      <c r="C1548" s="74" t="s">
        <v>69</v>
      </c>
      <c r="D1548" s="73">
        <v>41005.08</v>
      </c>
    </row>
    <row r="1549" spans="2:4" x14ac:dyDescent="0.3">
      <c r="B1549" s="72" t="s">
        <v>408</v>
      </c>
      <c r="C1549" s="74" t="s">
        <v>71</v>
      </c>
      <c r="D1549" s="73">
        <v>189185.47</v>
      </c>
    </row>
    <row r="1550" spans="2:4" x14ac:dyDescent="0.3">
      <c r="B1550" s="72" t="s">
        <v>408</v>
      </c>
      <c r="C1550" s="74" t="s">
        <v>73</v>
      </c>
      <c r="D1550" s="73">
        <v>1421631.71</v>
      </c>
    </row>
    <row r="1551" spans="2:4" x14ac:dyDescent="0.3">
      <c r="B1551" s="72" t="s">
        <v>408</v>
      </c>
      <c r="C1551" s="74" t="s">
        <v>77</v>
      </c>
      <c r="D1551" s="73">
        <v>11751.2</v>
      </c>
    </row>
    <row r="1552" spans="2:4" x14ac:dyDescent="0.3">
      <c r="B1552" s="72" t="s">
        <v>408</v>
      </c>
      <c r="C1552" s="74" t="s">
        <v>81</v>
      </c>
      <c r="D1552" s="73">
        <v>4991.21</v>
      </c>
    </row>
    <row r="1553" spans="2:4" x14ac:dyDescent="0.3">
      <c r="B1553" s="72" t="s">
        <v>408</v>
      </c>
      <c r="C1553" s="74" t="s">
        <v>85</v>
      </c>
      <c r="D1553" s="73">
        <v>33748.590000000004</v>
      </c>
    </row>
    <row r="1554" spans="2:4" x14ac:dyDescent="0.3">
      <c r="B1554" s="72" t="s">
        <v>408</v>
      </c>
      <c r="C1554" s="74" t="s">
        <v>89</v>
      </c>
      <c r="D1554" s="73">
        <v>43272.79</v>
      </c>
    </row>
    <row r="1555" spans="2:4" x14ac:dyDescent="0.3">
      <c r="B1555" s="72" t="s">
        <v>408</v>
      </c>
      <c r="C1555" s="74" t="s">
        <v>91</v>
      </c>
      <c r="D1555" s="73">
        <v>208391.08000000002</v>
      </c>
    </row>
    <row r="1556" spans="2:4" x14ac:dyDescent="0.3">
      <c r="B1556" s="72" t="s">
        <v>408</v>
      </c>
      <c r="C1556" s="74" t="s">
        <v>93</v>
      </c>
      <c r="D1556" s="73">
        <v>36761.519999999997</v>
      </c>
    </row>
    <row r="1557" spans="2:4" x14ac:dyDescent="0.3">
      <c r="B1557" s="72" t="s">
        <v>408</v>
      </c>
      <c r="C1557" s="74" t="s">
        <v>95</v>
      </c>
      <c r="D1557" s="73">
        <v>26183.49</v>
      </c>
    </row>
    <row r="1558" spans="2:4" x14ac:dyDescent="0.3">
      <c r="B1558" s="72" t="s">
        <v>408</v>
      </c>
      <c r="C1558" s="74" t="s">
        <v>101</v>
      </c>
      <c r="D1558" s="73">
        <v>203947.77000000002</v>
      </c>
    </row>
    <row r="1559" spans="2:4" x14ac:dyDescent="0.3">
      <c r="B1559" s="72" t="s">
        <v>408</v>
      </c>
      <c r="C1559" s="74" t="s">
        <v>105</v>
      </c>
      <c r="D1559" s="73">
        <v>16254</v>
      </c>
    </row>
    <row r="1560" spans="2:4" x14ac:dyDescent="0.3">
      <c r="B1560" s="72" t="s">
        <v>408</v>
      </c>
      <c r="C1560" s="74" t="s">
        <v>107</v>
      </c>
      <c r="D1560" s="73">
        <v>150146.76</v>
      </c>
    </row>
    <row r="1561" spans="2:4" x14ac:dyDescent="0.3">
      <c r="B1561" s="72" t="s">
        <v>408</v>
      </c>
      <c r="C1561" s="74" t="s">
        <v>109</v>
      </c>
      <c r="D1561" s="73">
        <v>92397.22</v>
      </c>
    </row>
    <row r="1562" spans="2:4" x14ac:dyDescent="0.3">
      <c r="B1562" s="72" t="s">
        <v>408</v>
      </c>
      <c r="C1562" s="74" t="s">
        <v>111</v>
      </c>
      <c r="D1562" s="73">
        <v>44792.19</v>
      </c>
    </row>
    <row r="1563" spans="2:4" x14ac:dyDescent="0.3">
      <c r="B1563" s="72" t="s">
        <v>408</v>
      </c>
      <c r="C1563" s="74" t="s">
        <v>119</v>
      </c>
      <c r="D1563" s="73">
        <v>10841.01</v>
      </c>
    </row>
    <row r="1564" spans="2:4" x14ac:dyDescent="0.3">
      <c r="B1564" s="72" t="s">
        <v>408</v>
      </c>
      <c r="C1564" s="74" t="s">
        <v>121</v>
      </c>
      <c r="D1564" s="73">
        <v>11856.800000000001</v>
      </c>
    </row>
    <row r="1565" spans="2:4" x14ac:dyDescent="0.3">
      <c r="B1565" s="72" t="s">
        <v>408</v>
      </c>
      <c r="C1565" s="74" t="s">
        <v>22</v>
      </c>
      <c r="D1565" s="73">
        <v>49335.229999999996</v>
      </c>
    </row>
    <row r="1566" spans="2:4" x14ac:dyDescent="0.3">
      <c r="B1566" s="72" t="s">
        <v>408</v>
      </c>
      <c r="C1566" s="74" t="s">
        <v>6</v>
      </c>
      <c r="D1566" s="73">
        <v>22050.91</v>
      </c>
    </row>
    <row r="1567" spans="2:4" x14ac:dyDescent="0.3">
      <c r="B1567" s="72" t="s">
        <v>408</v>
      </c>
      <c r="C1567" s="74" t="s">
        <v>8</v>
      </c>
      <c r="D1567" s="73">
        <v>23382.959999999999</v>
      </c>
    </row>
    <row r="1568" spans="2:4" x14ac:dyDescent="0.3">
      <c r="B1568" s="72" t="s">
        <v>408</v>
      </c>
      <c r="C1568" s="74" t="s">
        <v>10</v>
      </c>
      <c r="D1568" s="73">
        <v>405615.98</v>
      </c>
    </row>
    <row r="1569" spans="2:4" x14ac:dyDescent="0.3">
      <c r="B1569" s="72" t="s">
        <v>408</v>
      </c>
      <c r="C1569" s="74" t="s">
        <v>12</v>
      </c>
      <c r="D1569" s="73">
        <v>2366.1799999999998</v>
      </c>
    </row>
    <row r="1570" spans="2:4" x14ac:dyDescent="0.3">
      <c r="B1570" s="72" t="s">
        <v>448</v>
      </c>
      <c r="C1570" s="74" t="s">
        <v>185</v>
      </c>
      <c r="D1570" s="73">
        <v>70460</v>
      </c>
    </row>
    <row r="1571" spans="2:4" x14ac:dyDescent="0.3">
      <c r="B1571" s="72" t="s">
        <v>448</v>
      </c>
      <c r="C1571" s="74" t="s">
        <v>186</v>
      </c>
      <c r="D1571" s="73">
        <v>131891.94999999998</v>
      </c>
    </row>
    <row r="1572" spans="2:4" x14ac:dyDescent="0.3">
      <c r="B1572" s="72" t="s">
        <v>448</v>
      </c>
      <c r="C1572" s="74" t="s">
        <v>187</v>
      </c>
      <c r="D1572" s="73">
        <v>443762.69</v>
      </c>
    </row>
    <row r="1573" spans="2:4" x14ac:dyDescent="0.3">
      <c r="B1573" s="72" t="s">
        <v>448</v>
      </c>
      <c r="C1573" s="74" t="s">
        <v>190</v>
      </c>
      <c r="D1573" s="73">
        <v>154966.02000000002</v>
      </c>
    </row>
    <row r="1574" spans="2:4" x14ac:dyDescent="0.3">
      <c r="B1574" s="72" t="s">
        <v>448</v>
      </c>
      <c r="C1574" s="74" t="s">
        <v>191</v>
      </c>
      <c r="D1574" s="73">
        <v>231870.24</v>
      </c>
    </row>
    <row r="1575" spans="2:4" x14ac:dyDescent="0.3">
      <c r="B1575" s="72" t="s">
        <v>448</v>
      </c>
      <c r="C1575" s="74" t="s">
        <v>192</v>
      </c>
      <c r="D1575" s="73">
        <v>9906414.7599999998</v>
      </c>
    </row>
    <row r="1576" spans="2:4" x14ac:dyDescent="0.3">
      <c r="B1576" s="72" t="s">
        <v>448</v>
      </c>
      <c r="C1576" s="74" t="s">
        <v>172</v>
      </c>
      <c r="D1576" s="73">
        <v>9767.5999999999985</v>
      </c>
    </row>
    <row r="1577" spans="2:4" x14ac:dyDescent="0.3">
      <c r="B1577" s="72" t="s">
        <v>448</v>
      </c>
      <c r="C1577" s="74" t="s">
        <v>174</v>
      </c>
      <c r="D1577" s="73">
        <v>218738</v>
      </c>
    </row>
    <row r="1578" spans="2:4" x14ac:dyDescent="0.3">
      <c r="B1578" s="72" t="s">
        <v>448</v>
      </c>
      <c r="C1578" s="74" t="s">
        <v>178</v>
      </c>
      <c r="D1578" s="73">
        <v>238284.96999999994</v>
      </c>
    </row>
    <row r="1579" spans="2:4" x14ac:dyDescent="0.3">
      <c r="B1579" s="72" t="s">
        <v>448</v>
      </c>
      <c r="C1579" s="74" t="s">
        <v>180</v>
      </c>
      <c r="D1579" s="73">
        <v>87025.459999999992</v>
      </c>
    </row>
    <row r="1580" spans="2:4" x14ac:dyDescent="0.3">
      <c r="B1580" s="72" t="s">
        <v>448</v>
      </c>
      <c r="C1580" s="74" t="s">
        <v>182</v>
      </c>
      <c r="D1580" s="73">
        <v>2661489.1400000006</v>
      </c>
    </row>
    <row r="1581" spans="2:4" x14ac:dyDescent="0.3">
      <c r="B1581" s="72" t="s">
        <v>448</v>
      </c>
      <c r="C1581" s="74" t="s">
        <v>139</v>
      </c>
      <c r="D1581" s="73">
        <v>954331.73</v>
      </c>
    </row>
    <row r="1582" spans="2:4" x14ac:dyDescent="0.3">
      <c r="B1582" s="72" t="s">
        <v>448</v>
      </c>
      <c r="C1582" s="74" t="s">
        <v>141</v>
      </c>
      <c r="D1582" s="73">
        <v>1354309.27</v>
      </c>
    </row>
    <row r="1583" spans="2:4" x14ac:dyDescent="0.3">
      <c r="B1583" s="72" t="s">
        <v>448</v>
      </c>
      <c r="C1583" s="74" t="s">
        <v>143</v>
      </c>
      <c r="D1583" s="73">
        <v>88112.92</v>
      </c>
    </row>
    <row r="1584" spans="2:4" x14ac:dyDescent="0.3">
      <c r="B1584" s="72" t="s">
        <v>448</v>
      </c>
      <c r="C1584" s="74" t="s">
        <v>145</v>
      </c>
      <c r="D1584" s="73">
        <v>67164.69</v>
      </c>
    </row>
    <row r="1585" spans="2:4" x14ac:dyDescent="0.3">
      <c r="B1585" s="72" t="s">
        <v>448</v>
      </c>
      <c r="C1585" s="74" t="s">
        <v>147</v>
      </c>
      <c r="D1585" s="73">
        <v>34422.360000000008</v>
      </c>
    </row>
    <row r="1586" spans="2:4" x14ac:dyDescent="0.3">
      <c r="B1586" s="72" t="s">
        <v>448</v>
      </c>
      <c r="C1586" s="74" t="s">
        <v>149</v>
      </c>
      <c r="D1586" s="73">
        <v>83897.790000000008</v>
      </c>
    </row>
    <row r="1587" spans="2:4" x14ac:dyDescent="0.3">
      <c r="B1587" s="72" t="s">
        <v>448</v>
      </c>
      <c r="C1587" s="74" t="s">
        <v>159</v>
      </c>
      <c r="D1587" s="73">
        <v>334003.37</v>
      </c>
    </row>
    <row r="1588" spans="2:4" x14ac:dyDescent="0.3">
      <c r="B1588" s="72" t="s">
        <v>448</v>
      </c>
      <c r="C1588" s="74" t="s">
        <v>161</v>
      </c>
      <c r="D1588" s="73">
        <v>1509431.23</v>
      </c>
    </row>
    <row r="1589" spans="2:4" x14ac:dyDescent="0.3">
      <c r="B1589" s="72" t="s">
        <v>448</v>
      </c>
      <c r="C1589" s="74" t="s">
        <v>163</v>
      </c>
      <c r="D1589" s="73">
        <v>237332.52000000008</v>
      </c>
    </row>
    <row r="1590" spans="2:4" x14ac:dyDescent="0.3">
      <c r="B1590" s="72" t="s">
        <v>448</v>
      </c>
      <c r="C1590" s="74" t="s">
        <v>165</v>
      </c>
      <c r="D1590" s="73">
        <v>809882.95000000007</v>
      </c>
    </row>
    <row r="1591" spans="2:4" x14ac:dyDescent="0.3">
      <c r="B1591" s="72" t="s">
        <v>448</v>
      </c>
      <c r="C1591" s="74" t="s">
        <v>124</v>
      </c>
      <c r="D1591" s="73">
        <v>365689.16</v>
      </c>
    </row>
    <row r="1592" spans="2:4" x14ac:dyDescent="0.3">
      <c r="B1592" s="72" t="s">
        <v>448</v>
      </c>
      <c r="C1592" s="74" t="s">
        <v>126</v>
      </c>
      <c r="D1592" s="73">
        <v>113939.52</v>
      </c>
    </row>
    <row r="1593" spans="2:4" x14ac:dyDescent="0.3">
      <c r="B1593" s="72" t="s">
        <v>448</v>
      </c>
      <c r="C1593" s="74" t="s">
        <v>128</v>
      </c>
      <c r="D1593" s="73">
        <v>282818.57</v>
      </c>
    </row>
    <row r="1594" spans="2:4" x14ac:dyDescent="0.3">
      <c r="B1594" s="72" t="s">
        <v>448</v>
      </c>
      <c r="C1594" s="74" t="s">
        <v>130</v>
      </c>
      <c r="D1594" s="73">
        <v>13826.97</v>
      </c>
    </row>
    <row r="1595" spans="2:4" x14ac:dyDescent="0.3">
      <c r="B1595" s="72" t="s">
        <v>448</v>
      </c>
      <c r="C1595" s="74" t="s">
        <v>132</v>
      </c>
      <c r="D1595" s="73">
        <v>472741.29999999993</v>
      </c>
    </row>
    <row r="1596" spans="2:4" x14ac:dyDescent="0.3">
      <c r="B1596" s="72" t="s">
        <v>448</v>
      </c>
      <c r="C1596" s="74" t="s">
        <v>31</v>
      </c>
      <c r="D1596" s="73">
        <v>610.19000000000005</v>
      </c>
    </row>
    <row r="1597" spans="2:4" x14ac:dyDescent="0.3">
      <c r="B1597" s="72" t="s">
        <v>448</v>
      </c>
      <c r="C1597" s="74" t="s">
        <v>33</v>
      </c>
      <c r="D1597" s="73">
        <v>554.26</v>
      </c>
    </row>
    <row r="1598" spans="2:4" x14ac:dyDescent="0.3">
      <c r="B1598" s="72" t="s">
        <v>448</v>
      </c>
      <c r="C1598" s="74" t="s">
        <v>35</v>
      </c>
      <c r="D1598" s="73">
        <v>11034.6</v>
      </c>
    </row>
    <row r="1599" spans="2:4" x14ac:dyDescent="0.3">
      <c r="B1599" s="72" t="s">
        <v>448</v>
      </c>
      <c r="C1599" s="74" t="s">
        <v>39</v>
      </c>
      <c r="D1599" s="73">
        <v>10189.640000000001</v>
      </c>
    </row>
    <row r="1600" spans="2:4" x14ac:dyDescent="0.3">
      <c r="B1600" s="72" t="s">
        <v>448</v>
      </c>
      <c r="C1600" s="74" t="s">
        <v>49</v>
      </c>
      <c r="D1600" s="73">
        <v>171444.37</v>
      </c>
    </row>
    <row r="1601" spans="2:4" x14ac:dyDescent="0.3">
      <c r="B1601" s="72" t="s">
        <v>448</v>
      </c>
      <c r="C1601" s="74" t="s">
        <v>51</v>
      </c>
      <c r="D1601" s="73">
        <v>81292.17</v>
      </c>
    </row>
    <row r="1602" spans="2:4" x14ac:dyDescent="0.3">
      <c r="B1602" s="72" t="s">
        <v>448</v>
      </c>
      <c r="C1602" s="74" t="s">
        <v>55</v>
      </c>
      <c r="D1602" s="73">
        <v>95139.68</v>
      </c>
    </row>
    <row r="1603" spans="2:4" x14ac:dyDescent="0.3">
      <c r="B1603" s="72" t="s">
        <v>448</v>
      </c>
      <c r="C1603" s="74" t="s">
        <v>57</v>
      </c>
      <c r="D1603" s="73">
        <v>4000</v>
      </c>
    </row>
    <row r="1604" spans="2:4" x14ac:dyDescent="0.3">
      <c r="B1604" s="72" t="s">
        <v>448</v>
      </c>
      <c r="C1604" s="74" t="s">
        <v>61</v>
      </c>
      <c r="D1604" s="73">
        <v>26446</v>
      </c>
    </row>
    <row r="1605" spans="2:4" x14ac:dyDescent="0.3">
      <c r="B1605" s="72" t="s">
        <v>448</v>
      </c>
      <c r="C1605" s="74" t="s">
        <v>63</v>
      </c>
      <c r="D1605" s="73">
        <v>360299.35000000003</v>
      </c>
    </row>
    <row r="1606" spans="2:4" x14ac:dyDescent="0.3">
      <c r="B1606" s="72" t="s">
        <v>448</v>
      </c>
      <c r="C1606" s="74" t="s">
        <v>67</v>
      </c>
      <c r="D1606" s="73">
        <v>437.53</v>
      </c>
    </row>
    <row r="1607" spans="2:4" x14ac:dyDescent="0.3">
      <c r="B1607" s="72" t="s">
        <v>448</v>
      </c>
      <c r="C1607" s="74" t="s">
        <v>69</v>
      </c>
      <c r="D1607" s="73">
        <v>41211.54</v>
      </c>
    </row>
    <row r="1608" spans="2:4" x14ac:dyDescent="0.3">
      <c r="B1608" s="72" t="s">
        <v>448</v>
      </c>
      <c r="C1608" s="74" t="s">
        <v>71</v>
      </c>
      <c r="D1608" s="73">
        <v>253985</v>
      </c>
    </row>
    <row r="1609" spans="2:4" x14ac:dyDescent="0.3">
      <c r="B1609" s="72" t="s">
        <v>448</v>
      </c>
      <c r="C1609" s="74" t="s">
        <v>73</v>
      </c>
      <c r="D1609" s="73">
        <v>30028.78</v>
      </c>
    </row>
    <row r="1610" spans="2:4" x14ac:dyDescent="0.3">
      <c r="B1610" s="72" t="s">
        <v>448</v>
      </c>
      <c r="C1610" s="74" t="s">
        <v>77</v>
      </c>
      <c r="D1610" s="73">
        <v>1235351.29</v>
      </c>
    </row>
    <row r="1611" spans="2:4" x14ac:dyDescent="0.3">
      <c r="B1611" s="72" t="s">
        <v>448</v>
      </c>
      <c r="C1611" s="74" t="s">
        <v>85</v>
      </c>
      <c r="D1611" s="73">
        <v>2300.83</v>
      </c>
    </row>
    <row r="1612" spans="2:4" x14ac:dyDescent="0.3">
      <c r="B1612" s="72" t="s">
        <v>448</v>
      </c>
      <c r="C1612" s="74" t="s">
        <v>89</v>
      </c>
      <c r="D1612" s="73">
        <v>1417.81</v>
      </c>
    </row>
    <row r="1613" spans="2:4" x14ac:dyDescent="0.3">
      <c r="B1613" s="72" t="s">
        <v>448</v>
      </c>
      <c r="C1613" s="74" t="s">
        <v>91</v>
      </c>
      <c r="D1613" s="73">
        <v>180670.84999999998</v>
      </c>
    </row>
    <row r="1614" spans="2:4" x14ac:dyDescent="0.3">
      <c r="B1614" s="72" t="s">
        <v>448</v>
      </c>
      <c r="C1614" s="74" t="s">
        <v>93</v>
      </c>
      <c r="D1614" s="73">
        <v>34074.85</v>
      </c>
    </row>
    <row r="1615" spans="2:4" x14ac:dyDescent="0.3">
      <c r="B1615" s="72" t="s">
        <v>448</v>
      </c>
      <c r="C1615" s="74" t="s">
        <v>95</v>
      </c>
      <c r="D1615" s="73">
        <v>96025</v>
      </c>
    </row>
    <row r="1616" spans="2:4" x14ac:dyDescent="0.3">
      <c r="B1616" s="72" t="s">
        <v>448</v>
      </c>
      <c r="C1616" s="74" t="s">
        <v>97</v>
      </c>
      <c r="D1616" s="73">
        <v>16112.45</v>
      </c>
    </row>
    <row r="1617" spans="2:4" x14ac:dyDescent="0.3">
      <c r="B1617" s="72" t="s">
        <v>448</v>
      </c>
      <c r="C1617" s="74" t="s">
        <v>101</v>
      </c>
      <c r="D1617" s="73">
        <v>4860</v>
      </c>
    </row>
    <row r="1618" spans="2:4" x14ac:dyDescent="0.3">
      <c r="B1618" s="72" t="s">
        <v>448</v>
      </c>
      <c r="C1618" s="74" t="s">
        <v>105</v>
      </c>
      <c r="D1618" s="73">
        <v>24917.71</v>
      </c>
    </row>
    <row r="1619" spans="2:4" x14ac:dyDescent="0.3">
      <c r="B1619" s="72" t="s">
        <v>448</v>
      </c>
      <c r="C1619" s="74" t="s">
        <v>109</v>
      </c>
      <c r="D1619" s="73">
        <v>347181.02</v>
      </c>
    </row>
    <row r="1620" spans="2:4" x14ac:dyDescent="0.3">
      <c r="B1620" s="72" t="s">
        <v>448</v>
      </c>
      <c r="C1620" s="74" t="s">
        <v>111</v>
      </c>
      <c r="D1620" s="73">
        <v>59373.38</v>
      </c>
    </row>
    <row r="1621" spans="2:4" x14ac:dyDescent="0.3">
      <c r="B1621" s="72" t="s">
        <v>448</v>
      </c>
      <c r="C1621" s="74" t="s">
        <v>117</v>
      </c>
      <c r="D1621" s="73">
        <v>598791.39</v>
      </c>
    </row>
    <row r="1622" spans="2:4" x14ac:dyDescent="0.3">
      <c r="B1622" s="72" t="s">
        <v>448</v>
      </c>
      <c r="C1622" s="74" t="s">
        <v>119</v>
      </c>
      <c r="D1622" s="73">
        <v>8486.4</v>
      </c>
    </row>
    <row r="1623" spans="2:4" x14ac:dyDescent="0.3">
      <c r="B1623" s="72" t="s">
        <v>448</v>
      </c>
      <c r="C1623" s="74" t="s">
        <v>121</v>
      </c>
      <c r="D1623" s="73">
        <v>239346.48000000004</v>
      </c>
    </row>
    <row r="1624" spans="2:4" x14ac:dyDescent="0.3">
      <c r="B1624" s="72" t="s">
        <v>448</v>
      </c>
      <c r="C1624" s="74" t="s">
        <v>22</v>
      </c>
      <c r="D1624" s="73">
        <v>14998.39</v>
      </c>
    </row>
    <row r="1625" spans="2:4" x14ac:dyDescent="0.3">
      <c r="B1625" s="72" t="s">
        <v>448</v>
      </c>
      <c r="C1625" s="74" t="s">
        <v>6</v>
      </c>
      <c r="D1625" s="73">
        <v>56879.16</v>
      </c>
    </row>
    <row r="1626" spans="2:4" x14ac:dyDescent="0.3">
      <c r="B1626" s="72" t="s">
        <v>448</v>
      </c>
      <c r="C1626" s="74" t="s">
        <v>10</v>
      </c>
      <c r="D1626" s="73">
        <v>3733.94</v>
      </c>
    </row>
    <row r="1627" spans="2:4" x14ac:dyDescent="0.3">
      <c r="B1627" s="72" t="s">
        <v>448</v>
      </c>
      <c r="C1627" s="74" t="s">
        <v>12</v>
      </c>
      <c r="D1627" s="73">
        <v>2743.81</v>
      </c>
    </row>
    <row r="1628" spans="2:4" x14ac:dyDescent="0.3">
      <c r="B1628" s="72" t="s">
        <v>398</v>
      </c>
      <c r="C1628" s="74" t="s">
        <v>194</v>
      </c>
      <c r="D1628" s="73">
        <v>12230.720000000001</v>
      </c>
    </row>
    <row r="1629" spans="2:4" x14ac:dyDescent="0.3">
      <c r="B1629" s="72" t="s">
        <v>398</v>
      </c>
      <c r="C1629" s="74" t="s">
        <v>193</v>
      </c>
      <c r="D1629" s="73">
        <v>-12230.720000000001</v>
      </c>
    </row>
    <row r="1630" spans="2:4" x14ac:dyDescent="0.3">
      <c r="B1630" s="72" t="s">
        <v>398</v>
      </c>
      <c r="C1630" s="74" t="s">
        <v>186</v>
      </c>
      <c r="D1630" s="73">
        <v>1853.7</v>
      </c>
    </row>
    <row r="1631" spans="2:4" x14ac:dyDescent="0.3">
      <c r="B1631" s="72" t="s">
        <v>398</v>
      </c>
      <c r="C1631" s="74" t="s">
        <v>187</v>
      </c>
      <c r="D1631" s="73">
        <v>10246.83</v>
      </c>
    </row>
    <row r="1632" spans="2:4" x14ac:dyDescent="0.3">
      <c r="B1632" s="72" t="s">
        <v>398</v>
      </c>
      <c r="C1632" s="74" t="s">
        <v>190</v>
      </c>
      <c r="D1632" s="73">
        <v>13668.32</v>
      </c>
    </row>
    <row r="1633" spans="2:4" x14ac:dyDescent="0.3">
      <c r="B1633" s="72" t="s">
        <v>398</v>
      </c>
      <c r="C1633" s="74" t="s">
        <v>191</v>
      </c>
      <c r="D1633" s="73">
        <v>8540.77</v>
      </c>
    </row>
    <row r="1634" spans="2:4" x14ac:dyDescent="0.3">
      <c r="B1634" s="72" t="s">
        <v>398</v>
      </c>
      <c r="C1634" s="74" t="s">
        <v>192</v>
      </c>
      <c r="D1634" s="73">
        <v>822597.57000000007</v>
      </c>
    </row>
    <row r="1635" spans="2:4" x14ac:dyDescent="0.3">
      <c r="B1635" s="72" t="s">
        <v>398</v>
      </c>
      <c r="C1635" s="74" t="s">
        <v>172</v>
      </c>
      <c r="D1635" s="73">
        <v>1141.06</v>
      </c>
    </row>
    <row r="1636" spans="2:4" x14ac:dyDescent="0.3">
      <c r="B1636" s="72" t="s">
        <v>398</v>
      </c>
      <c r="C1636" s="74" t="s">
        <v>178</v>
      </c>
      <c r="D1636" s="73">
        <v>807.56</v>
      </c>
    </row>
    <row r="1637" spans="2:4" x14ac:dyDescent="0.3">
      <c r="B1637" s="72" t="s">
        <v>398</v>
      </c>
      <c r="C1637" s="74" t="s">
        <v>182</v>
      </c>
      <c r="D1637" s="73">
        <v>384466.76999999996</v>
      </c>
    </row>
    <row r="1638" spans="2:4" x14ac:dyDescent="0.3">
      <c r="B1638" s="72" t="s">
        <v>398</v>
      </c>
      <c r="C1638" s="74" t="s">
        <v>139</v>
      </c>
      <c r="D1638" s="73">
        <v>104751.15999999997</v>
      </c>
    </row>
    <row r="1639" spans="2:4" x14ac:dyDescent="0.3">
      <c r="B1639" s="72" t="s">
        <v>398</v>
      </c>
      <c r="C1639" s="74" t="s">
        <v>141</v>
      </c>
      <c r="D1639" s="73">
        <v>140674.18</v>
      </c>
    </row>
    <row r="1640" spans="2:4" x14ac:dyDescent="0.3">
      <c r="B1640" s="72" t="s">
        <v>398</v>
      </c>
      <c r="C1640" s="74" t="s">
        <v>143</v>
      </c>
      <c r="D1640" s="73">
        <v>15505.54</v>
      </c>
    </row>
    <row r="1641" spans="2:4" x14ac:dyDescent="0.3">
      <c r="B1641" s="72" t="s">
        <v>398</v>
      </c>
      <c r="C1641" s="74" t="s">
        <v>145</v>
      </c>
      <c r="D1641" s="73">
        <v>5781.29</v>
      </c>
    </row>
    <row r="1642" spans="2:4" x14ac:dyDescent="0.3">
      <c r="B1642" s="72" t="s">
        <v>398</v>
      </c>
      <c r="C1642" s="74" t="s">
        <v>147</v>
      </c>
      <c r="D1642" s="73">
        <v>2242.5700000000002</v>
      </c>
    </row>
    <row r="1643" spans="2:4" x14ac:dyDescent="0.3">
      <c r="B1643" s="72" t="s">
        <v>398</v>
      </c>
      <c r="C1643" s="74" t="s">
        <v>149</v>
      </c>
      <c r="D1643" s="73">
        <v>4555.4800000000005</v>
      </c>
    </row>
    <row r="1644" spans="2:4" x14ac:dyDescent="0.3">
      <c r="B1644" s="72" t="s">
        <v>398</v>
      </c>
      <c r="C1644" s="74" t="s">
        <v>159</v>
      </c>
      <c r="D1644" s="73">
        <v>42665.05</v>
      </c>
    </row>
    <row r="1645" spans="2:4" x14ac:dyDescent="0.3">
      <c r="B1645" s="72" t="s">
        <v>398</v>
      </c>
      <c r="C1645" s="74" t="s">
        <v>161</v>
      </c>
      <c r="D1645" s="73">
        <v>121076.05</v>
      </c>
    </row>
    <row r="1646" spans="2:4" x14ac:dyDescent="0.3">
      <c r="B1646" s="72" t="s">
        <v>398</v>
      </c>
      <c r="C1646" s="74" t="s">
        <v>163</v>
      </c>
      <c r="D1646" s="73">
        <v>28279.67</v>
      </c>
    </row>
    <row r="1647" spans="2:4" x14ac:dyDescent="0.3">
      <c r="B1647" s="72" t="s">
        <v>398</v>
      </c>
      <c r="C1647" s="74" t="s">
        <v>165</v>
      </c>
      <c r="D1647" s="73">
        <v>63388.06</v>
      </c>
    </row>
    <row r="1648" spans="2:4" x14ac:dyDescent="0.3">
      <c r="B1648" s="72" t="s">
        <v>398</v>
      </c>
      <c r="C1648" s="74" t="s">
        <v>124</v>
      </c>
      <c r="D1648" s="73">
        <v>4752.43</v>
      </c>
    </row>
    <row r="1649" spans="2:4" x14ac:dyDescent="0.3">
      <c r="B1649" s="72" t="s">
        <v>398</v>
      </c>
      <c r="C1649" s="74" t="s">
        <v>126</v>
      </c>
      <c r="D1649" s="73">
        <v>58839.56</v>
      </c>
    </row>
    <row r="1650" spans="2:4" x14ac:dyDescent="0.3">
      <c r="B1650" s="72" t="s">
        <v>398</v>
      </c>
      <c r="C1650" s="74" t="s">
        <v>128</v>
      </c>
      <c r="D1650" s="73">
        <v>5269.93</v>
      </c>
    </row>
    <row r="1651" spans="2:4" x14ac:dyDescent="0.3">
      <c r="B1651" s="72" t="s">
        <v>398</v>
      </c>
      <c r="C1651" s="74" t="s">
        <v>130</v>
      </c>
      <c r="D1651" s="73">
        <v>19703.39</v>
      </c>
    </row>
    <row r="1652" spans="2:4" x14ac:dyDescent="0.3">
      <c r="B1652" s="72" t="s">
        <v>398</v>
      </c>
      <c r="C1652" s="74" t="s">
        <v>132</v>
      </c>
      <c r="D1652" s="73">
        <v>63160.46</v>
      </c>
    </row>
    <row r="1653" spans="2:4" x14ac:dyDescent="0.3">
      <c r="B1653" s="72" t="s">
        <v>398</v>
      </c>
      <c r="C1653" s="74" t="s">
        <v>35</v>
      </c>
      <c r="D1653" s="73">
        <v>7344</v>
      </c>
    </row>
    <row r="1654" spans="2:4" x14ac:dyDescent="0.3">
      <c r="B1654" s="72" t="s">
        <v>398</v>
      </c>
      <c r="C1654" s="74" t="s">
        <v>39</v>
      </c>
      <c r="D1654" s="73">
        <v>2389.17</v>
      </c>
    </row>
    <row r="1655" spans="2:4" x14ac:dyDescent="0.3">
      <c r="B1655" s="72" t="s">
        <v>398</v>
      </c>
      <c r="C1655" s="74" t="s">
        <v>47</v>
      </c>
      <c r="D1655" s="73">
        <v>14012.6</v>
      </c>
    </row>
    <row r="1656" spans="2:4" x14ac:dyDescent="0.3">
      <c r="B1656" s="72" t="s">
        <v>398</v>
      </c>
      <c r="C1656" s="74" t="s">
        <v>49</v>
      </c>
      <c r="D1656" s="73">
        <v>19024.02</v>
      </c>
    </row>
    <row r="1657" spans="2:4" x14ac:dyDescent="0.3">
      <c r="B1657" s="72" t="s">
        <v>398</v>
      </c>
      <c r="C1657" s="74" t="s">
        <v>57</v>
      </c>
      <c r="D1657" s="73">
        <v>701</v>
      </c>
    </row>
    <row r="1658" spans="2:4" x14ac:dyDescent="0.3">
      <c r="B1658" s="72" t="s">
        <v>398</v>
      </c>
      <c r="C1658" s="74" t="s">
        <v>59</v>
      </c>
      <c r="D1658" s="73">
        <v>53968.56</v>
      </c>
    </row>
    <row r="1659" spans="2:4" x14ac:dyDescent="0.3">
      <c r="B1659" s="72" t="s">
        <v>398</v>
      </c>
      <c r="C1659" s="74" t="s">
        <v>67</v>
      </c>
      <c r="D1659" s="73">
        <v>156.12</v>
      </c>
    </row>
    <row r="1660" spans="2:4" x14ac:dyDescent="0.3">
      <c r="B1660" s="72" t="s">
        <v>398</v>
      </c>
      <c r="C1660" s="74" t="s">
        <v>69</v>
      </c>
      <c r="D1660" s="73">
        <v>6834.66</v>
      </c>
    </row>
    <row r="1661" spans="2:4" x14ac:dyDescent="0.3">
      <c r="B1661" s="72" t="s">
        <v>398</v>
      </c>
      <c r="C1661" s="74" t="s">
        <v>71</v>
      </c>
      <c r="D1661" s="73">
        <v>17834</v>
      </c>
    </row>
    <row r="1662" spans="2:4" x14ac:dyDescent="0.3">
      <c r="B1662" s="72" t="s">
        <v>398</v>
      </c>
      <c r="C1662" s="74" t="s">
        <v>73</v>
      </c>
      <c r="D1662" s="73">
        <v>1953.48</v>
      </c>
    </row>
    <row r="1663" spans="2:4" x14ac:dyDescent="0.3">
      <c r="B1663" s="72" t="s">
        <v>398</v>
      </c>
      <c r="C1663" s="74" t="s">
        <v>85</v>
      </c>
      <c r="D1663" s="73">
        <v>12188.5</v>
      </c>
    </row>
    <row r="1664" spans="2:4" x14ac:dyDescent="0.3">
      <c r="B1664" s="72" t="s">
        <v>398</v>
      </c>
      <c r="C1664" s="74" t="s">
        <v>91</v>
      </c>
      <c r="D1664" s="73">
        <v>25461.55</v>
      </c>
    </row>
    <row r="1665" spans="2:4" x14ac:dyDescent="0.3">
      <c r="B1665" s="72" t="s">
        <v>398</v>
      </c>
      <c r="C1665" s="74" t="s">
        <v>93</v>
      </c>
      <c r="D1665" s="73">
        <v>2436.75</v>
      </c>
    </row>
    <row r="1666" spans="2:4" x14ac:dyDescent="0.3">
      <c r="B1666" s="72" t="s">
        <v>398</v>
      </c>
      <c r="C1666" s="74" t="s">
        <v>95</v>
      </c>
      <c r="D1666" s="73">
        <v>611.27</v>
      </c>
    </row>
    <row r="1667" spans="2:4" x14ac:dyDescent="0.3">
      <c r="B1667" s="72" t="s">
        <v>398</v>
      </c>
      <c r="C1667" s="74" t="s">
        <v>99</v>
      </c>
      <c r="D1667" s="73">
        <v>29036.71</v>
      </c>
    </row>
    <row r="1668" spans="2:4" x14ac:dyDescent="0.3">
      <c r="B1668" s="72" t="s">
        <v>398</v>
      </c>
      <c r="C1668" s="74" t="s">
        <v>101</v>
      </c>
      <c r="D1668" s="73">
        <v>43794.86</v>
      </c>
    </row>
    <row r="1669" spans="2:4" x14ac:dyDescent="0.3">
      <c r="B1669" s="72" t="s">
        <v>398</v>
      </c>
      <c r="C1669" s="74" t="s">
        <v>105</v>
      </c>
      <c r="D1669" s="73">
        <v>1131</v>
      </c>
    </row>
    <row r="1670" spans="2:4" x14ac:dyDescent="0.3">
      <c r="B1670" s="72" t="s">
        <v>398</v>
      </c>
      <c r="C1670" s="74" t="s">
        <v>107</v>
      </c>
      <c r="D1670" s="73">
        <v>24132.6</v>
      </c>
    </row>
    <row r="1671" spans="2:4" x14ac:dyDescent="0.3">
      <c r="B1671" s="72" t="s">
        <v>398</v>
      </c>
      <c r="C1671" s="74" t="s">
        <v>109</v>
      </c>
      <c r="D1671" s="73">
        <v>3331.24</v>
      </c>
    </row>
    <row r="1672" spans="2:4" x14ac:dyDescent="0.3">
      <c r="B1672" s="72" t="s">
        <v>398</v>
      </c>
      <c r="C1672" s="74" t="s">
        <v>111</v>
      </c>
      <c r="D1672" s="73">
        <v>3336.59</v>
      </c>
    </row>
    <row r="1673" spans="2:4" x14ac:dyDescent="0.3">
      <c r="B1673" s="72" t="s">
        <v>398</v>
      </c>
      <c r="C1673" s="74" t="s">
        <v>117</v>
      </c>
      <c r="D1673" s="73">
        <v>297601.48</v>
      </c>
    </row>
    <row r="1674" spans="2:4" x14ac:dyDescent="0.3">
      <c r="B1674" s="72" t="s">
        <v>398</v>
      </c>
      <c r="C1674" s="74" t="s">
        <v>121</v>
      </c>
      <c r="D1674" s="73">
        <v>20798.04</v>
      </c>
    </row>
    <row r="1675" spans="2:4" x14ac:dyDescent="0.3">
      <c r="B1675" s="72" t="s">
        <v>398</v>
      </c>
      <c r="C1675" s="74" t="s">
        <v>22</v>
      </c>
      <c r="D1675" s="73">
        <v>2515.9899999999998</v>
      </c>
    </row>
    <row r="1676" spans="2:4" x14ac:dyDescent="0.3">
      <c r="B1676" s="72" t="s">
        <v>800</v>
      </c>
      <c r="C1676" s="74" t="s">
        <v>194</v>
      </c>
      <c r="D1676" s="73">
        <v>144649.74</v>
      </c>
    </row>
    <row r="1677" spans="2:4" x14ac:dyDescent="0.3">
      <c r="B1677" s="72" t="s">
        <v>800</v>
      </c>
      <c r="C1677" s="74" t="s">
        <v>193</v>
      </c>
      <c r="D1677" s="73">
        <v>-144649.74</v>
      </c>
    </row>
    <row r="1678" spans="2:4" x14ac:dyDescent="0.3">
      <c r="B1678" s="72" t="s">
        <v>800</v>
      </c>
      <c r="C1678" s="74" t="s">
        <v>185</v>
      </c>
      <c r="D1678" s="73">
        <v>43603</v>
      </c>
    </row>
    <row r="1679" spans="2:4" x14ac:dyDescent="0.3">
      <c r="B1679" s="72" t="s">
        <v>800</v>
      </c>
      <c r="C1679" s="74" t="s">
        <v>186</v>
      </c>
      <c r="D1679" s="73">
        <v>314276.87</v>
      </c>
    </row>
    <row r="1680" spans="2:4" x14ac:dyDescent="0.3">
      <c r="B1680" s="72" t="s">
        <v>800</v>
      </c>
      <c r="C1680" s="74" t="s">
        <v>187</v>
      </c>
      <c r="D1680" s="73">
        <v>269802.03999999998</v>
      </c>
    </row>
    <row r="1681" spans="2:4" x14ac:dyDescent="0.3">
      <c r="B1681" s="72" t="s">
        <v>800</v>
      </c>
      <c r="C1681" s="74" t="s">
        <v>190</v>
      </c>
      <c r="D1681" s="73">
        <v>392258.24</v>
      </c>
    </row>
    <row r="1682" spans="2:4" x14ac:dyDescent="0.3">
      <c r="B1682" s="72" t="s">
        <v>800</v>
      </c>
      <c r="C1682" s="74" t="s">
        <v>191</v>
      </c>
      <c r="D1682" s="73">
        <v>629180.79</v>
      </c>
    </row>
    <row r="1683" spans="2:4" x14ac:dyDescent="0.3">
      <c r="B1683" s="72" t="s">
        <v>800</v>
      </c>
      <c r="C1683" s="74" t="s">
        <v>192</v>
      </c>
      <c r="D1683" s="73">
        <v>19653053.759999998</v>
      </c>
    </row>
    <row r="1684" spans="2:4" x14ac:dyDescent="0.3">
      <c r="B1684" s="72" t="s">
        <v>800</v>
      </c>
      <c r="C1684" s="74" t="s">
        <v>172</v>
      </c>
      <c r="D1684" s="73">
        <v>38060.15</v>
      </c>
    </row>
    <row r="1685" spans="2:4" x14ac:dyDescent="0.3">
      <c r="B1685" s="72" t="s">
        <v>800</v>
      </c>
      <c r="C1685" s="74" t="s">
        <v>174</v>
      </c>
      <c r="D1685" s="73">
        <v>449192.47</v>
      </c>
    </row>
    <row r="1686" spans="2:4" x14ac:dyDescent="0.3">
      <c r="B1686" s="72" t="s">
        <v>800</v>
      </c>
      <c r="C1686" s="74" t="s">
        <v>178</v>
      </c>
      <c r="D1686" s="73">
        <v>438630.72</v>
      </c>
    </row>
    <row r="1687" spans="2:4" x14ac:dyDescent="0.3">
      <c r="B1687" s="72" t="s">
        <v>800</v>
      </c>
      <c r="C1687" s="74" t="s">
        <v>180</v>
      </c>
      <c r="D1687" s="73">
        <v>295189.75</v>
      </c>
    </row>
    <row r="1688" spans="2:4" x14ac:dyDescent="0.3">
      <c r="B1688" s="72" t="s">
        <v>800</v>
      </c>
      <c r="C1688" s="74" t="s">
        <v>182</v>
      </c>
      <c r="D1688" s="73">
        <v>7953823.2000000002</v>
      </c>
    </row>
    <row r="1689" spans="2:4" x14ac:dyDescent="0.3">
      <c r="B1689" s="72" t="s">
        <v>800</v>
      </c>
      <c r="C1689" s="74" t="s">
        <v>139</v>
      </c>
      <c r="D1689" s="73">
        <v>2756579.92</v>
      </c>
    </row>
    <row r="1690" spans="2:4" x14ac:dyDescent="0.3">
      <c r="B1690" s="72" t="s">
        <v>800</v>
      </c>
      <c r="C1690" s="74" t="s">
        <v>141</v>
      </c>
      <c r="D1690" s="73">
        <v>2700330.0800000005</v>
      </c>
    </row>
    <row r="1691" spans="2:4" x14ac:dyDescent="0.3">
      <c r="B1691" s="72" t="s">
        <v>800</v>
      </c>
      <c r="C1691" s="74" t="s">
        <v>143</v>
      </c>
      <c r="D1691" s="73">
        <v>263575.76</v>
      </c>
    </row>
    <row r="1692" spans="2:4" x14ac:dyDescent="0.3">
      <c r="B1692" s="72" t="s">
        <v>800</v>
      </c>
      <c r="C1692" s="74" t="s">
        <v>145</v>
      </c>
      <c r="D1692" s="73">
        <v>109527.50999999998</v>
      </c>
    </row>
    <row r="1693" spans="2:4" x14ac:dyDescent="0.3">
      <c r="B1693" s="72" t="s">
        <v>800</v>
      </c>
      <c r="C1693" s="74" t="s">
        <v>147</v>
      </c>
      <c r="D1693" s="73">
        <v>65135.609999999993</v>
      </c>
    </row>
    <row r="1694" spans="2:4" x14ac:dyDescent="0.3">
      <c r="B1694" s="72" t="s">
        <v>800</v>
      </c>
      <c r="C1694" s="74" t="s">
        <v>149</v>
      </c>
      <c r="D1694" s="73">
        <v>154345.63999999998</v>
      </c>
    </row>
    <row r="1695" spans="2:4" x14ac:dyDescent="0.3">
      <c r="B1695" s="72" t="s">
        <v>800</v>
      </c>
      <c r="C1695" s="74" t="s">
        <v>159</v>
      </c>
      <c r="D1695" s="73">
        <v>998456.10999999964</v>
      </c>
    </row>
    <row r="1696" spans="2:4" x14ac:dyDescent="0.3">
      <c r="B1696" s="72" t="s">
        <v>800</v>
      </c>
      <c r="C1696" s="74" t="s">
        <v>161</v>
      </c>
      <c r="D1696" s="73">
        <v>2968935.9800000004</v>
      </c>
    </row>
    <row r="1697" spans="2:4" x14ac:dyDescent="0.3">
      <c r="B1697" s="72" t="s">
        <v>800</v>
      </c>
      <c r="C1697" s="74" t="s">
        <v>163</v>
      </c>
      <c r="D1697" s="73">
        <v>675915.34</v>
      </c>
    </row>
    <row r="1698" spans="2:4" x14ac:dyDescent="0.3">
      <c r="B1698" s="72" t="s">
        <v>800</v>
      </c>
      <c r="C1698" s="74" t="s">
        <v>165</v>
      </c>
      <c r="D1698" s="73">
        <v>1589923.0399999996</v>
      </c>
    </row>
    <row r="1699" spans="2:4" x14ac:dyDescent="0.3">
      <c r="B1699" s="72" t="s">
        <v>800</v>
      </c>
      <c r="C1699" s="74" t="s">
        <v>124</v>
      </c>
      <c r="D1699" s="73">
        <v>1130303.6399999999</v>
      </c>
    </row>
    <row r="1700" spans="2:4" x14ac:dyDescent="0.3">
      <c r="B1700" s="72" t="s">
        <v>800</v>
      </c>
      <c r="C1700" s="74" t="s">
        <v>126</v>
      </c>
      <c r="D1700" s="73">
        <v>108910.78</v>
      </c>
    </row>
    <row r="1701" spans="2:4" x14ac:dyDescent="0.3">
      <c r="B1701" s="72" t="s">
        <v>800</v>
      </c>
      <c r="C1701" s="74" t="s">
        <v>128</v>
      </c>
      <c r="D1701" s="73">
        <v>418498.69</v>
      </c>
    </row>
    <row r="1702" spans="2:4" x14ac:dyDescent="0.3">
      <c r="B1702" s="72" t="s">
        <v>800</v>
      </c>
      <c r="C1702" s="74" t="s">
        <v>130</v>
      </c>
      <c r="D1702" s="73">
        <v>263909.69</v>
      </c>
    </row>
    <row r="1703" spans="2:4" x14ac:dyDescent="0.3">
      <c r="B1703" s="72" t="s">
        <v>800</v>
      </c>
      <c r="C1703" s="74" t="s">
        <v>132</v>
      </c>
      <c r="D1703" s="73">
        <v>1169866.1899999997</v>
      </c>
    </row>
    <row r="1704" spans="2:4" x14ac:dyDescent="0.3">
      <c r="B1704" s="72" t="s">
        <v>800</v>
      </c>
      <c r="C1704" s="74" t="s">
        <v>33</v>
      </c>
      <c r="D1704" s="73">
        <v>253.69</v>
      </c>
    </row>
    <row r="1705" spans="2:4" x14ac:dyDescent="0.3">
      <c r="B1705" s="72" t="s">
        <v>800</v>
      </c>
      <c r="C1705" s="74" t="s">
        <v>35</v>
      </c>
      <c r="D1705" s="73">
        <v>2298.98</v>
      </c>
    </row>
    <row r="1706" spans="2:4" x14ac:dyDescent="0.3">
      <c r="B1706" s="72" t="s">
        <v>800</v>
      </c>
      <c r="C1706" s="74" t="s">
        <v>37</v>
      </c>
      <c r="D1706" s="73">
        <v>74.58</v>
      </c>
    </row>
    <row r="1707" spans="2:4" x14ac:dyDescent="0.3">
      <c r="B1707" s="72" t="s">
        <v>800</v>
      </c>
      <c r="C1707" s="74" t="s">
        <v>39</v>
      </c>
      <c r="D1707" s="73">
        <v>71861.119999999995</v>
      </c>
    </row>
    <row r="1708" spans="2:4" x14ac:dyDescent="0.3">
      <c r="B1708" s="72" t="s">
        <v>800</v>
      </c>
      <c r="C1708" s="74" t="s">
        <v>45</v>
      </c>
      <c r="D1708" s="73">
        <v>106073.61</v>
      </c>
    </row>
    <row r="1709" spans="2:4" x14ac:dyDescent="0.3">
      <c r="B1709" s="72" t="s">
        <v>800</v>
      </c>
      <c r="C1709" s="74" t="s">
        <v>49</v>
      </c>
      <c r="D1709" s="73">
        <v>347131.99</v>
      </c>
    </row>
    <row r="1710" spans="2:4" x14ac:dyDescent="0.3">
      <c r="B1710" s="72" t="s">
        <v>800</v>
      </c>
      <c r="C1710" s="74" t="s">
        <v>51</v>
      </c>
      <c r="D1710" s="73">
        <v>120215.20000000001</v>
      </c>
    </row>
    <row r="1711" spans="2:4" x14ac:dyDescent="0.3">
      <c r="B1711" s="72" t="s">
        <v>800</v>
      </c>
      <c r="C1711" s="74" t="s">
        <v>55</v>
      </c>
      <c r="D1711" s="73">
        <v>851150.2</v>
      </c>
    </row>
    <row r="1712" spans="2:4" x14ac:dyDescent="0.3">
      <c r="B1712" s="72" t="s">
        <v>800</v>
      </c>
      <c r="C1712" s="74" t="s">
        <v>57</v>
      </c>
      <c r="D1712" s="73">
        <v>158888.95000000001</v>
      </c>
    </row>
    <row r="1713" spans="2:4" x14ac:dyDescent="0.3">
      <c r="B1713" s="72" t="s">
        <v>800</v>
      </c>
      <c r="C1713" s="74" t="s">
        <v>61</v>
      </c>
      <c r="D1713" s="73">
        <v>100857.15</v>
      </c>
    </row>
    <row r="1714" spans="2:4" x14ac:dyDescent="0.3">
      <c r="B1714" s="72" t="s">
        <v>800</v>
      </c>
      <c r="C1714" s="74" t="s">
        <v>63</v>
      </c>
      <c r="D1714" s="73">
        <v>446733.86</v>
      </c>
    </row>
    <row r="1715" spans="2:4" x14ac:dyDescent="0.3">
      <c r="B1715" s="72" t="s">
        <v>800</v>
      </c>
      <c r="C1715" s="74" t="s">
        <v>65</v>
      </c>
      <c r="D1715" s="73">
        <v>74.8</v>
      </c>
    </row>
    <row r="1716" spans="2:4" x14ac:dyDescent="0.3">
      <c r="B1716" s="72" t="s">
        <v>800</v>
      </c>
      <c r="C1716" s="74" t="s">
        <v>69</v>
      </c>
      <c r="D1716" s="73">
        <v>176530.08000000002</v>
      </c>
    </row>
    <row r="1717" spans="2:4" x14ac:dyDescent="0.3">
      <c r="B1717" s="72" t="s">
        <v>800</v>
      </c>
      <c r="C1717" s="74" t="s">
        <v>71</v>
      </c>
      <c r="D1717" s="73">
        <v>291121</v>
      </c>
    </row>
    <row r="1718" spans="2:4" x14ac:dyDescent="0.3">
      <c r="B1718" s="72" t="s">
        <v>800</v>
      </c>
      <c r="C1718" s="74" t="s">
        <v>85</v>
      </c>
      <c r="D1718" s="73">
        <v>32721.19</v>
      </c>
    </row>
    <row r="1719" spans="2:4" x14ac:dyDescent="0.3">
      <c r="B1719" s="72" t="s">
        <v>800</v>
      </c>
      <c r="C1719" s="74" t="s">
        <v>89</v>
      </c>
      <c r="D1719" s="73">
        <v>37051.269999999997</v>
      </c>
    </row>
    <row r="1720" spans="2:4" x14ac:dyDescent="0.3">
      <c r="B1720" s="72" t="s">
        <v>800</v>
      </c>
      <c r="C1720" s="74" t="s">
        <v>91</v>
      </c>
      <c r="D1720" s="73">
        <v>116389.84</v>
      </c>
    </row>
    <row r="1721" spans="2:4" x14ac:dyDescent="0.3">
      <c r="B1721" s="72" t="s">
        <v>800</v>
      </c>
      <c r="C1721" s="74" t="s">
        <v>93</v>
      </c>
      <c r="D1721" s="73">
        <v>120865.67000000001</v>
      </c>
    </row>
    <row r="1722" spans="2:4" x14ac:dyDescent="0.3">
      <c r="B1722" s="72" t="s">
        <v>800</v>
      </c>
      <c r="C1722" s="74" t="s">
        <v>95</v>
      </c>
      <c r="D1722" s="73">
        <v>150499.35</v>
      </c>
    </row>
    <row r="1723" spans="2:4" x14ac:dyDescent="0.3">
      <c r="B1723" s="72" t="s">
        <v>800</v>
      </c>
      <c r="C1723" s="74" t="s">
        <v>101</v>
      </c>
      <c r="D1723" s="73">
        <v>8846.41</v>
      </c>
    </row>
    <row r="1724" spans="2:4" x14ac:dyDescent="0.3">
      <c r="B1724" s="72" t="s">
        <v>800</v>
      </c>
      <c r="C1724" s="74" t="s">
        <v>103</v>
      </c>
      <c r="D1724" s="73">
        <v>134833.56</v>
      </c>
    </row>
    <row r="1725" spans="2:4" x14ac:dyDescent="0.3">
      <c r="B1725" s="72" t="s">
        <v>800</v>
      </c>
      <c r="C1725" s="74" t="s">
        <v>105</v>
      </c>
      <c r="D1725" s="73">
        <v>13461.87</v>
      </c>
    </row>
    <row r="1726" spans="2:4" x14ac:dyDescent="0.3">
      <c r="B1726" s="72" t="s">
        <v>800</v>
      </c>
      <c r="C1726" s="74" t="s">
        <v>107</v>
      </c>
      <c r="D1726" s="73">
        <v>62829.4</v>
      </c>
    </row>
    <row r="1727" spans="2:4" x14ac:dyDescent="0.3">
      <c r="B1727" s="72" t="s">
        <v>800</v>
      </c>
      <c r="C1727" s="74" t="s">
        <v>109</v>
      </c>
      <c r="D1727" s="73">
        <v>457560.10000000003</v>
      </c>
    </row>
    <row r="1728" spans="2:4" x14ac:dyDescent="0.3">
      <c r="B1728" s="72" t="s">
        <v>800</v>
      </c>
      <c r="C1728" s="74" t="s">
        <v>111</v>
      </c>
      <c r="D1728" s="73">
        <v>95879</v>
      </c>
    </row>
    <row r="1729" spans="2:4" x14ac:dyDescent="0.3">
      <c r="B1729" s="72" t="s">
        <v>800</v>
      </c>
      <c r="C1729" s="74" t="s">
        <v>117</v>
      </c>
      <c r="D1729" s="73">
        <v>1235485.3999999999</v>
      </c>
    </row>
    <row r="1730" spans="2:4" x14ac:dyDescent="0.3">
      <c r="B1730" s="72" t="s">
        <v>800</v>
      </c>
      <c r="C1730" s="74" t="s">
        <v>119</v>
      </c>
      <c r="D1730" s="73">
        <v>4871.55</v>
      </c>
    </row>
    <row r="1731" spans="2:4" x14ac:dyDescent="0.3">
      <c r="B1731" s="72" t="s">
        <v>800</v>
      </c>
      <c r="C1731" s="74" t="s">
        <v>121</v>
      </c>
      <c r="D1731" s="73">
        <v>103580.26000000001</v>
      </c>
    </row>
    <row r="1732" spans="2:4" x14ac:dyDescent="0.3">
      <c r="B1732" s="72" t="s">
        <v>800</v>
      </c>
      <c r="C1732" s="74" t="s">
        <v>22</v>
      </c>
      <c r="D1732" s="73">
        <v>190317.27</v>
      </c>
    </row>
    <row r="1733" spans="2:4" x14ac:dyDescent="0.3">
      <c r="B1733" s="72" t="s">
        <v>800</v>
      </c>
      <c r="C1733" s="74" t="s">
        <v>6</v>
      </c>
      <c r="D1733" s="73">
        <v>16069.32</v>
      </c>
    </row>
    <row r="1734" spans="2:4" x14ac:dyDescent="0.3">
      <c r="B1734" s="72" t="s">
        <v>800</v>
      </c>
      <c r="C1734" s="74" t="s">
        <v>16</v>
      </c>
      <c r="D1734" s="73">
        <v>14255.68</v>
      </c>
    </row>
    <row r="1735" spans="2:4" x14ac:dyDescent="0.3">
      <c r="B1735" s="72" t="s">
        <v>362</v>
      </c>
      <c r="C1735" s="74" t="s">
        <v>194</v>
      </c>
      <c r="D1735" s="73">
        <v>1067989.6300000001</v>
      </c>
    </row>
    <row r="1736" spans="2:4" x14ac:dyDescent="0.3">
      <c r="B1736" s="72" t="s">
        <v>362</v>
      </c>
      <c r="C1736" s="74" t="s">
        <v>193</v>
      </c>
      <c r="D1736" s="73">
        <v>-1067989.6299999999</v>
      </c>
    </row>
    <row r="1737" spans="2:4" x14ac:dyDescent="0.3">
      <c r="B1737" s="72" t="s">
        <v>362</v>
      </c>
      <c r="C1737" s="74" t="s">
        <v>185</v>
      </c>
      <c r="D1737" s="73">
        <v>1731481</v>
      </c>
    </row>
    <row r="1738" spans="2:4" x14ac:dyDescent="0.3">
      <c r="B1738" s="72" t="s">
        <v>362</v>
      </c>
      <c r="C1738" s="74" t="s">
        <v>186</v>
      </c>
      <c r="D1738" s="73">
        <v>1316359.2499999998</v>
      </c>
    </row>
    <row r="1739" spans="2:4" x14ac:dyDescent="0.3">
      <c r="B1739" s="72" t="s">
        <v>362</v>
      </c>
      <c r="C1739" s="74" t="s">
        <v>187</v>
      </c>
      <c r="D1739" s="73">
        <v>12813551.419999992</v>
      </c>
    </row>
    <row r="1740" spans="2:4" x14ac:dyDescent="0.3">
      <c r="B1740" s="72" t="s">
        <v>362</v>
      </c>
      <c r="C1740" s="74" t="s">
        <v>190</v>
      </c>
      <c r="D1740" s="73">
        <v>8390253.620000001</v>
      </c>
    </row>
    <row r="1741" spans="2:4" x14ac:dyDescent="0.3">
      <c r="B1741" s="72" t="s">
        <v>362</v>
      </c>
      <c r="C1741" s="74" t="s">
        <v>191</v>
      </c>
      <c r="D1741" s="73">
        <v>5615357.8700000001</v>
      </c>
    </row>
    <row r="1742" spans="2:4" x14ac:dyDescent="0.3">
      <c r="B1742" s="72" t="s">
        <v>362</v>
      </c>
      <c r="C1742" s="74" t="s">
        <v>192</v>
      </c>
      <c r="D1742" s="73">
        <v>159719898.98999998</v>
      </c>
    </row>
    <row r="1743" spans="2:4" x14ac:dyDescent="0.3">
      <c r="B1743" s="72" t="s">
        <v>362</v>
      </c>
      <c r="C1743" s="74" t="s">
        <v>172</v>
      </c>
      <c r="D1743" s="73">
        <v>325813.7</v>
      </c>
    </row>
    <row r="1744" spans="2:4" x14ac:dyDescent="0.3">
      <c r="B1744" s="72" t="s">
        <v>362</v>
      </c>
      <c r="C1744" s="74" t="s">
        <v>174</v>
      </c>
      <c r="D1744" s="73">
        <v>11821.41</v>
      </c>
    </row>
    <row r="1745" spans="2:4" x14ac:dyDescent="0.3">
      <c r="B1745" s="72" t="s">
        <v>362</v>
      </c>
      <c r="C1745" s="74" t="s">
        <v>178</v>
      </c>
      <c r="D1745" s="73">
        <v>1386114.6900000002</v>
      </c>
    </row>
    <row r="1746" spans="2:4" x14ac:dyDescent="0.3">
      <c r="B1746" s="72" t="s">
        <v>362</v>
      </c>
      <c r="C1746" s="74" t="s">
        <v>180</v>
      </c>
      <c r="D1746" s="73">
        <v>1148580.5499999998</v>
      </c>
    </row>
    <row r="1747" spans="2:4" x14ac:dyDescent="0.3">
      <c r="B1747" s="72" t="s">
        <v>362</v>
      </c>
      <c r="C1747" s="74" t="s">
        <v>182</v>
      </c>
      <c r="D1747" s="73">
        <v>55615548.29999999</v>
      </c>
    </row>
    <row r="1748" spans="2:4" x14ac:dyDescent="0.3">
      <c r="B1748" s="72" t="s">
        <v>362</v>
      </c>
      <c r="C1748" s="74" t="s">
        <v>135</v>
      </c>
      <c r="D1748" s="73">
        <v>93009.449999999983</v>
      </c>
    </row>
    <row r="1749" spans="2:4" x14ac:dyDescent="0.3">
      <c r="B1749" s="72" t="s">
        <v>362</v>
      </c>
      <c r="C1749" s="74" t="s">
        <v>137</v>
      </c>
      <c r="D1749" s="73">
        <v>293705.14999999985</v>
      </c>
    </row>
    <row r="1750" spans="2:4" x14ac:dyDescent="0.3">
      <c r="B1750" s="72" t="s">
        <v>362</v>
      </c>
      <c r="C1750" s="74" t="s">
        <v>139</v>
      </c>
      <c r="D1750" s="73">
        <v>17151459.989999998</v>
      </c>
    </row>
    <row r="1751" spans="2:4" x14ac:dyDescent="0.3">
      <c r="B1751" s="72" t="s">
        <v>362</v>
      </c>
      <c r="C1751" s="74" t="s">
        <v>141</v>
      </c>
      <c r="D1751" s="73">
        <v>21994299.480000004</v>
      </c>
    </row>
    <row r="1752" spans="2:4" x14ac:dyDescent="0.3">
      <c r="B1752" s="72" t="s">
        <v>362</v>
      </c>
      <c r="C1752" s="74" t="s">
        <v>143</v>
      </c>
      <c r="D1752" s="73">
        <v>1099871.1099999999</v>
      </c>
    </row>
    <row r="1753" spans="2:4" x14ac:dyDescent="0.3">
      <c r="B1753" s="72" t="s">
        <v>362</v>
      </c>
      <c r="C1753" s="74" t="s">
        <v>145</v>
      </c>
      <c r="D1753" s="73">
        <v>867639.78999999957</v>
      </c>
    </row>
    <row r="1754" spans="2:4" x14ac:dyDescent="0.3">
      <c r="B1754" s="72" t="s">
        <v>362</v>
      </c>
      <c r="C1754" s="74" t="s">
        <v>147</v>
      </c>
      <c r="D1754" s="73">
        <v>335000.40000000008</v>
      </c>
    </row>
    <row r="1755" spans="2:4" x14ac:dyDescent="0.3">
      <c r="B1755" s="72" t="s">
        <v>362</v>
      </c>
      <c r="C1755" s="74" t="s">
        <v>149</v>
      </c>
      <c r="D1755" s="73">
        <v>1074115.98</v>
      </c>
    </row>
    <row r="1756" spans="2:4" x14ac:dyDescent="0.3">
      <c r="B1756" s="72" t="s">
        <v>362</v>
      </c>
      <c r="C1756" s="74" t="s">
        <v>159</v>
      </c>
      <c r="D1756" s="73">
        <v>6447142.8600000013</v>
      </c>
    </row>
    <row r="1757" spans="2:4" x14ac:dyDescent="0.3">
      <c r="B1757" s="72" t="s">
        <v>362</v>
      </c>
      <c r="C1757" s="74" t="s">
        <v>161</v>
      </c>
      <c r="D1757" s="73">
        <v>26315078.840000007</v>
      </c>
    </row>
    <row r="1758" spans="2:4" x14ac:dyDescent="0.3">
      <c r="B1758" s="72" t="s">
        <v>362</v>
      </c>
      <c r="C1758" s="74" t="s">
        <v>163</v>
      </c>
      <c r="D1758" s="73">
        <v>4312775.72</v>
      </c>
    </row>
    <row r="1759" spans="2:4" x14ac:dyDescent="0.3">
      <c r="B1759" s="72" t="s">
        <v>362</v>
      </c>
      <c r="C1759" s="74" t="s">
        <v>165</v>
      </c>
      <c r="D1759" s="73">
        <v>14074525.060000008</v>
      </c>
    </row>
    <row r="1760" spans="2:4" x14ac:dyDescent="0.3">
      <c r="B1760" s="72" t="s">
        <v>362</v>
      </c>
      <c r="C1760" s="74" t="s">
        <v>124</v>
      </c>
      <c r="D1760" s="73">
        <v>5291777.96</v>
      </c>
    </row>
    <row r="1761" spans="2:4" x14ac:dyDescent="0.3">
      <c r="B1761" s="72" t="s">
        <v>362</v>
      </c>
      <c r="C1761" s="74" t="s">
        <v>126</v>
      </c>
      <c r="D1761" s="73">
        <v>1742024.15</v>
      </c>
    </row>
    <row r="1762" spans="2:4" x14ac:dyDescent="0.3">
      <c r="B1762" s="72" t="s">
        <v>362</v>
      </c>
      <c r="C1762" s="74" t="s">
        <v>128</v>
      </c>
      <c r="D1762" s="73">
        <v>691358.77</v>
      </c>
    </row>
    <row r="1763" spans="2:4" x14ac:dyDescent="0.3">
      <c r="B1763" s="72" t="s">
        <v>362</v>
      </c>
      <c r="C1763" s="74" t="s">
        <v>130</v>
      </c>
      <c r="D1763" s="73">
        <v>1539925.83</v>
      </c>
    </row>
    <row r="1764" spans="2:4" x14ac:dyDescent="0.3">
      <c r="B1764" s="72" t="s">
        <v>362</v>
      </c>
      <c r="C1764" s="74" t="s">
        <v>132</v>
      </c>
      <c r="D1764" s="73">
        <v>8382391.3899999997</v>
      </c>
    </row>
    <row r="1765" spans="2:4" x14ac:dyDescent="0.3">
      <c r="B1765" s="72" t="s">
        <v>362</v>
      </c>
      <c r="C1765" s="74" t="s">
        <v>29</v>
      </c>
      <c r="D1765" s="73">
        <v>17268.830000000002</v>
      </c>
    </row>
    <row r="1766" spans="2:4" x14ac:dyDescent="0.3">
      <c r="B1766" s="72" t="s">
        <v>362</v>
      </c>
      <c r="C1766" s="74" t="s">
        <v>31</v>
      </c>
      <c r="D1766" s="73">
        <v>100</v>
      </c>
    </row>
    <row r="1767" spans="2:4" x14ac:dyDescent="0.3">
      <c r="B1767" s="72" t="s">
        <v>362</v>
      </c>
      <c r="C1767" s="74" t="s">
        <v>33</v>
      </c>
      <c r="D1767" s="73">
        <v>222856.24</v>
      </c>
    </row>
    <row r="1768" spans="2:4" x14ac:dyDescent="0.3">
      <c r="B1768" s="72" t="s">
        <v>362</v>
      </c>
      <c r="C1768" s="74" t="s">
        <v>35</v>
      </c>
      <c r="D1768" s="73">
        <v>2299409.1100000003</v>
      </c>
    </row>
    <row r="1769" spans="2:4" x14ac:dyDescent="0.3">
      <c r="B1769" s="72" t="s">
        <v>362</v>
      </c>
      <c r="C1769" s="74" t="s">
        <v>37</v>
      </c>
      <c r="D1769" s="73">
        <v>175</v>
      </c>
    </row>
    <row r="1770" spans="2:4" x14ac:dyDescent="0.3">
      <c r="B1770" s="72" t="s">
        <v>362</v>
      </c>
      <c r="C1770" s="74" t="s">
        <v>39</v>
      </c>
      <c r="D1770" s="73">
        <v>288193.12</v>
      </c>
    </row>
    <row r="1771" spans="2:4" x14ac:dyDescent="0.3">
      <c r="B1771" s="72" t="s">
        <v>362</v>
      </c>
      <c r="C1771" s="74" t="s">
        <v>45</v>
      </c>
      <c r="D1771" s="73">
        <v>3854.91</v>
      </c>
    </row>
    <row r="1772" spans="2:4" x14ac:dyDescent="0.3">
      <c r="B1772" s="72" t="s">
        <v>362</v>
      </c>
      <c r="C1772" s="74" t="s">
        <v>49</v>
      </c>
      <c r="D1772" s="73">
        <v>2270151.25</v>
      </c>
    </row>
    <row r="1773" spans="2:4" x14ac:dyDescent="0.3">
      <c r="B1773" s="72" t="s">
        <v>362</v>
      </c>
      <c r="C1773" s="74" t="s">
        <v>51</v>
      </c>
      <c r="D1773" s="73">
        <v>790748.21000000008</v>
      </c>
    </row>
    <row r="1774" spans="2:4" x14ac:dyDescent="0.3">
      <c r="B1774" s="72" t="s">
        <v>362</v>
      </c>
      <c r="C1774" s="74" t="s">
        <v>55</v>
      </c>
      <c r="D1774" s="73">
        <v>450076.23</v>
      </c>
    </row>
    <row r="1775" spans="2:4" x14ac:dyDescent="0.3">
      <c r="B1775" s="72" t="s">
        <v>362</v>
      </c>
      <c r="C1775" s="74" t="s">
        <v>57</v>
      </c>
      <c r="D1775" s="73">
        <v>308412.05</v>
      </c>
    </row>
    <row r="1776" spans="2:4" x14ac:dyDescent="0.3">
      <c r="B1776" s="72" t="s">
        <v>362</v>
      </c>
      <c r="C1776" s="74" t="s">
        <v>59</v>
      </c>
      <c r="D1776" s="73">
        <v>6947935.9100000001</v>
      </c>
    </row>
    <row r="1777" spans="2:4" x14ac:dyDescent="0.3">
      <c r="B1777" s="72" t="s">
        <v>362</v>
      </c>
      <c r="C1777" s="74" t="s">
        <v>63</v>
      </c>
      <c r="D1777" s="73">
        <v>2719417.34</v>
      </c>
    </row>
    <row r="1778" spans="2:4" x14ac:dyDescent="0.3">
      <c r="B1778" s="72" t="s">
        <v>362</v>
      </c>
      <c r="C1778" s="74" t="s">
        <v>65</v>
      </c>
      <c r="D1778" s="73">
        <v>56935.040000000001</v>
      </c>
    </row>
    <row r="1779" spans="2:4" x14ac:dyDescent="0.3">
      <c r="B1779" s="72" t="s">
        <v>362</v>
      </c>
      <c r="C1779" s="74" t="s">
        <v>67</v>
      </c>
      <c r="D1779" s="73">
        <v>365.09000000000003</v>
      </c>
    </row>
    <row r="1780" spans="2:4" x14ac:dyDescent="0.3">
      <c r="B1780" s="72" t="s">
        <v>362</v>
      </c>
      <c r="C1780" s="74" t="s">
        <v>69</v>
      </c>
      <c r="D1780" s="73">
        <v>842075.3</v>
      </c>
    </row>
    <row r="1781" spans="2:4" x14ac:dyDescent="0.3">
      <c r="B1781" s="72" t="s">
        <v>362</v>
      </c>
      <c r="C1781" s="74" t="s">
        <v>71</v>
      </c>
      <c r="D1781" s="73">
        <v>2913567.34</v>
      </c>
    </row>
    <row r="1782" spans="2:4" x14ac:dyDescent="0.3">
      <c r="B1782" s="72" t="s">
        <v>362</v>
      </c>
      <c r="C1782" s="74" t="s">
        <v>73</v>
      </c>
      <c r="D1782" s="73">
        <v>77.569999999999993</v>
      </c>
    </row>
    <row r="1783" spans="2:4" x14ac:dyDescent="0.3">
      <c r="B1783" s="72" t="s">
        <v>362</v>
      </c>
      <c r="C1783" s="74" t="s">
        <v>79</v>
      </c>
      <c r="D1783" s="73">
        <v>138925.42000000001</v>
      </c>
    </row>
    <row r="1784" spans="2:4" x14ac:dyDescent="0.3">
      <c r="B1784" s="72" t="s">
        <v>362</v>
      </c>
      <c r="C1784" s="74" t="s">
        <v>81</v>
      </c>
      <c r="D1784" s="73">
        <v>777531.75</v>
      </c>
    </row>
    <row r="1785" spans="2:4" x14ac:dyDescent="0.3">
      <c r="B1785" s="72" t="s">
        <v>362</v>
      </c>
      <c r="C1785" s="74" t="s">
        <v>83</v>
      </c>
      <c r="D1785" s="73">
        <v>12433</v>
      </c>
    </row>
    <row r="1786" spans="2:4" x14ac:dyDescent="0.3">
      <c r="B1786" s="72" t="s">
        <v>362</v>
      </c>
      <c r="C1786" s="74" t="s">
        <v>85</v>
      </c>
      <c r="D1786" s="73">
        <v>185276.71999999997</v>
      </c>
    </row>
    <row r="1787" spans="2:4" x14ac:dyDescent="0.3">
      <c r="B1787" s="72" t="s">
        <v>362</v>
      </c>
      <c r="C1787" s="74" t="s">
        <v>87</v>
      </c>
      <c r="D1787" s="73">
        <v>22802.55</v>
      </c>
    </row>
    <row r="1788" spans="2:4" x14ac:dyDescent="0.3">
      <c r="B1788" s="72" t="s">
        <v>362</v>
      </c>
      <c r="C1788" s="74" t="s">
        <v>89</v>
      </c>
      <c r="D1788" s="73">
        <v>754893.76</v>
      </c>
    </row>
    <row r="1789" spans="2:4" x14ac:dyDescent="0.3">
      <c r="B1789" s="72" t="s">
        <v>362</v>
      </c>
      <c r="C1789" s="74" t="s">
        <v>91</v>
      </c>
      <c r="D1789" s="73">
        <v>867372.6</v>
      </c>
    </row>
    <row r="1790" spans="2:4" x14ac:dyDescent="0.3">
      <c r="B1790" s="72" t="s">
        <v>362</v>
      </c>
      <c r="C1790" s="74" t="s">
        <v>93</v>
      </c>
      <c r="D1790" s="73">
        <v>10334889.459999999</v>
      </c>
    </row>
    <row r="1791" spans="2:4" x14ac:dyDescent="0.3">
      <c r="B1791" s="72" t="s">
        <v>362</v>
      </c>
      <c r="C1791" s="74" t="s">
        <v>95</v>
      </c>
      <c r="D1791" s="73">
        <v>832955.82</v>
      </c>
    </row>
    <row r="1792" spans="2:4" x14ac:dyDescent="0.3">
      <c r="B1792" s="72" t="s">
        <v>362</v>
      </c>
      <c r="C1792" s="74" t="s">
        <v>99</v>
      </c>
      <c r="D1792" s="73">
        <v>627229.65</v>
      </c>
    </row>
    <row r="1793" spans="2:4" x14ac:dyDescent="0.3">
      <c r="B1793" s="72" t="s">
        <v>362</v>
      </c>
      <c r="C1793" s="74" t="s">
        <v>101</v>
      </c>
      <c r="D1793" s="73">
        <v>122265.17000000001</v>
      </c>
    </row>
    <row r="1794" spans="2:4" x14ac:dyDescent="0.3">
      <c r="B1794" s="72" t="s">
        <v>362</v>
      </c>
      <c r="C1794" s="74" t="s">
        <v>103</v>
      </c>
      <c r="D1794" s="73">
        <v>208.59</v>
      </c>
    </row>
    <row r="1795" spans="2:4" x14ac:dyDescent="0.3">
      <c r="B1795" s="72" t="s">
        <v>362</v>
      </c>
      <c r="C1795" s="74" t="s">
        <v>105</v>
      </c>
      <c r="D1795" s="73">
        <v>45178.35</v>
      </c>
    </row>
    <row r="1796" spans="2:4" x14ac:dyDescent="0.3">
      <c r="B1796" s="72" t="s">
        <v>362</v>
      </c>
      <c r="C1796" s="74" t="s">
        <v>107</v>
      </c>
      <c r="D1796" s="73">
        <v>346254.99</v>
      </c>
    </row>
    <row r="1797" spans="2:4" x14ac:dyDescent="0.3">
      <c r="B1797" s="72" t="s">
        <v>362</v>
      </c>
      <c r="C1797" s="74" t="s">
        <v>109</v>
      </c>
      <c r="D1797" s="73">
        <v>3183062.78</v>
      </c>
    </row>
    <row r="1798" spans="2:4" x14ac:dyDescent="0.3">
      <c r="B1798" s="72" t="s">
        <v>362</v>
      </c>
      <c r="C1798" s="74" t="s">
        <v>111</v>
      </c>
      <c r="D1798" s="73">
        <v>481985.3</v>
      </c>
    </row>
    <row r="1799" spans="2:4" x14ac:dyDescent="0.3">
      <c r="B1799" s="72" t="s">
        <v>362</v>
      </c>
      <c r="C1799" s="74" t="s">
        <v>117</v>
      </c>
      <c r="D1799" s="73">
        <v>651133.78</v>
      </c>
    </row>
    <row r="1800" spans="2:4" x14ac:dyDescent="0.3">
      <c r="B1800" s="72" t="s">
        <v>362</v>
      </c>
      <c r="C1800" s="74" t="s">
        <v>119</v>
      </c>
      <c r="D1800" s="73">
        <v>112173.37</v>
      </c>
    </row>
    <row r="1801" spans="2:4" x14ac:dyDescent="0.3">
      <c r="B1801" s="72" t="s">
        <v>362</v>
      </c>
      <c r="C1801" s="74" t="s">
        <v>22</v>
      </c>
      <c r="D1801" s="73">
        <v>243336.55000000002</v>
      </c>
    </row>
    <row r="1802" spans="2:4" x14ac:dyDescent="0.3">
      <c r="B1802" s="72" t="s">
        <v>362</v>
      </c>
      <c r="C1802" s="74" t="s">
        <v>6</v>
      </c>
      <c r="D1802" s="73">
        <v>119151.53</v>
      </c>
    </row>
    <row r="1803" spans="2:4" x14ac:dyDescent="0.3">
      <c r="B1803" s="72" t="s">
        <v>362</v>
      </c>
      <c r="C1803" s="74" t="s">
        <v>8</v>
      </c>
      <c r="D1803" s="73">
        <v>2884.95</v>
      </c>
    </row>
    <row r="1804" spans="2:4" x14ac:dyDescent="0.3">
      <c r="B1804" s="72" t="s">
        <v>362</v>
      </c>
      <c r="C1804" s="74" t="s">
        <v>12</v>
      </c>
      <c r="D1804" s="73">
        <v>22561.05</v>
      </c>
    </row>
    <row r="1805" spans="2:4" x14ac:dyDescent="0.3">
      <c r="B1805" s="72" t="s">
        <v>362</v>
      </c>
      <c r="C1805" s="74" t="s">
        <v>16</v>
      </c>
      <c r="D1805" s="73">
        <v>247229.25</v>
      </c>
    </row>
    <row r="1806" spans="2:4" x14ac:dyDescent="0.3">
      <c r="B1806" s="72" t="s">
        <v>252</v>
      </c>
      <c r="C1806" s="74" t="s">
        <v>194</v>
      </c>
      <c r="D1806" s="73">
        <v>411008.82999999996</v>
      </c>
    </row>
    <row r="1807" spans="2:4" x14ac:dyDescent="0.3">
      <c r="B1807" s="72" t="s">
        <v>252</v>
      </c>
      <c r="C1807" s="74" t="s">
        <v>193</v>
      </c>
      <c r="D1807" s="73">
        <v>-411008.82999999996</v>
      </c>
    </row>
    <row r="1808" spans="2:4" x14ac:dyDescent="0.3">
      <c r="B1808" s="72" t="s">
        <v>252</v>
      </c>
      <c r="C1808" s="74" t="s">
        <v>185</v>
      </c>
      <c r="D1808" s="73">
        <v>397459</v>
      </c>
    </row>
    <row r="1809" spans="2:4" x14ac:dyDescent="0.3">
      <c r="B1809" s="72" t="s">
        <v>252</v>
      </c>
      <c r="C1809" s="74" t="s">
        <v>186</v>
      </c>
      <c r="D1809" s="73">
        <v>338927.28</v>
      </c>
    </row>
    <row r="1810" spans="2:4" x14ac:dyDescent="0.3">
      <c r="B1810" s="72" t="s">
        <v>252</v>
      </c>
      <c r="C1810" s="74" t="s">
        <v>187</v>
      </c>
      <c r="D1810" s="73">
        <v>2973357.2899999996</v>
      </c>
    </row>
    <row r="1811" spans="2:4" x14ac:dyDescent="0.3">
      <c r="B1811" s="72" t="s">
        <v>252</v>
      </c>
      <c r="C1811" s="74" t="s">
        <v>190</v>
      </c>
      <c r="D1811" s="73">
        <v>2133612.61</v>
      </c>
    </row>
    <row r="1812" spans="2:4" x14ac:dyDescent="0.3">
      <c r="B1812" s="72" t="s">
        <v>252</v>
      </c>
      <c r="C1812" s="74" t="s">
        <v>191</v>
      </c>
      <c r="D1812" s="73">
        <v>1267726.29</v>
      </c>
    </row>
    <row r="1813" spans="2:4" x14ac:dyDescent="0.3">
      <c r="B1813" s="72" t="s">
        <v>252</v>
      </c>
      <c r="C1813" s="74" t="s">
        <v>192</v>
      </c>
      <c r="D1813" s="73">
        <v>42719091.790000007</v>
      </c>
    </row>
    <row r="1814" spans="2:4" x14ac:dyDescent="0.3">
      <c r="B1814" s="72" t="s">
        <v>252</v>
      </c>
      <c r="C1814" s="74" t="s">
        <v>172</v>
      </c>
      <c r="D1814" s="73">
        <v>207451.73999999996</v>
      </c>
    </row>
    <row r="1815" spans="2:4" x14ac:dyDescent="0.3">
      <c r="B1815" s="72" t="s">
        <v>252</v>
      </c>
      <c r="C1815" s="74" t="s">
        <v>174</v>
      </c>
      <c r="D1815" s="73">
        <v>892454.8</v>
      </c>
    </row>
    <row r="1816" spans="2:4" x14ac:dyDescent="0.3">
      <c r="B1816" s="72" t="s">
        <v>252</v>
      </c>
      <c r="C1816" s="74" t="s">
        <v>178</v>
      </c>
      <c r="D1816" s="73">
        <v>1037825.5100000001</v>
      </c>
    </row>
    <row r="1817" spans="2:4" x14ac:dyDescent="0.3">
      <c r="B1817" s="72" t="s">
        <v>252</v>
      </c>
      <c r="C1817" s="74" t="s">
        <v>180</v>
      </c>
      <c r="D1817" s="73">
        <v>616750.44999999995</v>
      </c>
    </row>
    <row r="1818" spans="2:4" x14ac:dyDescent="0.3">
      <c r="B1818" s="72" t="s">
        <v>252</v>
      </c>
      <c r="C1818" s="74" t="s">
        <v>182</v>
      </c>
      <c r="D1818" s="73">
        <v>16370169.840000004</v>
      </c>
    </row>
    <row r="1819" spans="2:4" x14ac:dyDescent="0.3">
      <c r="B1819" s="72" t="s">
        <v>252</v>
      </c>
      <c r="C1819" s="74" t="s">
        <v>137</v>
      </c>
      <c r="D1819" s="73">
        <v>1100</v>
      </c>
    </row>
    <row r="1820" spans="2:4" x14ac:dyDescent="0.3">
      <c r="B1820" s="72" t="s">
        <v>252</v>
      </c>
      <c r="C1820" s="74" t="s">
        <v>139</v>
      </c>
      <c r="D1820" s="73">
        <v>4879991.93</v>
      </c>
    </row>
    <row r="1821" spans="2:4" x14ac:dyDescent="0.3">
      <c r="B1821" s="72" t="s">
        <v>252</v>
      </c>
      <c r="C1821" s="74" t="s">
        <v>141</v>
      </c>
      <c r="D1821" s="73">
        <v>5839038.8899999997</v>
      </c>
    </row>
    <row r="1822" spans="2:4" x14ac:dyDescent="0.3">
      <c r="B1822" s="72" t="s">
        <v>252</v>
      </c>
      <c r="C1822" s="74" t="s">
        <v>143</v>
      </c>
      <c r="D1822" s="73">
        <v>425832.43</v>
      </c>
    </row>
    <row r="1823" spans="2:4" x14ac:dyDescent="0.3">
      <c r="B1823" s="72" t="s">
        <v>252</v>
      </c>
      <c r="C1823" s="74" t="s">
        <v>145</v>
      </c>
      <c r="D1823" s="73">
        <v>236468.35000000003</v>
      </c>
    </row>
    <row r="1824" spans="2:4" x14ac:dyDescent="0.3">
      <c r="B1824" s="72" t="s">
        <v>252</v>
      </c>
      <c r="C1824" s="74" t="s">
        <v>147</v>
      </c>
      <c r="D1824" s="73">
        <v>147589.79</v>
      </c>
    </row>
    <row r="1825" spans="2:4" x14ac:dyDescent="0.3">
      <c r="B1825" s="72" t="s">
        <v>252</v>
      </c>
      <c r="C1825" s="74" t="s">
        <v>149</v>
      </c>
      <c r="D1825" s="73">
        <v>527375.11999999988</v>
      </c>
    </row>
    <row r="1826" spans="2:4" x14ac:dyDescent="0.3">
      <c r="B1826" s="72" t="s">
        <v>252</v>
      </c>
      <c r="C1826" s="74" t="s">
        <v>157</v>
      </c>
      <c r="D1826" s="73">
        <v>19864.16</v>
      </c>
    </row>
    <row r="1827" spans="2:4" x14ac:dyDescent="0.3">
      <c r="B1827" s="72" t="s">
        <v>252</v>
      </c>
      <c r="C1827" s="74" t="s">
        <v>159</v>
      </c>
      <c r="D1827" s="73">
        <v>2087342.81</v>
      </c>
    </row>
    <row r="1828" spans="2:4" x14ac:dyDescent="0.3">
      <c r="B1828" s="72" t="s">
        <v>252</v>
      </c>
      <c r="C1828" s="74" t="s">
        <v>161</v>
      </c>
      <c r="D1828" s="73">
        <v>7018829.3599999994</v>
      </c>
    </row>
    <row r="1829" spans="2:4" x14ac:dyDescent="0.3">
      <c r="B1829" s="72" t="s">
        <v>252</v>
      </c>
      <c r="C1829" s="74" t="s">
        <v>163</v>
      </c>
      <c r="D1829" s="73">
        <v>1415207.94</v>
      </c>
    </row>
    <row r="1830" spans="2:4" x14ac:dyDescent="0.3">
      <c r="B1830" s="72" t="s">
        <v>252</v>
      </c>
      <c r="C1830" s="74" t="s">
        <v>165</v>
      </c>
      <c r="D1830" s="73">
        <v>3732277.55</v>
      </c>
    </row>
    <row r="1831" spans="2:4" x14ac:dyDescent="0.3">
      <c r="B1831" s="72" t="s">
        <v>252</v>
      </c>
      <c r="C1831" s="74" t="s">
        <v>124</v>
      </c>
      <c r="D1831" s="73">
        <v>1419381.44</v>
      </c>
    </row>
    <row r="1832" spans="2:4" x14ac:dyDescent="0.3">
      <c r="B1832" s="72" t="s">
        <v>252</v>
      </c>
      <c r="C1832" s="74" t="s">
        <v>126</v>
      </c>
      <c r="D1832" s="73">
        <v>104161.3</v>
      </c>
    </row>
    <row r="1833" spans="2:4" x14ac:dyDescent="0.3">
      <c r="B1833" s="72" t="s">
        <v>252</v>
      </c>
      <c r="C1833" s="74" t="s">
        <v>128</v>
      </c>
      <c r="D1833" s="73">
        <v>1214902.23</v>
      </c>
    </row>
    <row r="1834" spans="2:4" x14ac:dyDescent="0.3">
      <c r="B1834" s="72" t="s">
        <v>252</v>
      </c>
      <c r="C1834" s="74" t="s">
        <v>130</v>
      </c>
      <c r="D1834" s="73">
        <v>366521.01</v>
      </c>
    </row>
    <row r="1835" spans="2:4" x14ac:dyDescent="0.3">
      <c r="B1835" s="72" t="s">
        <v>252</v>
      </c>
      <c r="C1835" s="74" t="s">
        <v>132</v>
      </c>
      <c r="D1835" s="73">
        <v>1889680.1600000004</v>
      </c>
    </row>
    <row r="1836" spans="2:4" x14ac:dyDescent="0.3">
      <c r="B1836" s="72" t="s">
        <v>252</v>
      </c>
      <c r="C1836" s="74" t="s">
        <v>31</v>
      </c>
      <c r="D1836" s="73">
        <v>23857.08</v>
      </c>
    </row>
    <row r="1837" spans="2:4" x14ac:dyDescent="0.3">
      <c r="B1837" s="72" t="s">
        <v>252</v>
      </c>
      <c r="C1837" s="74" t="s">
        <v>37</v>
      </c>
      <c r="D1837" s="73">
        <v>30000</v>
      </c>
    </row>
    <row r="1838" spans="2:4" x14ac:dyDescent="0.3">
      <c r="B1838" s="72" t="s">
        <v>252</v>
      </c>
      <c r="C1838" s="74" t="s">
        <v>39</v>
      </c>
      <c r="D1838" s="73">
        <v>257092</v>
      </c>
    </row>
    <row r="1839" spans="2:4" x14ac:dyDescent="0.3">
      <c r="B1839" s="72" t="s">
        <v>252</v>
      </c>
      <c r="C1839" s="74" t="s">
        <v>49</v>
      </c>
      <c r="D1839" s="73">
        <v>884268.73</v>
      </c>
    </row>
    <row r="1840" spans="2:4" x14ac:dyDescent="0.3">
      <c r="B1840" s="72" t="s">
        <v>252</v>
      </c>
      <c r="C1840" s="74" t="s">
        <v>51</v>
      </c>
      <c r="D1840" s="73">
        <v>298403.59999999998</v>
      </c>
    </row>
    <row r="1841" spans="2:4" x14ac:dyDescent="0.3">
      <c r="B1841" s="72" t="s">
        <v>252</v>
      </c>
      <c r="C1841" s="74" t="s">
        <v>55</v>
      </c>
      <c r="D1841" s="73">
        <v>473925</v>
      </c>
    </row>
    <row r="1842" spans="2:4" x14ac:dyDescent="0.3">
      <c r="B1842" s="72" t="s">
        <v>252</v>
      </c>
      <c r="C1842" s="74" t="s">
        <v>57</v>
      </c>
      <c r="D1842" s="73">
        <v>9790.5</v>
      </c>
    </row>
    <row r="1843" spans="2:4" x14ac:dyDescent="0.3">
      <c r="B1843" s="72" t="s">
        <v>252</v>
      </c>
      <c r="C1843" s="74" t="s">
        <v>59</v>
      </c>
      <c r="D1843" s="73">
        <v>137829.54999999999</v>
      </c>
    </row>
    <row r="1844" spans="2:4" x14ac:dyDescent="0.3">
      <c r="B1844" s="72" t="s">
        <v>252</v>
      </c>
      <c r="C1844" s="74" t="s">
        <v>61</v>
      </c>
      <c r="D1844" s="73">
        <v>2172873.0500000003</v>
      </c>
    </row>
    <row r="1845" spans="2:4" x14ac:dyDescent="0.3">
      <c r="B1845" s="72" t="s">
        <v>252</v>
      </c>
      <c r="C1845" s="74" t="s">
        <v>67</v>
      </c>
      <c r="D1845" s="73">
        <v>2779.9700000000003</v>
      </c>
    </row>
    <row r="1846" spans="2:4" x14ac:dyDescent="0.3">
      <c r="B1846" s="72" t="s">
        <v>252</v>
      </c>
      <c r="C1846" s="74" t="s">
        <v>69</v>
      </c>
      <c r="D1846" s="73">
        <v>178799.69</v>
      </c>
    </row>
    <row r="1847" spans="2:4" x14ac:dyDescent="0.3">
      <c r="B1847" s="72" t="s">
        <v>252</v>
      </c>
      <c r="C1847" s="74" t="s">
        <v>71</v>
      </c>
      <c r="D1847" s="73">
        <v>639832</v>
      </c>
    </row>
    <row r="1848" spans="2:4" x14ac:dyDescent="0.3">
      <c r="B1848" s="72" t="s">
        <v>252</v>
      </c>
      <c r="C1848" s="74" t="s">
        <v>77</v>
      </c>
      <c r="D1848" s="73">
        <v>8027.6</v>
      </c>
    </row>
    <row r="1849" spans="2:4" x14ac:dyDescent="0.3">
      <c r="B1849" s="72" t="s">
        <v>252</v>
      </c>
      <c r="C1849" s="74" t="s">
        <v>79</v>
      </c>
      <c r="D1849" s="73">
        <v>3733.13</v>
      </c>
    </row>
    <row r="1850" spans="2:4" x14ac:dyDescent="0.3">
      <c r="B1850" s="72" t="s">
        <v>252</v>
      </c>
      <c r="C1850" s="74" t="s">
        <v>81</v>
      </c>
      <c r="D1850" s="73">
        <v>493113.69999999995</v>
      </c>
    </row>
    <row r="1851" spans="2:4" x14ac:dyDescent="0.3">
      <c r="B1851" s="72" t="s">
        <v>252</v>
      </c>
      <c r="C1851" s="74" t="s">
        <v>83</v>
      </c>
      <c r="D1851" s="73">
        <v>10869.74</v>
      </c>
    </row>
    <row r="1852" spans="2:4" x14ac:dyDescent="0.3">
      <c r="B1852" s="72" t="s">
        <v>252</v>
      </c>
      <c r="C1852" s="74" t="s">
        <v>85</v>
      </c>
      <c r="D1852" s="73">
        <v>108237.2</v>
      </c>
    </row>
    <row r="1853" spans="2:4" x14ac:dyDescent="0.3">
      <c r="B1853" s="72" t="s">
        <v>252</v>
      </c>
      <c r="C1853" s="74" t="s">
        <v>89</v>
      </c>
      <c r="D1853" s="73">
        <v>177955.77000000002</v>
      </c>
    </row>
    <row r="1854" spans="2:4" x14ac:dyDescent="0.3">
      <c r="B1854" s="72" t="s">
        <v>252</v>
      </c>
      <c r="C1854" s="74" t="s">
        <v>91</v>
      </c>
      <c r="D1854" s="73">
        <v>389597.31999999995</v>
      </c>
    </row>
    <row r="1855" spans="2:4" x14ac:dyDescent="0.3">
      <c r="B1855" s="72" t="s">
        <v>252</v>
      </c>
      <c r="C1855" s="74" t="s">
        <v>93</v>
      </c>
      <c r="D1855" s="73">
        <v>75619.709999999992</v>
      </c>
    </row>
    <row r="1856" spans="2:4" x14ac:dyDescent="0.3">
      <c r="B1856" s="72" t="s">
        <v>252</v>
      </c>
      <c r="C1856" s="74" t="s">
        <v>95</v>
      </c>
      <c r="D1856" s="73">
        <v>333886.83</v>
      </c>
    </row>
    <row r="1857" spans="2:4" x14ac:dyDescent="0.3">
      <c r="B1857" s="72" t="s">
        <v>252</v>
      </c>
      <c r="C1857" s="74" t="s">
        <v>97</v>
      </c>
      <c r="D1857" s="73">
        <v>274239.17</v>
      </c>
    </row>
    <row r="1858" spans="2:4" x14ac:dyDescent="0.3">
      <c r="B1858" s="72" t="s">
        <v>252</v>
      </c>
      <c r="C1858" s="74" t="s">
        <v>101</v>
      </c>
      <c r="D1858" s="73">
        <v>175</v>
      </c>
    </row>
    <row r="1859" spans="2:4" x14ac:dyDescent="0.3">
      <c r="B1859" s="72" t="s">
        <v>252</v>
      </c>
      <c r="C1859" s="74" t="s">
        <v>103</v>
      </c>
      <c r="D1859" s="73">
        <v>53625.759999999995</v>
      </c>
    </row>
    <row r="1860" spans="2:4" x14ac:dyDescent="0.3">
      <c r="B1860" s="72" t="s">
        <v>252</v>
      </c>
      <c r="C1860" s="74" t="s">
        <v>105</v>
      </c>
      <c r="D1860" s="73">
        <v>14280.3</v>
      </c>
    </row>
    <row r="1861" spans="2:4" x14ac:dyDescent="0.3">
      <c r="B1861" s="72" t="s">
        <v>252</v>
      </c>
      <c r="C1861" s="74" t="s">
        <v>107</v>
      </c>
      <c r="D1861" s="73">
        <v>10511.25</v>
      </c>
    </row>
    <row r="1862" spans="2:4" x14ac:dyDescent="0.3">
      <c r="B1862" s="72" t="s">
        <v>252</v>
      </c>
      <c r="C1862" s="74" t="s">
        <v>109</v>
      </c>
      <c r="D1862" s="73">
        <v>664533.40999999992</v>
      </c>
    </row>
    <row r="1863" spans="2:4" x14ac:dyDescent="0.3">
      <c r="B1863" s="72" t="s">
        <v>252</v>
      </c>
      <c r="C1863" s="74" t="s">
        <v>111</v>
      </c>
      <c r="D1863" s="73">
        <v>141041</v>
      </c>
    </row>
    <row r="1864" spans="2:4" x14ac:dyDescent="0.3">
      <c r="B1864" s="72" t="s">
        <v>252</v>
      </c>
      <c r="C1864" s="74" t="s">
        <v>113</v>
      </c>
      <c r="D1864" s="73">
        <v>3852</v>
      </c>
    </row>
    <row r="1865" spans="2:4" x14ac:dyDescent="0.3">
      <c r="B1865" s="72" t="s">
        <v>252</v>
      </c>
      <c r="C1865" s="74" t="s">
        <v>117</v>
      </c>
      <c r="D1865" s="73">
        <v>129603.82</v>
      </c>
    </row>
    <row r="1866" spans="2:4" x14ac:dyDescent="0.3">
      <c r="B1866" s="72" t="s">
        <v>252</v>
      </c>
      <c r="C1866" s="74" t="s">
        <v>119</v>
      </c>
      <c r="D1866" s="73">
        <v>58822.05</v>
      </c>
    </row>
    <row r="1867" spans="2:4" x14ac:dyDescent="0.3">
      <c r="B1867" s="72" t="s">
        <v>252</v>
      </c>
      <c r="C1867" s="74" t="s">
        <v>22</v>
      </c>
      <c r="D1867" s="73">
        <v>156117.12</v>
      </c>
    </row>
    <row r="1868" spans="2:4" x14ac:dyDescent="0.3">
      <c r="B1868" s="72" t="s">
        <v>252</v>
      </c>
      <c r="C1868" s="74" t="s">
        <v>6</v>
      </c>
      <c r="D1868" s="73">
        <v>44317.83</v>
      </c>
    </row>
    <row r="1869" spans="2:4" x14ac:dyDescent="0.3">
      <c r="B1869" s="72" t="s">
        <v>252</v>
      </c>
      <c r="C1869" s="74" t="s">
        <v>8</v>
      </c>
      <c r="D1869" s="73">
        <v>49704.66</v>
      </c>
    </row>
    <row r="1870" spans="2:4" x14ac:dyDescent="0.3">
      <c r="B1870" s="72" t="s">
        <v>252</v>
      </c>
      <c r="C1870" s="74" t="s">
        <v>10</v>
      </c>
      <c r="D1870" s="73">
        <v>344404.54</v>
      </c>
    </row>
    <row r="1871" spans="2:4" x14ac:dyDescent="0.3">
      <c r="B1871" s="72" t="s">
        <v>252</v>
      </c>
      <c r="C1871" s="74" t="s">
        <v>12</v>
      </c>
      <c r="D1871" s="73">
        <v>79264.44</v>
      </c>
    </row>
    <row r="1872" spans="2:4" x14ac:dyDescent="0.3">
      <c r="B1872" s="72" t="s">
        <v>252</v>
      </c>
      <c r="C1872" s="74" t="s">
        <v>16</v>
      </c>
      <c r="D1872" s="73">
        <v>32972.03</v>
      </c>
    </row>
    <row r="1873" spans="2:4" x14ac:dyDescent="0.3">
      <c r="B1873" s="72" t="s">
        <v>226</v>
      </c>
      <c r="C1873" s="74" t="s">
        <v>194</v>
      </c>
      <c r="D1873" s="73">
        <v>108477.65</v>
      </c>
    </row>
    <row r="1874" spans="2:4" x14ac:dyDescent="0.3">
      <c r="B1874" s="72" t="s">
        <v>226</v>
      </c>
      <c r="C1874" s="74" t="s">
        <v>193</v>
      </c>
      <c r="D1874" s="73">
        <v>-108477.65</v>
      </c>
    </row>
    <row r="1875" spans="2:4" x14ac:dyDescent="0.3">
      <c r="B1875" s="72" t="s">
        <v>226</v>
      </c>
      <c r="C1875" s="74" t="s">
        <v>185</v>
      </c>
      <c r="D1875" s="73">
        <v>268023</v>
      </c>
    </row>
    <row r="1876" spans="2:4" x14ac:dyDescent="0.3">
      <c r="B1876" s="72" t="s">
        <v>226</v>
      </c>
      <c r="C1876" s="74" t="s">
        <v>186</v>
      </c>
      <c r="D1876" s="73">
        <v>964766.29999999993</v>
      </c>
    </row>
    <row r="1877" spans="2:4" x14ac:dyDescent="0.3">
      <c r="B1877" s="72" t="s">
        <v>226</v>
      </c>
      <c r="C1877" s="74" t="s">
        <v>187</v>
      </c>
      <c r="D1877" s="73">
        <v>4699834.2199999979</v>
      </c>
    </row>
    <row r="1878" spans="2:4" x14ac:dyDescent="0.3">
      <c r="B1878" s="72" t="s">
        <v>226</v>
      </c>
      <c r="C1878" s="74" t="s">
        <v>190</v>
      </c>
      <c r="D1878" s="73">
        <v>1396955.7199999997</v>
      </c>
    </row>
    <row r="1879" spans="2:4" x14ac:dyDescent="0.3">
      <c r="B1879" s="72" t="s">
        <v>226</v>
      </c>
      <c r="C1879" s="74" t="s">
        <v>191</v>
      </c>
      <c r="D1879" s="73">
        <v>2525882.9799999995</v>
      </c>
    </row>
    <row r="1880" spans="2:4" x14ac:dyDescent="0.3">
      <c r="B1880" s="72" t="s">
        <v>226</v>
      </c>
      <c r="C1880" s="74" t="s">
        <v>192</v>
      </c>
      <c r="D1880" s="73">
        <v>69115139.75999999</v>
      </c>
    </row>
    <row r="1881" spans="2:4" x14ac:dyDescent="0.3">
      <c r="B1881" s="72" t="s">
        <v>226</v>
      </c>
      <c r="C1881" s="74" t="s">
        <v>172</v>
      </c>
      <c r="D1881" s="73">
        <v>350488.97999999992</v>
      </c>
    </row>
    <row r="1882" spans="2:4" x14ac:dyDescent="0.3">
      <c r="B1882" s="72" t="s">
        <v>226</v>
      </c>
      <c r="C1882" s="74" t="s">
        <v>174</v>
      </c>
      <c r="D1882" s="73">
        <v>11453.75</v>
      </c>
    </row>
    <row r="1883" spans="2:4" x14ac:dyDescent="0.3">
      <c r="B1883" s="72" t="s">
        <v>226</v>
      </c>
      <c r="C1883" s="74" t="s">
        <v>178</v>
      </c>
      <c r="D1883" s="73">
        <v>1445612.2700000005</v>
      </c>
    </row>
    <row r="1884" spans="2:4" x14ac:dyDescent="0.3">
      <c r="B1884" s="72" t="s">
        <v>226</v>
      </c>
      <c r="C1884" s="74" t="s">
        <v>180</v>
      </c>
      <c r="D1884" s="73">
        <v>656094.75999999978</v>
      </c>
    </row>
    <row r="1885" spans="2:4" x14ac:dyDescent="0.3">
      <c r="B1885" s="72" t="s">
        <v>226</v>
      </c>
      <c r="C1885" s="74" t="s">
        <v>182</v>
      </c>
      <c r="D1885" s="73">
        <v>24382351.560000028</v>
      </c>
    </row>
    <row r="1886" spans="2:4" x14ac:dyDescent="0.3">
      <c r="B1886" s="72" t="s">
        <v>226</v>
      </c>
      <c r="C1886" s="74" t="s">
        <v>137</v>
      </c>
      <c r="D1886" s="73">
        <v>1413.75</v>
      </c>
    </row>
    <row r="1887" spans="2:4" x14ac:dyDescent="0.3">
      <c r="B1887" s="72" t="s">
        <v>226</v>
      </c>
      <c r="C1887" s="74" t="s">
        <v>139</v>
      </c>
      <c r="D1887" s="73">
        <v>7369480.4400000013</v>
      </c>
    </row>
    <row r="1888" spans="2:4" x14ac:dyDescent="0.3">
      <c r="B1888" s="72" t="s">
        <v>226</v>
      </c>
      <c r="C1888" s="74" t="s">
        <v>141</v>
      </c>
      <c r="D1888" s="73">
        <v>9954723.3600000031</v>
      </c>
    </row>
    <row r="1889" spans="2:4" x14ac:dyDescent="0.3">
      <c r="B1889" s="72" t="s">
        <v>226</v>
      </c>
      <c r="C1889" s="74" t="s">
        <v>143</v>
      </c>
      <c r="D1889" s="73">
        <v>590374.93999999971</v>
      </c>
    </row>
    <row r="1890" spans="2:4" x14ac:dyDescent="0.3">
      <c r="B1890" s="72" t="s">
        <v>226</v>
      </c>
      <c r="C1890" s="74" t="s">
        <v>145</v>
      </c>
      <c r="D1890" s="73">
        <v>397693.66999999987</v>
      </c>
    </row>
    <row r="1891" spans="2:4" x14ac:dyDescent="0.3">
      <c r="B1891" s="72" t="s">
        <v>226</v>
      </c>
      <c r="C1891" s="74" t="s">
        <v>147</v>
      </c>
      <c r="D1891" s="73">
        <v>183851.70000000004</v>
      </c>
    </row>
    <row r="1892" spans="2:4" x14ac:dyDescent="0.3">
      <c r="B1892" s="72" t="s">
        <v>226</v>
      </c>
      <c r="C1892" s="74" t="s">
        <v>149</v>
      </c>
      <c r="D1892" s="73">
        <v>430777.03999999986</v>
      </c>
    </row>
    <row r="1893" spans="2:4" x14ac:dyDescent="0.3">
      <c r="B1893" s="72" t="s">
        <v>226</v>
      </c>
      <c r="C1893" s="74" t="s">
        <v>159</v>
      </c>
      <c r="D1893" s="73">
        <v>2896753.5799999996</v>
      </c>
    </row>
    <row r="1894" spans="2:4" x14ac:dyDescent="0.3">
      <c r="B1894" s="72" t="s">
        <v>226</v>
      </c>
      <c r="C1894" s="74" t="s">
        <v>161</v>
      </c>
      <c r="D1894" s="73">
        <v>10931775.219999997</v>
      </c>
    </row>
    <row r="1895" spans="2:4" x14ac:dyDescent="0.3">
      <c r="B1895" s="72" t="s">
        <v>226</v>
      </c>
      <c r="C1895" s="74" t="s">
        <v>163</v>
      </c>
      <c r="D1895" s="73">
        <v>1981148.6300000013</v>
      </c>
    </row>
    <row r="1896" spans="2:4" x14ac:dyDescent="0.3">
      <c r="B1896" s="72" t="s">
        <v>226</v>
      </c>
      <c r="C1896" s="74" t="s">
        <v>165</v>
      </c>
      <c r="D1896" s="73">
        <v>5874470.0800000066</v>
      </c>
    </row>
    <row r="1897" spans="2:4" x14ac:dyDescent="0.3">
      <c r="B1897" s="72" t="s">
        <v>226</v>
      </c>
      <c r="C1897" s="74" t="s">
        <v>124</v>
      </c>
      <c r="D1897" s="73">
        <v>4078680.8199999994</v>
      </c>
    </row>
    <row r="1898" spans="2:4" x14ac:dyDescent="0.3">
      <c r="B1898" s="72" t="s">
        <v>226</v>
      </c>
      <c r="C1898" s="74" t="s">
        <v>126</v>
      </c>
      <c r="D1898" s="73">
        <v>429787.18999999989</v>
      </c>
    </row>
    <row r="1899" spans="2:4" x14ac:dyDescent="0.3">
      <c r="B1899" s="72" t="s">
        <v>226</v>
      </c>
      <c r="C1899" s="74" t="s">
        <v>128</v>
      </c>
      <c r="D1899" s="73">
        <v>215127.93</v>
      </c>
    </row>
    <row r="1900" spans="2:4" x14ac:dyDescent="0.3">
      <c r="B1900" s="72" t="s">
        <v>226</v>
      </c>
      <c r="C1900" s="74" t="s">
        <v>130</v>
      </c>
      <c r="D1900" s="73">
        <v>902167.71</v>
      </c>
    </row>
    <row r="1901" spans="2:4" x14ac:dyDescent="0.3">
      <c r="B1901" s="72" t="s">
        <v>226</v>
      </c>
      <c r="C1901" s="74" t="s">
        <v>132</v>
      </c>
      <c r="D1901" s="73">
        <v>3620486.9299999988</v>
      </c>
    </row>
    <row r="1902" spans="2:4" x14ac:dyDescent="0.3">
      <c r="B1902" s="72" t="s">
        <v>226</v>
      </c>
      <c r="C1902" s="74" t="s">
        <v>29</v>
      </c>
      <c r="D1902" s="73">
        <v>20381.330000000002</v>
      </c>
    </row>
    <row r="1903" spans="2:4" x14ac:dyDescent="0.3">
      <c r="B1903" s="72" t="s">
        <v>226</v>
      </c>
      <c r="C1903" s="74" t="s">
        <v>35</v>
      </c>
      <c r="D1903" s="73">
        <v>131657.22</v>
      </c>
    </row>
    <row r="1904" spans="2:4" x14ac:dyDescent="0.3">
      <c r="B1904" s="72" t="s">
        <v>226</v>
      </c>
      <c r="C1904" s="74" t="s">
        <v>39</v>
      </c>
      <c r="D1904" s="73">
        <v>127461.85999999999</v>
      </c>
    </row>
    <row r="1905" spans="2:4" x14ac:dyDescent="0.3">
      <c r="B1905" s="72" t="s">
        <v>226</v>
      </c>
      <c r="C1905" s="74" t="s">
        <v>45</v>
      </c>
      <c r="D1905" s="73">
        <v>87076.29</v>
      </c>
    </row>
    <row r="1906" spans="2:4" x14ac:dyDescent="0.3">
      <c r="B1906" s="72" t="s">
        <v>226</v>
      </c>
      <c r="C1906" s="74" t="s">
        <v>49</v>
      </c>
      <c r="D1906" s="73">
        <v>1555280.28</v>
      </c>
    </row>
    <row r="1907" spans="2:4" x14ac:dyDescent="0.3">
      <c r="B1907" s="72" t="s">
        <v>226</v>
      </c>
      <c r="C1907" s="74" t="s">
        <v>51</v>
      </c>
      <c r="D1907" s="73">
        <v>262766.55</v>
      </c>
    </row>
    <row r="1908" spans="2:4" x14ac:dyDescent="0.3">
      <c r="B1908" s="72" t="s">
        <v>226</v>
      </c>
      <c r="C1908" s="74" t="s">
        <v>55</v>
      </c>
      <c r="D1908" s="73">
        <v>1148272.81</v>
      </c>
    </row>
    <row r="1909" spans="2:4" x14ac:dyDescent="0.3">
      <c r="B1909" s="72" t="s">
        <v>226</v>
      </c>
      <c r="C1909" s="74" t="s">
        <v>57</v>
      </c>
      <c r="D1909" s="73">
        <v>203249.63999999998</v>
      </c>
    </row>
    <row r="1910" spans="2:4" x14ac:dyDescent="0.3">
      <c r="B1910" s="72" t="s">
        <v>226</v>
      </c>
      <c r="C1910" s="74" t="s">
        <v>59</v>
      </c>
      <c r="D1910" s="73">
        <v>3770254.63</v>
      </c>
    </row>
    <row r="1911" spans="2:4" x14ac:dyDescent="0.3">
      <c r="B1911" s="72" t="s">
        <v>226</v>
      </c>
      <c r="C1911" s="74" t="s">
        <v>63</v>
      </c>
      <c r="D1911" s="73">
        <v>2361758.5099999998</v>
      </c>
    </row>
    <row r="1912" spans="2:4" x14ac:dyDescent="0.3">
      <c r="B1912" s="72" t="s">
        <v>226</v>
      </c>
      <c r="C1912" s="74" t="s">
        <v>65</v>
      </c>
      <c r="D1912" s="73">
        <v>1500.54</v>
      </c>
    </row>
    <row r="1913" spans="2:4" x14ac:dyDescent="0.3">
      <c r="B1913" s="72" t="s">
        <v>226</v>
      </c>
      <c r="C1913" s="74" t="s">
        <v>67</v>
      </c>
      <c r="D1913" s="73">
        <v>12880.2</v>
      </c>
    </row>
    <row r="1914" spans="2:4" x14ac:dyDescent="0.3">
      <c r="B1914" s="72" t="s">
        <v>226</v>
      </c>
      <c r="C1914" s="74" t="s">
        <v>69</v>
      </c>
      <c r="D1914" s="73">
        <v>1070889.19</v>
      </c>
    </row>
    <row r="1915" spans="2:4" x14ac:dyDescent="0.3">
      <c r="B1915" s="72" t="s">
        <v>226</v>
      </c>
      <c r="C1915" s="74" t="s">
        <v>71</v>
      </c>
      <c r="D1915" s="73">
        <v>1562203.02</v>
      </c>
    </row>
    <row r="1916" spans="2:4" x14ac:dyDescent="0.3">
      <c r="B1916" s="72" t="s">
        <v>226</v>
      </c>
      <c r="C1916" s="74" t="s">
        <v>73</v>
      </c>
      <c r="D1916" s="73">
        <v>10271092.710000001</v>
      </c>
    </row>
    <row r="1917" spans="2:4" x14ac:dyDescent="0.3">
      <c r="B1917" s="72" t="s">
        <v>226</v>
      </c>
      <c r="C1917" s="74" t="s">
        <v>81</v>
      </c>
      <c r="D1917" s="73">
        <v>1108049.05</v>
      </c>
    </row>
    <row r="1918" spans="2:4" x14ac:dyDescent="0.3">
      <c r="B1918" s="72" t="s">
        <v>226</v>
      </c>
      <c r="C1918" s="74" t="s">
        <v>83</v>
      </c>
      <c r="D1918" s="73">
        <v>-0.06</v>
      </c>
    </row>
    <row r="1919" spans="2:4" x14ac:dyDescent="0.3">
      <c r="B1919" s="72" t="s">
        <v>226</v>
      </c>
      <c r="C1919" s="74" t="s">
        <v>85</v>
      </c>
      <c r="D1919" s="73">
        <v>58212.22</v>
      </c>
    </row>
    <row r="1920" spans="2:4" x14ac:dyDescent="0.3">
      <c r="B1920" s="72" t="s">
        <v>226</v>
      </c>
      <c r="C1920" s="74" t="s">
        <v>87</v>
      </c>
      <c r="D1920" s="73">
        <v>524532</v>
      </c>
    </row>
    <row r="1921" spans="2:4" x14ac:dyDescent="0.3">
      <c r="B1921" s="72" t="s">
        <v>226</v>
      </c>
      <c r="C1921" s="74" t="s">
        <v>89</v>
      </c>
      <c r="D1921" s="73">
        <v>187205.88999999998</v>
      </c>
    </row>
    <row r="1922" spans="2:4" x14ac:dyDescent="0.3">
      <c r="B1922" s="72" t="s">
        <v>226</v>
      </c>
      <c r="C1922" s="74" t="s">
        <v>91</v>
      </c>
      <c r="D1922" s="73">
        <v>435656.62999999995</v>
      </c>
    </row>
    <row r="1923" spans="2:4" x14ac:dyDescent="0.3">
      <c r="B1923" s="72" t="s">
        <v>226</v>
      </c>
      <c r="C1923" s="74" t="s">
        <v>93</v>
      </c>
      <c r="D1923" s="73">
        <v>146768.41000000003</v>
      </c>
    </row>
    <row r="1924" spans="2:4" x14ac:dyDescent="0.3">
      <c r="B1924" s="72" t="s">
        <v>226</v>
      </c>
      <c r="C1924" s="74" t="s">
        <v>95</v>
      </c>
      <c r="D1924" s="73">
        <v>549785.37000000011</v>
      </c>
    </row>
    <row r="1925" spans="2:4" x14ac:dyDescent="0.3">
      <c r="B1925" s="72" t="s">
        <v>226</v>
      </c>
      <c r="C1925" s="74" t="s">
        <v>97</v>
      </c>
      <c r="D1925" s="73">
        <v>86819.26999999999</v>
      </c>
    </row>
    <row r="1926" spans="2:4" x14ac:dyDescent="0.3">
      <c r="B1926" s="72" t="s">
        <v>226</v>
      </c>
      <c r="C1926" s="74" t="s">
        <v>101</v>
      </c>
      <c r="D1926" s="73">
        <v>38324.51</v>
      </c>
    </row>
    <row r="1927" spans="2:4" x14ac:dyDescent="0.3">
      <c r="B1927" s="72" t="s">
        <v>226</v>
      </c>
      <c r="C1927" s="74" t="s">
        <v>105</v>
      </c>
      <c r="D1927" s="73">
        <v>38719.300000000003</v>
      </c>
    </row>
    <row r="1928" spans="2:4" x14ac:dyDescent="0.3">
      <c r="B1928" s="72" t="s">
        <v>226</v>
      </c>
      <c r="C1928" s="74" t="s">
        <v>107</v>
      </c>
      <c r="D1928" s="73">
        <v>130179.27</v>
      </c>
    </row>
    <row r="1929" spans="2:4" x14ac:dyDescent="0.3">
      <c r="B1929" s="72" t="s">
        <v>226</v>
      </c>
      <c r="C1929" s="74" t="s">
        <v>109</v>
      </c>
      <c r="D1929" s="73">
        <v>1554250.46</v>
      </c>
    </row>
    <row r="1930" spans="2:4" x14ac:dyDescent="0.3">
      <c r="B1930" s="72" t="s">
        <v>226</v>
      </c>
      <c r="C1930" s="74" t="s">
        <v>111</v>
      </c>
      <c r="D1930" s="73">
        <v>230947.32</v>
      </c>
    </row>
    <row r="1931" spans="2:4" x14ac:dyDescent="0.3">
      <c r="B1931" s="72" t="s">
        <v>226</v>
      </c>
      <c r="C1931" s="74" t="s">
        <v>115</v>
      </c>
      <c r="D1931" s="73">
        <v>154534.01999999999</v>
      </c>
    </row>
    <row r="1932" spans="2:4" x14ac:dyDescent="0.3">
      <c r="B1932" s="72" t="s">
        <v>226</v>
      </c>
      <c r="C1932" s="74" t="s">
        <v>119</v>
      </c>
      <c r="D1932" s="73">
        <v>90993.279999999999</v>
      </c>
    </row>
    <row r="1933" spans="2:4" x14ac:dyDescent="0.3">
      <c r="B1933" s="72" t="s">
        <v>226</v>
      </c>
      <c r="C1933" s="74" t="s">
        <v>121</v>
      </c>
      <c r="D1933" s="73">
        <v>75310.11</v>
      </c>
    </row>
    <row r="1934" spans="2:4" x14ac:dyDescent="0.3">
      <c r="B1934" s="72" t="s">
        <v>226</v>
      </c>
      <c r="C1934" s="74" t="s">
        <v>22</v>
      </c>
      <c r="D1934" s="73">
        <v>227142.50999999995</v>
      </c>
    </row>
    <row r="1935" spans="2:4" x14ac:dyDescent="0.3">
      <c r="B1935" s="72" t="s">
        <v>226</v>
      </c>
      <c r="C1935" s="74" t="s">
        <v>6</v>
      </c>
      <c r="D1935" s="73">
        <v>329556.14</v>
      </c>
    </row>
    <row r="1936" spans="2:4" x14ac:dyDescent="0.3">
      <c r="B1936" s="72" t="s">
        <v>226</v>
      </c>
      <c r="C1936" s="74" t="s">
        <v>10</v>
      </c>
      <c r="D1936" s="73">
        <v>525877.77</v>
      </c>
    </row>
    <row r="1937" spans="2:4" x14ac:dyDescent="0.3">
      <c r="B1937" s="72" t="s">
        <v>226</v>
      </c>
      <c r="C1937" s="74" t="s">
        <v>14</v>
      </c>
      <c r="D1937" s="73">
        <v>57675.83</v>
      </c>
    </row>
    <row r="1938" spans="2:4" x14ac:dyDescent="0.3">
      <c r="B1938" s="72" t="s">
        <v>226</v>
      </c>
      <c r="C1938" s="74" t="s">
        <v>16</v>
      </c>
      <c r="D1938" s="73">
        <v>26881.61</v>
      </c>
    </row>
    <row r="1939" spans="2:4" x14ac:dyDescent="0.3">
      <c r="B1939" s="72" t="s">
        <v>656</v>
      </c>
      <c r="C1939" s="74" t="s">
        <v>194</v>
      </c>
      <c r="D1939" s="73">
        <v>107439.6</v>
      </c>
    </row>
    <row r="1940" spans="2:4" x14ac:dyDescent="0.3">
      <c r="B1940" s="72" t="s">
        <v>656</v>
      </c>
      <c r="C1940" s="74" t="s">
        <v>193</v>
      </c>
      <c r="D1940" s="73">
        <v>-107439.6</v>
      </c>
    </row>
    <row r="1941" spans="2:4" x14ac:dyDescent="0.3">
      <c r="B1941" s="72" t="s">
        <v>656</v>
      </c>
      <c r="C1941" s="74" t="s">
        <v>185</v>
      </c>
      <c r="D1941" s="73">
        <v>157458</v>
      </c>
    </row>
    <row r="1942" spans="2:4" x14ac:dyDescent="0.3">
      <c r="B1942" s="72" t="s">
        <v>656</v>
      </c>
      <c r="C1942" s="74" t="s">
        <v>186</v>
      </c>
      <c r="D1942" s="73">
        <v>197400.83999999997</v>
      </c>
    </row>
    <row r="1943" spans="2:4" x14ac:dyDescent="0.3">
      <c r="B1943" s="72" t="s">
        <v>656</v>
      </c>
      <c r="C1943" s="74" t="s">
        <v>187</v>
      </c>
      <c r="D1943" s="73">
        <v>1403280.5799999996</v>
      </c>
    </row>
    <row r="1944" spans="2:4" x14ac:dyDescent="0.3">
      <c r="B1944" s="72" t="s">
        <v>656</v>
      </c>
      <c r="C1944" s="74" t="s">
        <v>190</v>
      </c>
      <c r="D1944" s="73">
        <v>175249.26</v>
      </c>
    </row>
    <row r="1945" spans="2:4" x14ac:dyDescent="0.3">
      <c r="B1945" s="72" t="s">
        <v>656</v>
      </c>
      <c r="C1945" s="74" t="s">
        <v>191</v>
      </c>
      <c r="D1945" s="73">
        <v>809178.68</v>
      </c>
    </row>
    <row r="1946" spans="2:4" x14ac:dyDescent="0.3">
      <c r="B1946" s="72" t="s">
        <v>656</v>
      </c>
      <c r="C1946" s="74" t="s">
        <v>192</v>
      </c>
      <c r="D1946" s="73">
        <v>18950515.609999999</v>
      </c>
    </row>
    <row r="1947" spans="2:4" x14ac:dyDescent="0.3">
      <c r="B1947" s="72" t="s">
        <v>656</v>
      </c>
      <c r="C1947" s="74" t="s">
        <v>172</v>
      </c>
      <c r="D1947" s="73">
        <v>26553.06</v>
      </c>
    </row>
    <row r="1948" spans="2:4" x14ac:dyDescent="0.3">
      <c r="B1948" s="72" t="s">
        <v>656</v>
      </c>
      <c r="C1948" s="74" t="s">
        <v>174</v>
      </c>
      <c r="D1948" s="73">
        <v>358102.56</v>
      </c>
    </row>
    <row r="1949" spans="2:4" x14ac:dyDescent="0.3">
      <c r="B1949" s="72" t="s">
        <v>656</v>
      </c>
      <c r="C1949" s="74" t="s">
        <v>178</v>
      </c>
      <c r="D1949" s="73">
        <v>288775.32</v>
      </c>
    </row>
    <row r="1950" spans="2:4" x14ac:dyDescent="0.3">
      <c r="B1950" s="72" t="s">
        <v>656</v>
      </c>
      <c r="C1950" s="74" t="s">
        <v>180</v>
      </c>
      <c r="D1950" s="73">
        <v>339855.2</v>
      </c>
    </row>
    <row r="1951" spans="2:4" x14ac:dyDescent="0.3">
      <c r="B1951" s="72" t="s">
        <v>656</v>
      </c>
      <c r="C1951" s="74" t="s">
        <v>182</v>
      </c>
      <c r="D1951" s="73">
        <v>4833655.8500000006</v>
      </c>
    </row>
    <row r="1952" spans="2:4" x14ac:dyDescent="0.3">
      <c r="B1952" s="72" t="s">
        <v>656</v>
      </c>
      <c r="C1952" s="74" t="s">
        <v>135</v>
      </c>
      <c r="D1952" s="73">
        <v>132.41999999999999</v>
      </c>
    </row>
    <row r="1953" spans="2:4" x14ac:dyDescent="0.3">
      <c r="B1953" s="72" t="s">
        <v>656</v>
      </c>
      <c r="C1953" s="74" t="s">
        <v>139</v>
      </c>
      <c r="D1953" s="73">
        <v>1477526.4400000004</v>
      </c>
    </row>
    <row r="1954" spans="2:4" x14ac:dyDescent="0.3">
      <c r="B1954" s="72" t="s">
        <v>656</v>
      </c>
      <c r="C1954" s="74" t="s">
        <v>141</v>
      </c>
      <c r="D1954" s="73">
        <v>2863149.07</v>
      </c>
    </row>
    <row r="1955" spans="2:4" x14ac:dyDescent="0.3">
      <c r="B1955" s="72" t="s">
        <v>656</v>
      </c>
      <c r="C1955" s="74" t="s">
        <v>143</v>
      </c>
      <c r="D1955" s="73">
        <v>135475.58999999997</v>
      </c>
    </row>
    <row r="1956" spans="2:4" x14ac:dyDescent="0.3">
      <c r="B1956" s="72" t="s">
        <v>656</v>
      </c>
      <c r="C1956" s="74" t="s">
        <v>145</v>
      </c>
      <c r="D1956" s="73">
        <v>120838.57</v>
      </c>
    </row>
    <row r="1957" spans="2:4" x14ac:dyDescent="0.3">
      <c r="B1957" s="72" t="s">
        <v>656</v>
      </c>
      <c r="C1957" s="74" t="s">
        <v>147</v>
      </c>
      <c r="D1957" s="73">
        <v>42365.640000000007</v>
      </c>
    </row>
    <row r="1958" spans="2:4" x14ac:dyDescent="0.3">
      <c r="B1958" s="72" t="s">
        <v>656</v>
      </c>
      <c r="C1958" s="74" t="s">
        <v>149</v>
      </c>
      <c r="D1958" s="73">
        <v>154090.93</v>
      </c>
    </row>
    <row r="1959" spans="2:4" x14ac:dyDescent="0.3">
      <c r="B1959" s="72" t="s">
        <v>656</v>
      </c>
      <c r="C1959" s="74" t="s">
        <v>159</v>
      </c>
      <c r="D1959" s="73">
        <v>581640.70000000019</v>
      </c>
    </row>
    <row r="1960" spans="2:4" x14ac:dyDescent="0.3">
      <c r="B1960" s="72" t="s">
        <v>656</v>
      </c>
      <c r="C1960" s="74" t="s">
        <v>161</v>
      </c>
      <c r="D1960" s="73">
        <v>2993977.48</v>
      </c>
    </row>
    <row r="1961" spans="2:4" x14ac:dyDescent="0.3">
      <c r="B1961" s="72" t="s">
        <v>656</v>
      </c>
      <c r="C1961" s="74" t="s">
        <v>163</v>
      </c>
      <c r="D1961" s="73">
        <v>431405.50000000006</v>
      </c>
    </row>
    <row r="1962" spans="2:4" x14ac:dyDescent="0.3">
      <c r="B1962" s="72" t="s">
        <v>656</v>
      </c>
      <c r="C1962" s="74" t="s">
        <v>165</v>
      </c>
      <c r="D1962" s="73">
        <v>1610273.9900000005</v>
      </c>
    </row>
    <row r="1963" spans="2:4" x14ac:dyDescent="0.3">
      <c r="B1963" s="72" t="s">
        <v>656</v>
      </c>
      <c r="C1963" s="74" t="s">
        <v>124</v>
      </c>
      <c r="D1963" s="73">
        <v>1237296.07</v>
      </c>
    </row>
    <row r="1964" spans="2:4" x14ac:dyDescent="0.3">
      <c r="B1964" s="72" t="s">
        <v>656</v>
      </c>
      <c r="C1964" s="74" t="s">
        <v>126</v>
      </c>
      <c r="D1964" s="73">
        <v>595880.80999999994</v>
      </c>
    </row>
    <row r="1965" spans="2:4" x14ac:dyDescent="0.3">
      <c r="B1965" s="72" t="s">
        <v>656</v>
      </c>
      <c r="C1965" s="74" t="s">
        <v>128</v>
      </c>
      <c r="D1965" s="73">
        <v>81359.91</v>
      </c>
    </row>
    <row r="1966" spans="2:4" x14ac:dyDescent="0.3">
      <c r="B1966" s="72" t="s">
        <v>656</v>
      </c>
      <c r="C1966" s="74" t="s">
        <v>130</v>
      </c>
      <c r="D1966" s="73">
        <v>29550.14</v>
      </c>
    </row>
    <row r="1967" spans="2:4" x14ac:dyDescent="0.3">
      <c r="B1967" s="72" t="s">
        <v>656</v>
      </c>
      <c r="C1967" s="74" t="s">
        <v>132</v>
      </c>
      <c r="D1967" s="73">
        <v>1368727.02</v>
      </c>
    </row>
    <row r="1968" spans="2:4" x14ac:dyDescent="0.3">
      <c r="B1968" s="72" t="s">
        <v>656</v>
      </c>
      <c r="C1968" s="74" t="s">
        <v>29</v>
      </c>
      <c r="D1968" s="73">
        <v>8255.15</v>
      </c>
    </row>
    <row r="1969" spans="2:4" x14ac:dyDescent="0.3">
      <c r="B1969" s="72" t="s">
        <v>656</v>
      </c>
      <c r="C1969" s="74" t="s">
        <v>35</v>
      </c>
      <c r="D1969" s="73">
        <v>99184.45</v>
      </c>
    </row>
    <row r="1970" spans="2:4" x14ac:dyDescent="0.3">
      <c r="B1970" s="72" t="s">
        <v>656</v>
      </c>
      <c r="C1970" s="74" t="s">
        <v>37</v>
      </c>
      <c r="D1970" s="73">
        <v>1716.34</v>
      </c>
    </row>
    <row r="1971" spans="2:4" x14ac:dyDescent="0.3">
      <c r="B1971" s="72" t="s">
        <v>656</v>
      </c>
      <c r="C1971" s="74" t="s">
        <v>39</v>
      </c>
      <c r="D1971" s="73">
        <v>133478.18</v>
      </c>
    </row>
    <row r="1972" spans="2:4" x14ac:dyDescent="0.3">
      <c r="B1972" s="72" t="s">
        <v>656</v>
      </c>
      <c r="C1972" s="74" t="s">
        <v>49</v>
      </c>
      <c r="D1972" s="73">
        <v>492108.7</v>
      </c>
    </row>
    <row r="1973" spans="2:4" x14ac:dyDescent="0.3">
      <c r="B1973" s="72" t="s">
        <v>656</v>
      </c>
      <c r="C1973" s="74" t="s">
        <v>51</v>
      </c>
      <c r="D1973" s="73">
        <v>90144.92</v>
      </c>
    </row>
    <row r="1974" spans="2:4" x14ac:dyDescent="0.3">
      <c r="B1974" s="72" t="s">
        <v>656</v>
      </c>
      <c r="C1974" s="74" t="s">
        <v>55</v>
      </c>
      <c r="D1974" s="73">
        <v>286449.87</v>
      </c>
    </row>
    <row r="1975" spans="2:4" x14ac:dyDescent="0.3">
      <c r="B1975" s="72" t="s">
        <v>656</v>
      </c>
      <c r="C1975" s="74" t="s">
        <v>57</v>
      </c>
      <c r="D1975" s="73">
        <v>10804.32</v>
      </c>
    </row>
    <row r="1976" spans="2:4" x14ac:dyDescent="0.3">
      <c r="B1976" s="72" t="s">
        <v>656</v>
      </c>
      <c r="C1976" s="74" t="s">
        <v>59</v>
      </c>
      <c r="D1976" s="73">
        <v>1273752.01</v>
      </c>
    </row>
    <row r="1977" spans="2:4" x14ac:dyDescent="0.3">
      <c r="B1977" s="72" t="s">
        <v>656</v>
      </c>
      <c r="C1977" s="74" t="s">
        <v>61</v>
      </c>
      <c r="D1977" s="73">
        <v>123632.05</v>
      </c>
    </row>
    <row r="1978" spans="2:4" x14ac:dyDescent="0.3">
      <c r="B1978" s="72" t="s">
        <v>656</v>
      </c>
      <c r="C1978" s="74" t="s">
        <v>63</v>
      </c>
      <c r="D1978" s="73">
        <v>374012.85</v>
      </c>
    </row>
    <row r="1979" spans="2:4" x14ac:dyDescent="0.3">
      <c r="B1979" s="72" t="s">
        <v>656</v>
      </c>
      <c r="C1979" s="74" t="s">
        <v>65</v>
      </c>
      <c r="D1979" s="73">
        <v>44347.450000000004</v>
      </c>
    </row>
    <row r="1980" spans="2:4" x14ac:dyDescent="0.3">
      <c r="B1980" s="72" t="s">
        <v>656</v>
      </c>
      <c r="C1980" s="74" t="s">
        <v>67</v>
      </c>
      <c r="D1980" s="73">
        <v>2195.96</v>
      </c>
    </row>
    <row r="1981" spans="2:4" x14ac:dyDescent="0.3">
      <c r="B1981" s="72" t="s">
        <v>656</v>
      </c>
      <c r="C1981" s="74" t="s">
        <v>69</v>
      </c>
      <c r="D1981" s="73">
        <v>326435.5</v>
      </c>
    </row>
    <row r="1982" spans="2:4" x14ac:dyDescent="0.3">
      <c r="B1982" s="72" t="s">
        <v>656</v>
      </c>
      <c r="C1982" s="74" t="s">
        <v>71</v>
      </c>
      <c r="D1982" s="73">
        <v>318059.90999999997</v>
      </c>
    </row>
    <row r="1983" spans="2:4" x14ac:dyDescent="0.3">
      <c r="B1983" s="72" t="s">
        <v>656</v>
      </c>
      <c r="C1983" s="74" t="s">
        <v>73</v>
      </c>
      <c r="D1983" s="73">
        <v>4623.2700000000004</v>
      </c>
    </row>
    <row r="1984" spans="2:4" x14ac:dyDescent="0.3">
      <c r="B1984" s="72" t="s">
        <v>656</v>
      </c>
      <c r="C1984" s="74" t="s">
        <v>77</v>
      </c>
      <c r="D1984" s="73">
        <v>2371698.23</v>
      </c>
    </row>
    <row r="1985" spans="2:4" x14ac:dyDescent="0.3">
      <c r="B1985" s="72" t="s">
        <v>656</v>
      </c>
      <c r="C1985" s="74" t="s">
        <v>81</v>
      </c>
      <c r="D1985" s="73">
        <v>5745.2</v>
      </c>
    </row>
    <row r="1986" spans="2:4" x14ac:dyDescent="0.3">
      <c r="B1986" s="72" t="s">
        <v>656</v>
      </c>
      <c r="C1986" s="74" t="s">
        <v>85</v>
      </c>
      <c r="D1986" s="73">
        <v>30975.079999999998</v>
      </c>
    </row>
    <row r="1987" spans="2:4" x14ac:dyDescent="0.3">
      <c r="B1987" s="72" t="s">
        <v>656</v>
      </c>
      <c r="C1987" s="74" t="s">
        <v>87</v>
      </c>
      <c r="D1987" s="73">
        <v>11449.6</v>
      </c>
    </row>
    <row r="1988" spans="2:4" x14ac:dyDescent="0.3">
      <c r="B1988" s="72" t="s">
        <v>656</v>
      </c>
      <c r="C1988" s="74" t="s">
        <v>89</v>
      </c>
      <c r="D1988" s="73">
        <v>6435.42</v>
      </c>
    </row>
    <row r="1989" spans="2:4" x14ac:dyDescent="0.3">
      <c r="B1989" s="72" t="s">
        <v>656</v>
      </c>
      <c r="C1989" s="74" t="s">
        <v>91</v>
      </c>
      <c r="D1989" s="73">
        <v>177572.81</v>
      </c>
    </row>
    <row r="1990" spans="2:4" x14ac:dyDescent="0.3">
      <c r="B1990" s="72" t="s">
        <v>656</v>
      </c>
      <c r="C1990" s="74" t="s">
        <v>93</v>
      </c>
      <c r="D1990" s="73">
        <v>1817895.75</v>
      </c>
    </row>
    <row r="1991" spans="2:4" x14ac:dyDescent="0.3">
      <c r="B1991" s="72" t="s">
        <v>656</v>
      </c>
      <c r="C1991" s="74" t="s">
        <v>95</v>
      </c>
      <c r="D1991" s="73">
        <v>196619.88</v>
      </c>
    </row>
    <row r="1992" spans="2:4" x14ac:dyDescent="0.3">
      <c r="B1992" s="72" t="s">
        <v>656</v>
      </c>
      <c r="C1992" s="74" t="s">
        <v>97</v>
      </c>
      <c r="D1992" s="73">
        <v>5190.1899999999996</v>
      </c>
    </row>
    <row r="1993" spans="2:4" x14ac:dyDescent="0.3">
      <c r="B1993" s="72" t="s">
        <v>656</v>
      </c>
      <c r="C1993" s="74" t="s">
        <v>99</v>
      </c>
      <c r="D1993" s="73">
        <v>76296.33</v>
      </c>
    </row>
    <row r="1994" spans="2:4" x14ac:dyDescent="0.3">
      <c r="B1994" s="72" t="s">
        <v>656</v>
      </c>
      <c r="C1994" s="74" t="s">
        <v>101</v>
      </c>
      <c r="D1994" s="73">
        <v>305618.90000000002</v>
      </c>
    </row>
    <row r="1995" spans="2:4" x14ac:dyDescent="0.3">
      <c r="B1995" s="72" t="s">
        <v>656</v>
      </c>
      <c r="C1995" s="74" t="s">
        <v>103</v>
      </c>
      <c r="D1995" s="73">
        <v>40790</v>
      </c>
    </row>
    <row r="1996" spans="2:4" x14ac:dyDescent="0.3">
      <c r="B1996" s="72" t="s">
        <v>656</v>
      </c>
      <c r="C1996" s="74" t="s">
        <v>105</v>
      </c>
      <c r="D1996" s="73">
        <v>16340.26</v>
      </c>
    </row>
    <row r="1997" spans="2:4" x14ac:dyDescent="0.3">
      <c r="B1997" s="72" t="s">
        <v>656</v>
      </c>
      <c r="C1997" s="74" t="s">
        <v>107</v>
      </c>
      <c r="D1997" s="73">
        <v>97569.8</v>
      </c>
    </row>
    <row r="1998" spans="2:4" x14ac:dyDescent="0.3">
      <c r="B1998" s="72" t="s">
        <v>656</v>
      </c>
      <c r="C1998" s="74" t="s">
        <v>109</v>
      </c>
      <c r="D1998" s="73">
        <v>728453.26</v>
      </c>
    </row>
    <row r="1999" spans="2:4" x14ac:dyDescent="0.3">
      <c r="B1999" s="72" t="s">
        <v>656</v>
      </c>
      <c r="C1999" s="74" t="s">
        <v>111</v>
      </c>
      <c r="D1999" s="73">
        <v>105409.07999999999</v>
      </c>
    </row>
    <row r="2000" spans="2:4" x14ac:dyDescent="0.3">
      <c r="B2000" s="72" t="s">
        <v>656</v>
      </c>
      <c r="C2000" s="74" t="s">
        <v>115</v>
      </c>
      <c r="D2000" s="73">
        <v>139585.79</v>
      </c>
    </row>
    <row r="2001" spans="2:4" x14ac:dyDescent="0.3">
      <c r="B2001" s="72" t="s">
        <v>656</v>
      </c>
      <c r="C2001" s="74" t="s">
        <v>117</v>
      </c>
      <c r="D2001" s="73">
        <v>157013.46000000002</v>
      </c>
    </row>
    <row r="2002" spans="2:4" x14ac:dyDescent="0.3">
      <c r="B2002" s="72" t="s">
        <v>656</v>
      </c>
      <c r="C2002" s="74" t="s">
        <v>119</v>
      </c>
      <c r="D2002" s="73">
        <v>6882.9</v>
      </c>
    </row>
    <row r="2003" spans="2:4" x14ac:dyDescent="0.3">
      <c r="B2003" s="72" t="s">
        <v>656</v>
      </c>
      <c r="C2003" s="74" t="s">
        <v>121</v>
      </c>
      <c r="D2003" s="73">
        <v>8909.42</v>
      </c>
    </row>
    <row r="2004" spans="2:4" x14ac:dyDescent="0.3">
      <c r="B2004" s="72" t="s">
        <v>656</v>
      </c>
      <c r="C2004" s="74" t="s">
        <v>22</v>
      </c>
      <c r="D2004" s="73">
        <v>68870.419999999984</v>
      </c>
    </row>
    <row r="2005" spans="2:4" x14ac:dyDescent="0.3">
      <c r="B2005" s="72" t="s">
        <v>656</v>
      </c>
      <c r="C2005" s="74" t="s">
        <v>6</v>
      </c>
      <c r="D2005" s="73">
        <v>33615.89</v>
      </c>
    </row>
    <row r="2006" spans="2:4" x14ac:dyDescent="0.3">
      <c r="B2006" s="72" t="s">
        <v>656</v>
      </c>
      <c r="C2006" s="74" t="s">
        <v>8</v>
      </c>
      <c r="D2006" s="73">
        <v>12952.72</v>
      </c>
    </row>
    <row r="2007" spans="2:4" x14ac:dyDescent="0.3">
      <c r="B2007" s="72" t="s">
        <v>656</v>
      </c>
      <c r="C2007" s="74" t="s">
        <v>10</v>
      </c>
      <c r="D2007" s="73">
        <v>118690.05000000002</v>
      </c>
    </row>
    <row r="2008" spans="2:4" x14ac:dyDescent="0.3">
      <c r="B2008" s="72" t="s">
        <v>656</v>
      </c>
      <c r="C2008" s="74" t="s">
        <v>12</v>
      </c>
      <c r="D2008" s="73">
        <v>206427.07</v>
      </c>
    </row>
    <row r="2009" spans="2:4" x14ac:dyDescent="0.3">
      <c r="B2009" s="72" t="s">
        <v>656</v>
      </c>
      <c r="C2009" s="74" t="s">
        <v>16</v>
      </c>
      <c r="D2009" s="73">
        <v>91807.17</v>
      </c>
    </row>
    <row r="2010" spans="2:4" x14ac:dyDescent="0.3">
      <c r="B2010" s="72" t="s">
        <v>656</v>
      </c>
      <c r="C2010" s="74" t="s">
        <v>18</v>
      </c>
      <c r="D2010" s="73">
        <v>223217.65</v>
      </c>
    </row>
    <row r="2011" spans="2:4" x14ac:dyDescent="0.3">
      <c r="B2011" s="72" t="s">
        <v>656</v>
      </c>
      <c r="C2011" s="74" t="s">
        <v>20</v>
      </c>
      <c r="D2011" s="73">
        <v>38592.639999999999</v>
      </c>
    </row>
    <row r="2012" spans="2:4" x14ac:dyDescent="0.3">
      <c r="B2012" s="72" t="s">
        <v>326</v>
      </c>
      <c r="C2012" s="74" t="s">
        <v>194</v>
      </c>
      <c r="D2012" s="73">
        <v>85386.52</v>
      </c>
    </row>
    <row r="2013" spans="2:4" x14ac:dyDescent="0.3">
      <c r="B2013" s="72" t="s">
        <v>326</v>
      </c>
      <c r="C2013" s="74" t="s">
        <v>193</v>
      </c>
      <c r="D2013" s="73">
        <v>-85386.52</v>
      </c>
    </row>
    <row r="2014" spans="2:4" x14ac:dyDescent="0.3">
      <c r="B2014" s="72" t="s">
        <v>326</v>
      </c>
      <c r="C2014" s="74" t="s">
        <v>185</v>
      </c>
      <c r="D2014" s="73">
        <v>36970</v>
      </c>
    </row>
    <row r="2015" spans="2:4" x14ac:dyDescent="0.3">
      <c r="B2015" s="72" t="s">
        <v>326</v>
      </c>
      <c r="C2015" s="74" t="s">
        <v>186</v>
      </c>
      <c r="D2015" s="73">
        <v>61504.97</v>
      </c>
    </row>
    <row r="2016" spans="2:4" x14ac:dyDescent="0.3">
      <c r="B2016" s="72" t="s">
        <v>326</v>
      </c>
      <c r="C2016" s="74" t="s">
        <v>187</v>
      </c>
      <c r="D2016" s="73">
        <v>72901.569999999992</v>
      </c>
    </row>
    <row r="2017" spans="2:4" x14ac:dyDescent="0.3">
      <c r="B2017" s="72" t="s">
        <v>326</v>
      </c>
      <c r="C2017" s="74" t="s">
        <v>190</v>
      </c>
      <c r="D2017" s="73">
        <v>2731.7400000000002</v>
      </c>
    </row>
    <row r="2018" spans="2:4" x14ac:dyDescent="0.3">
      <c r="B2018" s="72" t="s">
        <v>326</v>
      </c>
      <c r="C2018" s="74" t="s">
        <v>191</v>
      </c>
      <c r="D2018" s="73">
        <v>78696.350000000006</v>
      </c>
    </row>
    <row r="2019" spans="2:4" x14ac:dyDescent="0.3">
      <c r="B2019" s="72" t="s">
        <v>326</v>
      </c>
      <c r="C2019" s="74" t="s">
        <v>192</v>
      </c>
      <c r="D2019" s="73">
        <v>2548534.91</v>
      </c>
    </row>
    <row r="2020" spans="2:4" x14ac:dyDescent="0.3">
      <c r="B2020" s="72" t="s">
        <v>326</v>
      </c>
      <c r="C2020" s="74" t="s">
        <v>172</v>
      </c>
      <c r="D2020" s="73">
        <v>143439.17000000001</v>
      </c>
    </row>
    <row r="2021" spans="2:4" x14ac:dyDescent="0.3">
      <c r="B2021" s="72" t="s">
        <v>326</v>
      </c>
      <c r="C2021" s="74" t="s">
        <v>174</v>
      </c>
      <c r="D2021" s="73">
        <v>13452.970000000001</v>
      </c>
    </row>
    <row r="2022" spans="2:4" x14ac:dyDescent="0.3">
      <c r="B2022" s="72" t="s">
        <v>326</v>
      </c>
      <c r="C2022" s="74" t="s">
        <v>178</v>
      </c>
      <c r="D2022" s="73">
        <v>12142.06</v>
      </c>
    </row>
    <row r="2023" spans="2:4" x14ac:dyDescent="0.3">
      <c r="B2023" s="72" t="s">
        <v>326</v>
      </c>
      <c r="C2023" s="74" t="s">
        <v>180</v>
      </c>
      <c r="D2023" s="73">
        <v>77365.13</v>
      </c>
    </row>
    <row r="2024" spans="2:4" x14ac:dyDescent="0.3">
      <c r="B2024" s="72" t="s">
        <v>326</v>
      </c>
      <c r="C2024" s="74" t="s">
        <v>182</v>
      </c>
      <c r="D2024" s="73">
        <v>893928.66</v>
      </c>
    </row>
    <row r="2025" spans="2:4" x14ac:dyDescent="0.3">
      <c r="B2025" s="72" t="s">
        <v>326</v>
      </c>
      <c r="C2025" s="74" t="s">
        <v>135</v>
      </c>
      <c r="D2025" s="73">
        <v>28.71</v>
      </c>
    </row>
    <row r="2026" spans="2:4" x14ac:dyDescent="0.3">
      <c r="B2026" s="72" t="s">
        <v>326</v>
      </c>
      <c r="C2026" s="74" t="s">
        <v>139</v>
      </c>
      <c r="D2026" s="73">
        <v>335294.54000000004</v>
      </c>
    </row>
    <row r="2027" spans="2:4" x14ac:dyDescent="0.3">
      <c r="B2027" s="72" t="s">
        <v>326</v>
      </c>
      <c r="C2027" s="74" t="s">
        <v>141</v>
      </c>
      <c r="D2027" s="73">
        <v>407272.45999999996</v>
      </c>
    </row>
    <row r="2028" spans="2:4" x14ac:dyDescent="0.3">
      <c r="B2028" s="72" t="s">
        <v>326</v>
      </c>
      <c r="C2028" s="74" t="s">
        <v>143</v>
      </c>
      <c r="D2028" s="73">
        <v>40086.550000000003</v>
      </c>
    </row>
    <row r="2029" spans="2:4" x14ac:dyDescent="0.3">
      <c r="B2029" s="72" t="s">
        <v>326</v>
      </c>
      <c r="C2029" s="74" t="s">
        <v>145</v>
      </c>
      <c r="D2029" s="73">
        <v>22415.85</v>
      </c>
    </row>
    <row r="2030" spans="2:4" x14ac:dyDescent="0.3">
      <c r="B2030" s="72" t="s">
        <v>326</v>
      </c>
      <c r="C2030" s="74" t="s">
        <v>147</v>
      </c>
      <c r="D2030" s="73">
        <v>5456.14</v>
      </c>
    </row>
    <row r="2031" spans="2:4" x14ac:dyDescent="0.3">
      <c r="B2031" s="72" t="s">
        <v>326</v>
      </c>
      <c r="C2031" s="74" t="s">
        <v>149</v>
      </c>
      <c r="D2031" s="73">
        <v>13084.19</v>
      </c>
    </row>
    <row r="2032" spans="2:4" x14ac:dyDescent="0.3">
      <c r="B2032" s="72" t="s">
        <v>326</v>
      </c>
      <c r="C2032" s="74" t="s">
        <v>159</v>
      </c>
      <c r="D2032" s="73">
        <v>113702.81999999999</v>
      </c>
    </row>
    <row r="2033" spans="2:4" x14ac:dyDescent="0.3">
      <c r="B2033" s="72" t="s">
        <v>326</v>
      </c>
      <c r="C2033" s="74" t="s">
        <v>161</v>
      </c>
      <c r="D2033" s="73">
        <v>385021.78</v>
      </c>
    </row>
    <row r="2034" spans="2:4" x14ac:dyDescent="0.3">
      <c r="B2034" s="72" t="s">
        <v>326</v>
      </c>
      <c r="C2034" s="74" t="s">
        <v>163</v>
      </c>
      <c r="D2034" s="73">
        <v>83741.440000000002</v>
      </c>
    </row>
    <row r="2035" spans="2:4" x14ac:dyDescent="0.3">
      <c r="B2035" s="72" t="s">
        <v>326</v>
      </c>
      <c r="C2035" s="74" t="s">
        <v>165</v>
      </c>
      <c r="D2035" s="73">
        <v>205980.19</v>
      </c>
    </row>
    <row r="2036" spans="2:4" x14ac:dyDescent="0.3">
      <c r="B2036" s="72" t="s">
        <v>326</v>
      </c>
      <c r="C2036" s="74" t="s">
        <v>124</v>
      </c>
      <c r="D2036" s="73">
        <v>4744.0300000000007</v>
      </c>
    </row>
    <row r="2037" spans="2:4" x14ac:dyDescent="0.3">
      <c r="B2037" s="72" t="s">
        <v>326</v>
      </c>
      <c r="C2037" s="74" t="s">
        <v>126</v>
      </c>
      <c r="D2037" s="73">
        <v>86495.75</v>
      </c>
    </row>
    <row r="2038" spans="2:4" x14ac:dyDescent="0.3">
      <c r="B2038" s="72" t="s">
        <v>326</v>
      </c>
      <c r="C2038" s="74" t="s">
        <v>128</v>
      </c>
      <c r="D2038" s="73">
        <v>99669.989999999991</v>
      </c>
    </row>
    <row r="2039" spans="2:4" x14ac:dyDescent="0.3">
      <c r="B2039" s="72" t="s">
        <v>326</v>
      </c>
      <c r="C2039" s="74" t="s">
        <v>130</v>
      </c>
      <c r="D2039" s="73">
        <v>7049.26</v>
      </c>
    </row>
    <row r="2040" spans="2:4" x14ac:dyDescent="0.3">
      <c r="B2040" s="72" t="s">
        <v>326</v>
      </c>
      <c r="C2040" s="74" t="s">
        <v>132</v>
      </c>
      <c r="D2040" s="73">
        <v>357201.69999999995</v>
      </c>
    </row>
    <row r="2041" spans="2:4" x14ac:dyDescent="0.3">
      <c r="B2041" s="72" t="s">
        <v>326</v>
      </c>
      <c r="C2041" s="74" t="s">
        <v>45</v>
      </c>
      <c r="D2041" s="73">
        <v>133207.18</v>
      </c>
    </row>
    <row r="2042" spans="2:4" x14ac:dyDescent="0.3">
      <c r="B2042" s="72" t="s">
        <v>326</v>
      </c>
      <c r="C2042" s="74" t="s">
        <v>47</v>
      </c>
      <c r="D2042" s="73">
        <v>75</v>
      </c>
    </row>
    <row r="2043" spans="2:4" x14ac:dyDescent="0.3">
      <c r="B2043" s="72" t="s">
        <v>326</v>
      </c>
      <c r="C2043" s="74" t="s">
        <v>55</v>
      </c>
      <c r="D2043" s="73">
        <v>25186.07</v>
      </c>
    </row>
    <row r="2044" spans="2:4" x14ac:dyDescent="0.3">
      <c r="B2044" s="72" t="s">
        <v>326</v>
      </c>
      <c r="C2044" s="74" t="s">
        <v>57</v>
      </c>
      <c r="D2044" s="73">
        <v>30921.56</v>
      </c>
    </row>
    <row r="2045" spans="2:4" x14ac:dyDescent="0.3">
      <c r="B2045" s="72" t="s">
        <v>326</v>
      </c>
      <c r="C2045" s="74" t="s">
        <v>59</v>
      </c>
      <c r="D2045" s="73">
        <v>22041.27</v>
      </c>
    </row>
    <row r="2046" spans="2:4" x14ac:dyDescent="0.3">
      <c r="B2046" s="72" t="s">
        <v>326</v>
      </c>
      <c r="C2046" s="74" t="s">
        <v>61</v>
      </c>
      <c r="D2046" s="73">
        <v>21640.17</v>
      </c>
    </row>
    <row r="2047" spans="2:4" x14ac:dyDescent="0.3">
      <c r="B2047" s="72" t="s">
        <v>326</v>
      </c>
      <c r="C2047" s="74" t="s">
        <v>63</v>
      </c>
      <c r="D2047" s="73">
        <v>38202.020000000004</v>
      </c>
    </row>
    <row r="2048" spans="2:4" x14ac:dyDescent="0.3">
      <c r="B2048" s="72" t="s">
        <v>326</v>
      </c>
      <c r="C2048" s="74" t="s">
        <v>65</v>
      </c>
      <c r="D2048" s="73">
        <v>20932.059999999998</v>
      </c>
    </row>
    <row r="2049" spans="2:4" x14ac:dyDescent="0.3">
      <c r="B2049" s="72" t="s">
        <v>326</v>
      </c>
      <c r="C2049" s="74" t="s">
        <v>67</v>
      </c>
      <c r="D2049" s="73">
        <v>5427.59</v>
      </c>
    </row>
    <row r="2050" spans="2:4" x14ac:dyDescent="0.3">
      <c r="B2050" s="72" t="s">
        <v>326</v>
      </c>
      <c r="C2050" s="74" t="s">
        <v>69</v>
      </c>
      <c r="D2050" s="73">
        <v>20779.45</v>
      </c>
    </row>
    <row r="2051" spans="2:4" x14ac:dyDescent="0.3">
      <c r="B2051" s="72" t="s">
        <v>326</v>
      </c>
      <c r="C2051" s="74" t="s">
        <v>71</v>
      </c>
      <c r="D2051" s="73">
        <v>109418.72</v>
      </c>
    </row>
    <row r="2052" spans="2:4" x14ac:dyDescent="0.3">
      <c r="B2052" s="72" t="s">
        <v>326</v>
      </c>
      <c r="C2052" s="74" t="s">
        <v>77</v>
      </c>
      <c r="D2052" s="73">
        <v>371.83</v>
      </c>
    </row>
    <row r="2053" spans="2:4" x14ac:dyDescent="0.3">
      <c r="B2053" s="72" t="s">
        <v>326</v>
      </c>
      <c r="C2053" s="74" t="s">
        <v>83</v>
      </c>
      <c r="D2053" s="73">
        <v>10067.880000000001</v>
      </c>
    </row>
    <row r="2054" spans="2:4" x14ac:dyDescent="0.3">
      <c r="B2054" s="72" t="s">
        <v>326</v>
      </c>
      <c r="C2054" s="74" t="s">
        <v>89</v>
      </c>
      <c r="D2054" s="73">
        <v>2712</v>
      </c>
    </row>
    <row r="2055" spans="2:4" x14ac:dyDescent="0.3">
      <c r="B2055" s="72" t="s">
        <v>326</v>
      </c>
      <c r="C2055" s="74" t="s">
        <v>93</v>
      </c>
      <c r="D2055" s="73">
        <v>829.80000000000007</v>
      </c>
    </row>
    <row r="2056" spans="2:4" x14ac:dyDescent="0.3">
      <c r="B2056" s="72" t="s">
        <v>326</v>
      </c>
      <c r="C2056" s="74" t="s">
        <v>95</v>
      </c>
      <c r="D2056" s="73">
        <v>48882.36</v>
      </c>
    </row>
    <row r="2057" spans="2:4" x14ac:dyDescent="0.3">
      <c r="B2057" s="72" t="s">
        <v>326</v>
      </c>
      <c r="C2057" s="74" t="s">
        <v>107</v>
      </c>
      <c r="D2057" s="73">
        <v>14570.7</v>
      </c>
    </row>
    <row r="2058" spans="2:4" x14ac:dyDescent="0.3">
      <c r="B2058" s="72" t="s">
        <v>326</v>
      </c>
      <c r="C2058" s="74" t="s">
        <v>109</v>
      </c>
      <c r="D2058" s="73">
        <v>374377.86</v>
      </c>
    </row>
    <row r="2059" spans="2:4" x14ac:dyDescent="0.3">
      <c r="B2059" s="72" t="s">
        <v>326</v>
      </c>
      <c r="C2059" s="74" t="s">
        <v>111</v>
      </c>
      <c r="D2059" s="73">
        <v>55.2</v>
      </c>
    </row>
    <row r="2060" spans="2:4" x14ac:dyDescent="0.3">
      <c r="B2060" s="72" t="s">
        <v>326</v>
      </c>
      <c r="C2060" s="74" t="s">
        <v>117</v>
      </c>
      <c r="D2060" s="73">
        <v>537625.56999999995</v>
      </c>
    </row>
    <row r="2061" spans="2:4" x14ac:dyDescent="0.3">
      <c r="B2061" s="72" t="s">
        <v>326</v>
      </c>
      <c r="C2061" s="74" t="s">
        <v>119</v>
      </c>
      <c r="D2061" s="73">
        <v>9274.56</v>
      </c>
    </row>
    <row r="2062" spans="2:4" x14ac:dyDescent="0.3">
      <c r="B2062" s="72" t="s">
        <v>326</v>
      </c>
      <c r="C2062" s="74" t="s">
        <v>22</v>
      </c>
      <c r="D2062" s="73">
        <v>27116.190000000002</v>
      </c>
    </row>
    <row r="2063" spans="2:4" x14ac:dyDescent="0.3">
      <c r="B2063" s="72" t="s">
        <v>326</v>
      </c>
      <c r="C2063" s="74" t="s">
        <v>18</v>
      </c>
      <c r="D2063" s="73">
        <v>50000</v>
      </c>
    </row>
    <row r="2064" spans="2:4" x14ac:dyDescent="0.3">
      <c r="B2064" s="72" t="s">
        <v>722</v>
      </c>
      <c r="C2064" s="74" t="s">
        <v>186</v>
      </c>
      <c r="D2064" s="73">
        <v>12042.34</v>
      </c>
    </row>
    <row r="2065" spans="2:4" x14ac:dyDescent="0.3">
      <c r="B2065" s="72" t="s">
        <v>722</v>
      </c>
      <c r="C2065" s="74" t="s">
        <v>187</v>
      </c>
      <c r="D2065" s="73">
        <v>3930.59</v>
      </c>
    </row>
    <row r="2066" spans="2:4" x14ac:dyDescent="0.3">
      <c r="B2066" s="72" t="s">
        <v>722</v>
      </c>
      <c r="C2066" s="74" t="s">
        <v>190</v>
      </c>
      <c r="D2066" s="73">
        <v>7399.01</v>
      </c>
    </row>
    <row r="2067" spans="2:4" x14ac:dyDescent="0.3">
      <c r="B2067" s="72" t="s">
        <v>722</v>
      </c>
      <c r="C2067" s="74" t="s">
        <v>191</v>
      </c>
      <c r="D2067" s="73">
        <v>2160.04</v>
      </c>
    </row>
    <row r="2068" spans="2:4" x14ac:dyDescent="0.3">
      <c r="B2068" s="72" t="s">
        <v>722</v>
      </c>
      <c r="C2068" s="74" t="s">
        <v>192</v>
      </c>
      <c r="D2068" s="73">
        <v>363707.99</v>
      </c>
    </row>
    <row r="2069" spans="2:4" x14ac:dyDescent="0.3">
      <c r="B2069" s="72" t="s">
        <v>722</v>
      </c>
      <c r="C2069" s="74" t="s">
        <v>172</v>
      </c>
      <c r="D2069" s="73">
        <v>3613.91</v>
      </c>
    </row>
    <row r="2070" spans="2:4" x14ac:dyDescent="0.3">
      <c r="B2070" s="72" t="s">
        <v>722</v>
      </c>
      <c r="C2070" s="74" t="s">
        <v>178</v>
      </c>
      <c r="D2070" s="73">
        <v>21602.37</v>
      </c>
    </row>
    <row r="2071" spans="2:4" x14ac:dyDescent="0.3">
      <c r="B2071" s="72" t="s">
        <v>722</v>
      </c>
      <c r="C2071" s="74" t="s">
        <v>180</v>
      </c>
      <c r="D2071" s="73">
        <v>4518.3899999999994</v>
      </c>
    </row>
    <row r="2072" spans="2:4" x14ac:dyDescent="0.3">
      <c r="B2072" s="72" t="s">
        <v>722</v>
      </c>
      <c r="C2072" s="74" t="s">
        <v>182</v>
      </c>
      <c r="D2072" s="73">
        <v>106120.35</v>
      </c>
    </row>
    <row r="2073" spans="2:4" x14ac:dyDescent="0.3">
      <c r="B2073" s="72" t="s">
        <v>722</v>
      </c>
      <c r="C2073" s="74" t="s">
        <v>139</v>
      </c>
      <c r="D2073" s="73">
        <v>59645.270000000004</v>
      </c>
    </row>
    <row r="2074" spans="2:4" x14ac:dyDescent="0.3">
      <c r="B2074" s="72" t="s">
        <v>722</v>
      </c>
      <c r="C2074" s="74" t="s">
        <v>141</v>
      </c>
      <c r="D2074" s="73">
        <v>64258.729999999996</v>
      </c>
    </row>
    <row r="2075" spans="2:4" x14ac:dyDescent="0.3">
      <c r="B2075" s="72" t="s">
        <v>722</v>
      </c>
      <c r="C2075" s="74" t="s">
        <v>143</v>
      </c>
      <c r="D2075" s="73">
        <v>2833.4700000000003</v>
      </c>
    </row>
    <row r="2076" spans="2:4" x14ac:dyDescent="0.3">
      <c r="B2076" s="72" t="s">
        <v>722</v>
      </c>
      <c r="C2076" s="74" t="s">
        <v>145</v>
      </c>
      <c r="D2076" s="73">
        <v>1526.1799999999998</v>
      </c>
    </row>
    <row r="2077" spans="2:4" x14ac:dyDescent="0.3">
      <c r="B2077" s="72" t="s">
        <v>722</v>
      </c>
      <c r="C2077" s="74" t="s">
        <v>147</v>
      </c>
      <c r="D2077" s="73">
        <v>-709.1</v>
      </c>
    </row>
    <row r="2078" spans="2:4" x14ac:dyDescent="0.3">
      <c r="B2078" s="72" t="s">
        <v>722</v>
      </c>
      <c r="C2078" s="74" t="s">
        <v>159</v>
      </c>
      <c r="D2078" s="73">
        <v>11131.95</v>
      </c>
    </row>
    <row r="2079" spans="2:4" x14ac:dyDescent="0.3">
      <c r="B2079" s="72" t="s">
        <v>722</v>
      </c>
      <c r="C2079" s="74" t="s">
        <v>161</v>
      </c>
      <c r="D2079" s="73">
        <v>53983.899999999994</v>
      </c>
    </row>
    <row r="2080" spans="2:4" x14ac:dyDescent="0.3">
      <c r="B2080" s="72" t="s">
        <v>722</v>
      </c>
      <c r="C2080" s="74" t="s">
        <v>163</v>
      </c>
      <c r="D2080" s="73">
        <v>9823.36</v>
      </c>
    </row>
    <row r="2081" spans="2:4" x14ac:dyDescent="0.3">
      <c r="B2081" s="72" t="s">
        <v>722</v>
      </c>
      <c r="C2081" s="74" t="s">
        <v>165</v>
      </c>
      <c r="D2081" s="73">
        <v>29402.55</v>
      </c>
    </row>
    <row r="2082" spans="2:4" x14ac:dyDescent="0.3">
      <c r="B2082" s="72" t="s">
        <v>722</v>
      </c>
      <c r="C2082" s="74" t="s">
        <v>124</v>
      </c>
      <c r="D2082" s="73">
        <v>5107.04</v>
      </c>
    </row>
    <row r="2083" spans="2:4" x14ac:dyDescent="0.3">
      <c r="B2083" s="72" t="s">
        <v>722</v>
      </c>
      <c r="C2083" s="74" t="s">
        <v>128</v>
      </c>
      <c r="D2083" s="73">
        <v>19091.64</v>
      </c>
    </row>
    <row r="2084" spans="2:4" x14ac:dyDescent="0.3">
      <c r="B2084" s="72" t="s">
        <v>722</v>
      </c>
      <c r="C2084" s="74" t="s">
        <v>130</v>
      </c>
      <c r="D2084" s="73">
        <v>9308.11</v>
      </c>
    </row>
    <row r="2085" spans="2:4" x14ac:dyDescent="0.3">
      <c r="B2085" s="72" t="s">
        <v>722</v>
      </c>
      <c r="C2085" s="74" t="s">
        <v>132</v>
      </c>
      <c r="D2085" s="73">
        <v>64549.990000000005</v>
      </c>
    </row>
    <row r="2086" spans="2:4" x14ac:dyDescent="0.3">
      <c r="B2086" s="72" t="s">
        <v>722</v>
      </c>
      <c r="C2086" s="74" t="s">
        <v>39</v>
      </c>
      <c r="D2086" s="73">
        <v>2958</v>
      </c>
    </row>
    <row r="2087" spans="2:4" x14ac:dyDescent="0.3">
      <c r="B2087" s="72" t="s">
        <v>722</v>
      </c>
      <c r="C2087" s="74" t="s">
        <v>49</v>
      </c>
      <c r="D2087" s="73">
        <v>12125.52</v>
      </c>
    </row>
    <row r="2088" spans="2:4" x14ac:dyDescent="0.3">
      <c r="B2088" s="72" t="s">
        <v>722</v>
      </c>
      <c r="C2088" s="74" t="s">
        <v>55</v>
      </c>
      <c r="D2088" s="73">
        <v>15800</v>
      </c>
    </row>
    <row r="2089" spans="2:4" x14ac:dyDescent="0.3">
      <c r="B2089" s="72" t="s">
        <v>722</v>
      </c>
      <c r="C2089" s="74" t="s">
        <v>57</v>
      </c>
      <c r="D2089" s="73">
        <v>4391.55</v>
      </c>
    </row>
    <row r="2090" spans="2:4" x14ac:dyDescent="0.3">
      <c r="B2090" s="72" t="s">
        <v>722</v>
      </c>
      <c r="C2090" s="74" t="s">
        <v>69</v>
      </c>
      <c r="D2090" s="73">
        <v>10641.45</v>
      </c>
    </row>
    <row r="2091" spans="2:4" x14ac:dyDescent="0.3">
      <c r="B2091" s="72" t="s">
        <v>722</v>
      </c>
      <c r="C2091" s="74" t="s">
        <v>81</v>
      </c>
      <c r="D2091" s="73">
        <v>3147.36</v>
      </c>
    </row>
    <row r="2092" spans="2:4" x14ac:dyDescent="0.3">
      <c r="B2092" s="72" t="s">
        <v>722</v>
      </c>
      <c r="C2092" s="74" t="s">
        <v>83</v>
      </c>
      <c r="D2092" s="73">
        <v>2570.91</v>
      </c>
    </row>
    <row r="2093" spans="2:4" x14ac:dyDescent="0.3">
      <c r="B2093" s="72" t="s">
        <v>722</v>
      </c>
      <c r="C2093" s="74" t="s">
        <v>87</v>
      </c>
      <c r="D2093" s="73">
        <v>2560.2800000000002</v>
      </c>
    </row>
    <row r="2094" spans="2:4" x14ac:dyDescent="0.3">
      <c r="B2094" s="72" t="s">
        <v>722</v>
      </c>
      <c r="C2094" s="74" t="s">
        <v>89</v>
      </c>
      <c r="D2094" s="73">
        <v>1161</v>
      </c>
    </row>
    <row r="2095" spans="2:4" x14ac:dyDescent="0.3">
      <c r="B2095" s="72" t="s">
        <v>722</v>
      </c>
      <c r="C2095" s="74" t="s">
        <v>91</v>
      </c>
      <c r="D2095" s="73">
        <v>9445.51</v>
      </c>
    </row>
    <row r="2096" spans="2:4" x14ac:dyDescent="0.3">
      <c r="B2096" s="72" t="s">
        <v>722</v>
      </c>
      <c r="C2096" s="74" t="s">
        <v>95</v>
      </c>
      <c r="D2096" s="73">
        <v>3599.08</v>
      </c>
    </row>
    <row r="2097" spans="2:4" x14ac:dyDescent="0.3">
      <c r="B2097" s="72" t="s">
        <v>722</v>
      </c>
      <c r="C2097" s="74" t="s">
        <v>99</v>
      </c>
      <c r="D2097" s="73">
        <v>13490.88</v>
      </c>
    </row>
    <row r="2098" spans="2:4" x14ac:dyDescent="0.3">
      <c r="B2098" s="72" t="s">
        <v>722</v>
      </c>
      <c r="C2098" s="74" t="s">
        <v>103</v>
      </c>
      <c r="D2098" s="73">
        <v>486.2</v>
      </c>
    </row>
    <row r="2099" spans="2:4" x14ac:dyDescent="0.3">
      <c r="B2099" s="72" t="s">
        <v>722</v>
      </c>
      <c r="C2099" s="74" t="s">
        <v>109</v>
      </c>
      <c r="D2099" s="73">
        <v>14536.32</v>
      </c>
    </row>
    <row r="2100" spans="2:4" x14ac:dyDescent="0.3">
      <c r="B2100" s="72" t="s">
        <v>722</v>
      </c>
      <c r="C2100" s="74" t="s">
        <v>111</v>
      </c>
      <c r="D2100" s="73">
        <v>315</v>
      </c>
    </row>
    <row r="2101" spans="2:4" x14ac:dyDescent="0.3">
      <c r="B2101" s="72" t="s">
        <v>722</v>
      </c>
      <c r="C2101" s="74" t="s">
        <v>117</v>
      </c>
      <c r="D2101" s="73">
        <v>3135146.44</v>
      </c>
    </row>
    <row r="2102" spans="2:4" x14ac:dyDescent="0.3">
      <c r="B2102" s="72" t="s">
        <v>722</v>
      </c>
      <c r="C2102" s="74" t="s">
        <v>119</v>
      </c>
      <c r="D2102" s="73">
        <v>439.2</v>
      </c>
    </row>
    <row r="2103" spans="2:4" x14ac:dyDescent="0.3">
      <c r="B2103" s="72" t="s">
        <v>722</v>
      </c>
      <c r="C2103" s="74" t="s">
        <v>121</v>
      </c>
      <c r="D2103" s="73">
        <v>26114.42</v>
      </c>
    </row>
    <row r="2104" spans="2:4" x14ac:dyDescent="0.3">
      <c r="B2104" s="72" t="s">
        <v>722</v>
      </c>
      <c r="C2104" s="74" t="s">
        <v>22</v>
      </c>
      <c r="D2104" s="73">
        <v>1722.68</v>
      </c>
    </row>
    <row r="2105" spans="2:4" x14ac:dyDescent="0.3">
      <c r="B2105" s="72" t="s">
        <v>466</v>
      </c>
      <c r="C2105" s="74" t="s">
        <v>194</v>
      </c>
      <c r="D2105" s="73">
        <v>497326.22</v>
      </c>
    </row>
    <row r="2106" spans="2:4" x14ac:dyDescent="0.3">
      <c r="B2106" s="72" t="s">
        <v>466</v>
      </c>
      <c r="C2106" s="74" t="s">
        <v>193</v>
      </c>
      <c r="D2106" s="73">
        <v>-497326.22000000003</v>
      </c>
    </row>
    <row r="2107" spans="2:4" x14ac:dyDescent="0.3">
      <c r="B2107" s="72" t="s">
        <v>466</v>
      </c>
      <c r="C2107" s="74" t="s">
        <v>185</v>
      </c>
      <c r="D2107" s="73">
        <v>370514.00000000006</v>
      </c>
    </row>
    <row r="2108" spans="2:4" x14ac:dyDescent="0.3">
      <c r="B2108" s="72" t="s">
        <v>466</v>
      </c>
      <c r="C2108" s="74" t="s">
        <v>186</v>
      </c>
      <c r="D2108" s="73">
        <v>316511.26</v>
      </c>
    </row>
    <row r="2109" spans="2:4" x14ac:dyDescent="0.3">
      <c r="B2109" s="72" t="s">
        <v>466</v>
      </c>
      <c r="C2109" s="74" t="s">
        <v>187</v>
      </c>
      <c r="D2109" s="73">
        <v>893321.42999999993</v>
      </c>
    </row>
    <row r="2110" spans="2:4" x14ac:dyDescent="0.3">
      <c r="B2110" s="72" t="s">
        <v>466</v>
      </c>
      <c r="C2110" s="74" t="s">
        <v>190</v>
      </c>
      <c r="D2110" s="73">
        <v>991874.18</v>
      </c>
    </row>
    <row r="2111" spans="2:4" x14ac:dyDescent="0.3">
      <c r="B2111" s="72" t="s">
        <v>466</v>
      </c>
      <c r="C2111" s="74" t="s">
        <v>191</v>
      </c>
      <c r="D2111" s="73">
        <v>1007715.74</v>
      </c>
    </row>
    <row r="2112" spans="2:4" x14ac:dyDescent="0.3">
      <c r="B2112" s="72" t="s">
        <v>466</v>
      </c>
      <c r="C2112" s="74" t="s">
        <v>192</v>
      </c>
      <c r="D2112" s="73">
        <v>37418975.609999999</v>
      </c>
    </row>
    <row r="2113" spans="2:4" x14ac:dyDescent="0.3">
      <c r="B2113" s="72" t="s">
        <v>466</v>
      </c>
      <c r="C2113" s="74" t="s">
        <v>172</v>
      </c>
      <c r="D2113" s="73">
        <v>240705.89</v>
      </c>
    </row>
    <row r="2114" spans="2:4" x14ac:dyDescent="0.3">
      <c r="B2114" s="72" t="s">
        <v>466</v>
      </c>
      <c r="C2114" s="74" t="s">
        <v>174</v>
      </c>
      <c r="D2114" s="73">
        <v>594178.41999999993</v>
      </c>
    </row>
    <row r="2115" spans="2:4" x14ac:dyDescent="0.3">
      <c r="B2115" s="72" t="s">
        <v>466</v>
      </c>
      <c r="C2115" s="74" t="s">
        <v>178</v>
      </c>
      <c r="D2115" s="73">
        <v>699440.77</v>
      </c>
    </row>
    <row r="2116" spans="2:4" x14ac:dyDescent="0.3">
      <c r="B2116" s="72" t="s">
        <v>466</v>
      </c>
      <c r="C2116" s="74" t="s">
        <v>180</v>
      </c>
      <c r="D2116" s="73">
        <v>1022373.8000000002</v>
      </c>
    </row>
    <row r="2117" spans="2:4" x14ac:dyDescent="0.3">
      <c r="B2117" s="72" t="s">
        <v>466</v>
      </c>
      <c r="C2117" s="74" t="s">
        <v>182</v>
      </c>
      <c r="D2117" s="73">
        <v>14850423.159999998</v>
      </c>
    </row>
    <row r="2118" spans="2:4" x14ac:dyDescent="0.3">
      <c r="B2118" s="72" t="s">
        <v>466</v>
      </c>
      <c r="C2118" s="74" t="s">
        <v>135</v>
      </c>
      <c r="D2118" s="73">
        <v>-1.489999999772408</v>
      </c>
    </row>
    <row r="2119" spans="2:4" x14ac:dyDescent="0.3">
      <c r="B2119" s="72" t="s">
        <v>466</v>
      </c>
      <c r="C2119" s="74" t="s">
        <v>137</v>
      </c>
      <c r="D2119" s="73">
        <v>3.637978807091713E-10</v>
      </c>
    </row>
    <row r="2120" spans="2:4" x14ac:dyDescent="0.3">
      <c r="B2120" s="72" t="s">
        <v>466</v>
      </c>
      <c r="C2120" s="74" t="s">
        <v>139</v>
      </c>
      <c r="D2120" s="73">
        <v>5046699.8400000008</v>
      </c>
    </row>
    <row r="2121" spans="2:4" x14ac:dyDescent="0.3">
      <c r="B2121" s="72" t="s">
        <v>466</v>
      </c>
      <c r="C2121" s="74" t="s">
        <v>141</v>
      </c>
      <c r="D2121" s="73">
        <v>5488085.8899999997</v>
      </c>
    </row>
    <row r="2122" spans="2:4" x14ac:dyDescent="0.3">
      <c r="B2122" s="72" t="s">
        <v>466</v>
      </c>
      <c r="C2122" s="74" t="s">
        <v>143</v>
      </c>
      <c r="D2122" s="73">
        <v>449427.0799999999</v>
      </c>
    </row>
    <row r="2123" spans="2:4" x14ac:dyDescent="0.3">
      <c r="B2123" s="72" t="s">
        <v>466</v>
      </c>
      <c r="C2123" s="74" t="s">
        <v>145</v>
      </c>
      <c r="D2123" s="73">
        <v>218459.91999999998</v>
      </c>
    </row>
    <row r="2124" spans="2:4" x14ac:dyDescent="0.3">
      <c r="B2124" s="72" t="s">
        <v>466</v>
      </c>
      <c r="C2124" s="74" t="s">
        <v>147</v>
      </c>
      <c r="D2124" s="73">
        <v>136168.49000000002</v>
      </c>
    </row>
    <row r="2125" spans="2:4" x14ac:dyDescent="0.3">
      <c r="B2125" s="72" t="s">
        <v>466</v>
      </c>
      <c r="C2125" s="74" t="s">
        <v>149</v>
      </c>
      <c r="D2125" s="73">
        <v>315513.25</v>
      </c>
    </row>
    <row r="2126" spans="2:4" x14ac:dyDescent="0.3">
      <c r="B2126" s="72" t="s">
        <v>466</v>
      </c>
      <c r="C2126" s="74" t="s">
        <v>153</v>
      </c>
      <c r="D2126" s="73">
        <v>35937.089999999997</v>
      </c>
    </row>
    <row r="2127" spans="2:4" x14ac:dyDescent="0.3">
      <c r="B2127" s="72" t="s">
        <v>466</v>
      </c>
      <c r="C2127" s="74" t="s">
        <v>159</v>
      </c>
      <c r="D2127" s="73">
        <v>1886145.4300000002</v>
      </c>
    </row>
    <row r="2128" spans="2:4" x14ac:dyDescent="0.3">
      <c r="B2128" s="72" t="s">
        <v>466</v>
      </c>
      <c r="C2128" s="74" t="s">
        <v>161</v>
      </c>
      <c r="D2128" s="73">
        <v>5758729.0099999988</v>
      </c>
    </row>
    <row r="2129" spans="2:4" x14ac:dyDescent="0.3">
      <c r="B2129" s="72" t="s">
        <v>466</v>
      </c>
      <c r="C2129" s="74" t="s">
        <v>163</v>
      </c>
      <c r="D2129" s="73">
        <v>1287244.7599999998</v>
      </c>
    </row>
    <row r="2130" spans="2:4" x14ac:dyDescent="0.3">
      <c r="B2130" s="72" t="s">
        <v>466</v>
      </c>
      <c r="C2130" s="74" t="s">
        <v>165</v>
      </c>
      <c r="D2130" s="73">
        <v>3049296.3799999994</v>
      </c>
    </row>
    <row r="2131" spans="2:4" x14ac:dyDescent="0.3">
      <c r="B2131" s="72" t="s">
        <v>466</v>
      </c>
      <c r="C2131" s="74" t="s">
        <v>124</v>
      </c>
      <c r="D2131" s="73">
        <v>834034.14999999991</v>
      </c>
    </row>
    <row r="2132" spans="2:4" x14ac:dyDescent="0.3">
      <c r="B2132" s="72" t="s">
        <v>466</v>
      </c>
      <c r="C2132" s="74" t="s">
        <v>126</v>
      </c>
      <c r="D2132" s="73">
        <v>889199.39</v>
      </c>
    </row>
    <row r="2133" spans="2:4" x14ac:dyDescent="0.3">
      <c r="B2133" s="72" t="s">
        <v>466</v>
      </c>
      <c r="C2133" s="74" t="s">
        <v>128</v>
      </c>
      <c r="D2133" s="73">
        <v>1494027.19</v>
      </c>
    </row>
    <row r="2134" spans="2:4" x14ac:dyDescent="0.3">
      <c r="B2134" s="72" t="s">
        <v>466</v>
      </c>
      <c r="C2134" s="74" t="s">
        <v>130</v>
      </c>
      <c r="D2134" s="73">
        <v>367021.58</v>
      </c>
    </row>
    <row r="2135" spans="2:4" x14ac:dyDescent="0.3">
      <c r="B2135" s="72" t="s">
        <v>466</v>
      </c>
      <c r="C2135" s="74" t="s">
        <v>132</v>
      </c>
      <c r="D2135" s="73">
        <v>2502361.9800000004</v>
      </c>
    </row>
    <row r="2136" spans="2:4" x14ac:dyDescent="0.3">
      <c r="B2136" s="72" t="s">
        <v>466</v>
      </c>
      <c r="C2136" s="74" t="s">
        <v>33</v>
      </c>
      <c r="D2136" s="73">
        <v>8012.19</v>
      </c>
    </row>
    <row r="2137" spans="2:4" x14ac:dyDescent="0.3">
      <c r="B2137" s="72" t="s">
        <v>466</v>
      </c>
      <c r="C2137" s="74" t="s">
        <v>35</v>
      </c>
      <c r="D2137" s="73">
        <v>57620.79</v>
      </c>
    </row>
    <row r="2138" spans="2:4" x14ac:dyDescent="0.3">
      <c r="B2138" s="72" t="s">
        <v>466</v>
      </c>
      <c r="C2138" s="74" t="s">
        <v>39</v>
      </c>
      <c r="D2138" s="73">
        <v>134358.18</v>
      </c>
    </row>
    <row r="2139" spans="2:4" x14ac:dyDescent="0.3">
      <c r="B2139" s="72" t="s">
        <v>466</v>
      </c>
      <c r="C2139" s="74" t="s">
        <v>49</v>
      </c>
      <c r="D2139" s="73">
        <v>978210.66999999993</v>
      </c>
    </row>
    <row r="2140" spans="2:4" x14ac:dyDescent="0.3">
      <c r="B2140" s="72" t="s">
        <v>466</v>
      </c>
      <c r="C2140" s="74" t="s">
        <v>51</v>
      </c>
      <c r="D2140" s="73">
        <v>412949.88</v>
      </c>
    </row>
    <row r="2141" spans="2:4" x14ac:dyDescent="0.3">
      <c r="B2141" s="72" t="s">
        <v>466</v>
      </c>
      <c r="C2141" s="74" t="s">
        <v>55</v>
      </c>
      <c r="D2141" s="73">
        <v>742347.20000000007</v>
      </c>
    </row>
    <row r="2142" spans="2:4" x14ac:dyDescent="0.3">
      <c r="B2142" s="72" t="s">
        <v>466</v>
      </c>
      <c r="C2142" s="74" t="s">
        <v>57</v>
      </c>
      <c r="D2142" s="73">
        <v>28708.92</v>
      </c>
    </row>
    <row r="2143" spans="2:4" x14ac:dyDescent="0.3">
      <c r="B2143" s="72" t="s">
        <v>466</v>
      </c>
      <c r="C2143" s="74" t="s">
        <v>61</v>
      </c>
      <c r="D2143" s="73">
        <v>2554.62</v>
      </c>
    </row>
    <row r="2144" spans="2:4" x14ac:dyDescent="0.3">
      <c r="B2144" s="72" t="s">
        <v>466</v>
      </c>
      <c r="C2144" s="74" t="s">
        <v>63</v>
      </c>
      <c r="D2144" s="73">
        <v>1586476.02</v>
      </c>
    </row>
    <row r="2145" spans="2:4" x14ac:dyDescent="0.3">
      <c r="B2145" s="72" t="s">
        <v>466</v>
      </c>
      <c r="C2145" s="74" t="s">
        <v>65</v>
      </c>
      <c r="D2145" s="73">
        <v>25177.96</v>
      </c>
    </row>
    <row r="2146" spans="2:4" x14ac:dyDescent="0.3">
      <c r="B2146" s="72" t="s">
        <v>466</v>
      </c>
      <c r="C2146" s="74" t="s">
        <v>67</v>
      </c>
      <c r="D2146" s="73">
        <v>38478.990000000005</v>
      </c>
    </row>
    <row r="2147" spans="2:4" x14ac:dyDescent="0.3">
      <c r="B2147" s="72" t="s">
        <v>466</v>
      </c>
      <c r="C2147" s="74" t="s">
        <v>69</v>
      </c>
      <c r="D2147" s="73">
        <v>1334563.5799999998</v>
      </c>
    </row>
    <row r="2148" spans="2:4" x14ac:dyDescent="0.3">
      <c r="B2148" s="72" t="s">
        <v>466</v>
      </c>
      <c r="C2148" s="74" t="s">
        <v>71</v>
      </c>
      <c r="D2148" s="73">
        <v>688486.32000000007</v>
      </c>
    </row>
    <row r="2149" spans="2:4" x14ac:dyDescent="0.3">
      <c r="B2149" s="72" t="s">
        <v>466</v>
      </c>
      <c r="C2149" s="74" t="s">
        <v>77</v>
      </c>
      <c r="D2149" s="73">
        <v>37649</v>
      </c>
    </row>
    <row r="2150" spans="2:4" x14ac:dyDescent="0.3">
      <c r="B2150" s="72" t="s">
        <v>466</v>
      </c>
      <c r="C2150" s="74" t="s">
        <v>81</v>
      </c>
      <c r="D2150" s="73">
        <v>766817.64</v>
      </c>
    </row>
    <row r="2151" spans="2:4" x14ac:dyDescent="0.3">
      <c r="B2151" s="72" t="s">
        <v>466</v>
      </c>
      <c r="C2151" s="74" t="s">
        <v>85</v>
      </c>
      <c r="D2151" s="73">
        <v>-14179.649999999998</v>
      </c>
    </row>
    <row r="2152" spans="2:4" x14ac:dyDescent="0.3">
      <c r="B2152" s="72" t="s">
        <v>466</v>
      </c>
      <c r="C2152" s="74" t="s">
        <v>87</v>
      </c>
      <c r="D2152" s="73">
        <v>3450</v>
      </c>
    </row>
    <row r="2153" spans="2:4" x14ac:dyDescent="0.3">
      <c r="B2153" s="72" t="s">
        <v>466</v>
      </c>
      <c r="C2153" s="74" t="s">
        <v>89</v>
      </c>
      <c r="D2153" s="73">
        <v>128215.81</v>
      </c>
    </row>
    <row r="2154" spans="2:4" x14ac:dyDescent="0.3">
      <c r="B2154" s="72" t="s">
        <v>466</v>
      </c>
      <c r="C2154" s="74" t="s">
        <v>91</v>
      </c>
      <c r="D2154" s="73">
        <v>73953.110000000015</v>
      </c>
    </row>
    <row r="2155" spans="2:4" x14ac:dyDescent="0.3">
      <c r="B2155" s="72" t="s">
        <v>466</v>
      </c>
      <c r="C2155" s="74" t="s">
        <v>93</v>
      </c>
      <c r="D2155" s="73">
        <v>23537.78</v>
      </c>
    </row>
    <row r="2156" spans="2:4" x14ac:dyDescent="0.3">
      <c r="B2156" s="72" t="s">
        <v>466</v>
      </c>
      <c r="C2156" s="74" t="s">
        <v>95</v>
      </c>
      <c r="D2156" s="73">
        <v>825488.55</v>
      </c>
    </row>
    <row r="2157" spans="2:4" x14ac:dyDescent="0.3">
      <c r="B2157" s="72" t="s">
        <v>466</v>
      </c>
      <c r="C2157" s="74" t="s">
        <v>97</v>
      </c>
      <c r="D2157" s="73">
        <v>32356.190000000002</v>
      </c>
    </row>
    <row r="2158" spans="2:4" x14ac:dyDescent="0.3">
      <c r="B2158" s="72" t="s">
        <v>466</v>
      </c>
      <c r="C2158" s="74" t="s">
        <v>99</v>
      </c>
      <c r="D2158" s="73">
        <v>2025.9</v>
      </c>
    </row>
    <row r="2159" spans="2:4" x14ac:dyDescent="0.3">
      <c r="B2159" s="72" t="s">
        <v>466</v>
      </c>
      <c r="C2159" s="74" t="s">
        <v>101</v>
      </c>
      <c r="D2159" s="73">
        <v>164880.01999999999</v>
      </c>
    </row>
    <row r="2160" spans="2:4" x14ac:dyDescent="0.3">
      <c r="B2160" s="72" t="s">
        <v>466</v>
      </c>
      <c r="C2160" s="74" t="s">
        <v>105</v>
      </c>
      <c r="D2160" s="73">
        <v>18367.169999999998</v>
      </c>
    </row>
    <row r="2161" spans="2:4" x14ac:dyDescent="0.3">
      <c r="B2161" s="72" t="s">
        <v>466</v>
      </c>
      <c r="C2161" s="74" t="s">
        <v>107</v>
      </c>
      <c r="D2161" s="73">
        <v>308890.03000000003</v>
      </c>
    </row>
    <row r="2162" spans="2:4" x14ac:dyDescent="0.3">
      <c r="B2162" s="72" t="s">
        <v>466</v>
      </c>
      <c r="C2162" s="74" t="s">
        <v>109</v>
      </c>
      <c r="D2162" s="73">
        <v>1205863.93</v>
      </c>
    </row>
    <row r="2163" spans="2:4" x14ac:dyDescent="0.3">
      <c r="B2163" s="72" t="s">
        <v>466</v>
      </c>
      <c r="C2163" s="74" t="s">
        <v>111</v>
      </c>
      <c r="D2163" s="73">
        <v>369192.57</v>
      </c>
    </row>
    <row r="2164" spans="2:4" x14ac:dyDescent="0.3">
      <c r="B2164" s="72" t="s">
        <v>466</v>
      </c>
      <c r="C2164" s="74" t="s">
        <v>115</v>
      </c>
      <c r="D2164" s="73">
        <v>12560</v>
      </c>
    </row>
    <row r="2165" spans="2:4" x14ac:dyDescent="0.3">
      <c r="B2165" s="72" t="s">
        <v>466</v>
      </c>
      <c r="C2165" s="74" t="s">
        <v>117</v>
      </c>
      <c r="D2165" s="73">
        <v>829104.75</v>
      </c>
    </row>
    <row r="2166" spans="2:4" x14ac:dyDescent="0.3">
      <c r="B2166" s="72" t="s">
        <v>466</v>
      </c>
      <c r="C2166" s="74" t="s">
        <v>119</v>
      </c>
      <c r="D2166" s="73">
        <v>103017.92</v>
      </c>
    </row>
    <row r="2167" spans="2:4" x14ac:dyDescent="0.3">
      <c r="B2167" s="72" t="s">
        <v>466</v>
      </c>
      <c r="C2167" s="74" t="s">
        <v>121</v>
      </c>
      <c r="D2167" s="73">
        <v>13129.99</v>
      </c>
    </row>
    <row r="2168" spans="2:4" x14ac:dyDescent="0.3">
      <c r="B2168" s="72" t="s">
        <v>466</v>
      </c>
      <c r="C2168" s="74" t="s">
        <v>22</v>
      </c>
      <c r="D2168" s="73">
        <v>196526.38</v>
      </c>
    </row>
    <row r="2169" spans="2:4" x14ac:dyDescent="0.3">
      <c r="B2169" s="72" t="s">
        <v>466</v>
      </c>
      <c r="C2169" s="74" t="s">
        <v>6</v>
      </c>
      <c r="D2169" s="73">
        <v>572434.79</v>
      </c>
    </row>
    <row r="2170" spans="2:4" x14ac:dyDescent="0.3">
      <c r="B2170" s="72" t="s">
        <v>466</v>
      </c>
      <c r="C2170" s="74" t="s">
        <v>16</v>
      </c>
      <c r="D2170" s="73">
        <v>96514.9</v>
      </c>
    </row>
    <row r="2171" spans="2:4" x14ac:dyDescent="0.3">
      <c r="B2171" s="72" t="s">
        <v>768</v>
      </c>
      <c r="C2171" s="74" t="s">
        <v>194</v>
      </c>
      <c r="D2171" s="73">
        <v>18174.240000000002</v>
      </c>
    </row>
    <row r="2172" spans="2:4" x14ac:dyDescent="0.3">
      <c r="B2172" s="72" t="s">
        <v>768</v>
      </c>
      <c r="C2172" s="74" t="s">
        <v>193</v>
      </c>
      <c r="D2172" s="73">
        <v>-18174.240000000002</v>
      </c>
    </row>
    <row r="2173" spans="2:4" x14ac:dyDescent="0.3">
      <c r="B2173" s="72" t="s">
        <v>768</v>
      </c>
      <c r="C2173" s="74" t="s">
        <v>186</v>
      </c>
      <c r="D2173" s="73">
        <v>33135.97</v>
      </c>
    </row>
    <row r="2174" spans="2:4" x14ac:dyDescent="0.3">
      <c r="B2174" s="72" t="s">
        <v>768</v>
      </c>
      <c r="C2174" s="74" t="s">
        <v>187</v>
      </c>
      <c r="D2174" s="73">
        <v>29125.61</v>
      </c>
    </row>
    <row r="2175" spans="2:4" x14ac:dyDescent="0.3">
      <c r="B2175" s="72" t="s">
        <v>768</v>
      </c>
      <c r="C2175" s="74" t="s">
        <v>190</v>
      </c>
      <c r="D2175" s="73">
        <v>197309.65999999997</v>
      </c>
    </row>
    <row r="2176" spans="2:4" x14ac:dyDescent="0.3">
      <c r="B2176" s="72" t="s">
        <v>768</v>
      </c>
      <c r="C2176" s="74" t="s">
        <v>191</v>
      </c>
      <c r="D2176" s="73">
        <v>89172.6</v>
      </c>
    </row>
    <row r="2177" spans="2:4" x14ac:dyDescent="0.3">
      <c r="B2177" s="72" t="s">
        <v>768</v>
      </c>
      <c r="C2177" s="74" t="s">
        <v>192</v>
      </c>
      <c r="D2177" s="73">
        <v>3570328.42</v>
      </c>
    </row>
    <row r="2178" spans="2:4" x14ac:dyDescent="0.3">
      <c r="B2178" s="72" t="s">
        <v>768</v>
      </c>
      <c r="C2178" s="74" t="s">
        <v>172</v>
      </c>
      <c r="D2178" s="73">
        <v>372.04</v>
      </c>
    </row>
    <row r="2179" spans="2:4" x14ac:dyDescent="0.3">
      <c r="B2179" s="72" t="s">
        <v>768</v>
      </c>
      <c r="C2179" s="74" t="s">
        <v>174</v>
      </c>
      <c r="D2179" s="73">
        <v>165015.01999999999</v>
      </c>
    </row>
    <row r="2180" spans="2:4" x14ac:dyDescent="0.3">
      <c r="B2180" s="72" t="s">
        <v>768</v>
      </c>
      <c r="C2180" s="74" t="s">
        <v>178</v>
      </c>
      <c r="D2180" s="73">
        <v>84747.26999999999</v>
      </c>
    </row>
    <row r="2181" spans="2:4" x14ac:dyDescent="0.3">
      <c r="B2181" s="72" t="s">
        <v>768</v>
      </c>
      <c r="C2181" s="74" t="s">
        <v>180</v>
      </c>
      <c r="D2181" s="73">
        <v>158133.09999999998</v>
      </c>
    </row>
    <row r="2182" spans="2:4" x14ac:dyDescent="0.3">
      <c r="B2182" s="72" t="s">
        <v>768</v>
      </c>
      <c r="C2182" s="74" t="s">
        <v>182</v>
      </c>
      <c r="D2182" s="73">
        <v>1364027.8</v>
      </c>
    </row>
    <row r="2183" spans="2:4" x14ac:dyDescent="0.3">
      <c r="B2183" s="72" t="s">
        <v>768</v>
      </c>
      <c r="C2183" s="74" t="s">
        <v>139</v>
      </c>
      <c r="D2183" s="73">
        <v>666876.27</v>
      </c>
    </row>
    <row r="2184" spans="2:4" x14ac:dyDescent="0.3">
      <c r="B2184" s="72" t="s">
        <v>768</v>
      </c>
      <c r="C2184" s="74" t="s">
        <v>141</v>
      </c>
      <c r="D2184" s="73">
        <v>534314.73</v>
      </c>
    </row>
    <row r="2185" spans="2:4" x14ac:dyDescent="0.3">
      <c r="B2185" s="72" t="s">
        <v>768</v>
      </c>
      <c r="C2185" s="74" t="s">
        <v>143</v>
      </c>
      <c r="D2185" s="73">
        <v>62104.98</v>
      </c>
    </row>
    <row r="2186" spans="2:4" x14ac:dyDescent="0.3">
      <c r="B2186" s="72" t="s">
        <v>768</v>
      </c>
      <c r="C2186" s="74" t="s">
        <v>145</v>
      </c>
      <c r="D2186" s="73">
        <v>27277.839999999997</v>
      </c>
    </row>
    <row r="2187" spans="2:4" x14ac:dyDescent="0.3">
      <c r="B2187" s="72" t="s">
        <v>768</v>
      </c>
      <c r="C2187" s="74" t="s">
        <v>147</v>
      </c>
      <c r="D2187" s="73">
        <v>12835.15</v>
      </c>
    </row>
    <row r="2188" spans="2:4" x14ac:dyDescent="0.3">
      <c r="B2188" s="72" t="s">
        <v>768</v>
      </c>
      <c r="C2188" s="74" t="s">
        <v>149</v>
      </c>
      <c r="D2188" s="73">
        <v>33937.94</v>
      </c>
    </row>
    <row r="2189" spans="2:4" x14ac:dyDescent="0.3">
      <c r="B2189" s="72" t="s">
        <v>768</v>
      </c>
      <c r="C2189" s="74" t="s">
        <v>159</v>
      </c>
      <c r="D2189" s="73">
        <v>165438.6</v>
      </c>
    </row>
    <row r="2190" spans="2:4" x14ac:dyDescent="0.3">
      <c r="B2190" s="72" t="s">
        <v>768</v>
      </c>
      <c r="C2190" s="74" t="s">
        <v>161</v>
      </c>
      <c r="D2190" s="73">
        <v>533842.87</v>
      </c>
    </row>
    <row r="2191" spans="2:4" x14ac:dyDescent="0.3">
      <c r="B2191" s="72" t="s">
        <v>768</v>
      </c>
      <c r="C2191" s="74" t="s">
        <v>163</v>
      </c>
      <c r="D2191" s="73">
        <v>131182.9</v>
      </c>
    </row>
    <row r="2192" spans="2:4" x14ac:dyDescent="0.3">
      <c r="B2192" s="72" t="s">
        <v>768</v>
      </c>
      <c r="C2192" s="74" t="s">
        <v>165</v>
      </c>
      <c r="D2192" s="73">
        <v>293005.57999999996</v>
      </c>
    </row>
    <row r="2193" spans="2:4" x14ac:dyDescent="0.3">
      <c r="B2193" s="72" t="s">
        <v>768</v>
      </c>
      <c r="C2193" s="74" t="s">
        <v>124</v>
      </c>
      <c r="D2193" s="73">
        <v>160856.79</v>
      </c>
    </row>
    <row r="2194" spans="2:4" x14ac:dyDescent="0.3">
      <c r="B2194" s="72" t="s">
        <v>768</v>
      </c>
      <c r="C2194" s="74" t="s">
        <v>126</v>
      </c>
      <c r="D2194" s="73">
        <v>8269.57</v>
      </c>
    </row>
    <row r="2195" spans="2:4" x14ac:dyDescent="0.3">
      <c r="B2195" s="72" t="s">
        <v>768</v>
      </c>
      <c r="C2195" s="74" t="s">
        <v>128</v>
      </c>
      <c r="D2195" s="73">
        <v>270016.58</v>
      </c>
    </row>
    <row r="2196" spans="2:4" x14ac:dyDescent="0.3">
      <c r="B2196" s="72" t="s">
        <v>768</v>
      </c>
      <c r="C2196" s="74" t="s">
        <v>130</v>
      </c>
      <c r="D2196" s="73">
        <v>53623.79</v>
      </c>
    </row>
    <row r="2197" spans="2:4" x14ac:dyDescent="0.3">
      <c r="B2197" s="72" t="s">
        <v>768</v>
      </c>
      <c r="C2197" s="74" t="s">
        <v>132</v>
      </c>
      <c r="D2197" s="73">
        <v>344584.83</v>
      </c>
    </row>
    <row r="2198" spans="2:4" x14ac:dyDescent="0.3">
      <c r="B2198" s="72" t="s">
        <v>768</v>
      </c>
      <c r="C2198" s="74" t="s">
        <v>39</v>
      </c>
      <c r="D2198" s="73">
        <v>46517</v>
      </c>
    </row>
    <row r="2199" spans="2:4" x14ac:dyDescent="0.3">
      <c r="B2199" s="72" t="s">
        <v>768</v>
      </c>
      <c r="C2199" s="74" t="s">
        <v>49</v>
      </c>
      <c r="D2199" s="73">
        <v>163196.81</v>
      </c>
    </row>
    <row r="2200" spans="2:4" x14ac:dyDescent="0.3">
      <c r="B2200" s="72" t="s">
        <v>768</v>
      </c>
      <c r="C2200" s="74" t="s">
        <v>55</v>
      </c>
      <c r="D2200" s="73">
        <v>13900.19</v>
      </c>
    </row>
    <row r="2201" spans="2:4" x14ac:dyDescent="0.3">
      <c r="B2201" s="72" t="s">
        <v>768</v>
      </c>
      <c r="C2201" s="74" t="s">
        <v>57</v>
      </c>
      <c r="D2201" s="73">
        <v>7950</v>
      </c>
    </row>
    <row r="2202" spans="2:4" x14ac:dyDescent="0.3">
      <c r="B2202" s="72" t="s">
        <v>768</v>
      </c>
      <c r="C2202" s="74" t="s">
        <v>61</v>
      </c>
      <c r="D2202" s="73">
        <v>44680.08</v>
      </c>
    </row>
    <row r="2203" spans="2:4" x14ac:dyDescent="0.3">
      <c r="B2203" s="72" t="s">
        <v>768</v>
      </c>
      <c r="C2203" s="74" t="s">
        <v>63</v>
      </c>
      <c r="D2203" s="73">
        <v>207293.11</v>
      </c>
    </row>
    <row r="2204" spans="2:4" x14ac:dyDescent="0.3">
      <c r="B2204" s="72" t="s">
        <v>768</v>
      </c>
      <c r="C2204" s="74" t="s">
        <v>69</v>
      </c>
      <c r="D2204" s="73">
        <v>73716.25</v>
      </c>
    </row>
    <row r="2205" spans="2:4" x14ac:dyDescent="0.3">
      <c r="B2205" s="72" t="s">
        <v>768</v>
      </c>
      <c r="C2205" s="74" t="s">
        <v>71</v>
      </c>
      <c r="D2205" s="73">
        <v>76264.320000000007</v>
      </c>
    </row>
    <row r="2206" spans="2:4" x14ac:dyDescent="0.3">
      <c r="B2206" s="72" t="s">
        <v>768</v>
      </c>
      <c r="C2206" s="74" t="s">
        <v>77</v>
      </c>
      <c r="D2206" s="73">
        <v>7316.14</v>
      </c>
    </row>
    <row r="2207" spans="2:4" x14ac:dyDescent="0.3">
      <c r="B2207" s="72" t="s">
        <v>768</v>
      </c>
      <c r="C2207" s="74" t="s">
        <v>79</v>
      </c>
      <c r="D2207" s="73">
        <v>29156.7</v>
      </c>
    </row>
    <row r="2208" spans="2:4" x14ac:dyDescent="0.3">
      <c r="B2208" s="72" t="s">
        <v>768</v>
      </c>
      <c r="C2208" s="74" t="s">
        <v>85</v>
      </c>
      <c r="D2208" s="73">
        <v>21245.11</v>
      </c>
    </row>
    <row r="2209" spans="2:4" x14ac:dyDescent="0.3">
      <c r="B2209" s="72" t="s">
        <v>768</v>
      </c>
      <c r="C2209" s="74" t="s">
        <v>91</v>
      </c>
      <c r="D2209" s="73">
        <v>33071.08</v>
      </c>
    </row>
    <row r="2210" spans="2:4" x14ac:dyDescent="0.3">
      <c r="B2210" s="72" t="s">
        <v>768</v>
      </c>
      <c r="C2210" s="74" t="s">
        <v>93</v>
      </c>
      <c r="D2210" s="73">
        <v>12966.64</v>
      </c>
    </row>
    <row r="2211" spans="2:4" x14ac:dyDescent="0.3">
      <c r="B2211" s="72" t="s">
        <v>768</v>
      </c>
      <c r="C2211" s="74" t="s">
        <v>95</v>
      </c>
      <c r="D2211" s="73">
        <v>17200.830000000002</v>
      </c>
    </row>
    <row r="2212" spans="2:4" x14ac:dyDescent="0.3">
      <c r="B2212" s="72" t="s">
        <v>768</v>
      </c>
      <c r="C2212" s="74" t="s">
        <v>99</v>
      </c>
      <c r="D2212" s="73">
        <v>29377.67</v>
      </c>
    </row>
    <row r="2213" spans="2:4" x14ac:dyDescent="0.3">
      <c r="B2213" s="72" t="s">
        <v>768</v>
      </c>
      <c r="C2213" s="74" t="s">
        <v>107</v>
      </c>
      <c r="D2213" s="73">
        <v>6367.83</v>
      </c>
    </row>
    <row r="2214" spans="2:4" x14ac:dyDescent="0.3">
      <c r="B2214" s="72" t="s">
        <v>768</v>
      </c>
      <c r="C2214" s="74" t="s">
        <v>109</v>
      </c>
      <c r="D2214" s="73">
        <v>86025.04</v>
      </c>
    </row>
    <row r="2215" spans="2:4" x14ac:dyDescent="0.3">
      <c r="B2215" s="72" t="s">
        <v>768</v>
      </c>
      <c r="C2215" s="74" t="s">
        <v>111</v>
      </c>
      <c r="D2215" s="73">
        <v>13192.380000000001</v>
      </c>
    </row>
    <row r="2216" spans="2:4" x14ac:dyDescent="0.3">
      <c r="B2216" s="72" t="s">
        <v>768</v>
      </c>
      <c r="C2216" s="74" t="s">
        <v>117</v>
      </c>
      <c r="D2216" s="73">
        <v>1138250.52</v>
      </c>
    </row>
    <row r="2217" spans="2:4" x14ac:dyDescent="0.3">
      <c r="B2217" s="72" t="s">
        <v>768</v>
      </c>
      <c r="C2217" s="74" t="s">
        <v>119</v>
      </c>
      <c r="D2217" s="73">
        <v>1426.1</v>
      </c>
    </row>
    <row r="2218" spans="2:4" x14ac:dyDescent="0.3">
      <c r="B2218" s="72" t="s">
        <v>768</v>
      </c>
      <c r="C2218" s="74" t="s">
        <v>22</v>
      </c>
      <c r="D2218" s="73">
        <v>22179.91</v>
      </c>
    </row>
    <row r="2219" spans="2:4" x14ac:dyDescent="0.3">
      <c r="B2219" s="72" t="s">
        <v>768</v>
      </c>
      <c r="C2219" s="74" t="s">
        <v>6</v>
      </c>
      <c r="D2219" s="73">
        <v>10912.92</v>
      </c>
    </row>
    <row r="2220" spans="2:4" x14ac:dyDescent="0.3">
      <c r="B2220" s="72" t="s">
        <v>768</v>
      </c>
      <c r="C2220" s="74" t="s">
        <v>18</v>
      </c>
      <c r="D2220" s="73">
        <v>4818.66</v>
      </c>
    </row>
    <row r="2221" spans="2:4" x14ac:dyDescent="0.3">
      <c r="B2221" s="72" t="s">
        <v>262</v>
      </c>
      <c r="C2221" s="74" t="s">
        <v>194</v>
      </c>
      <c r="D2221" s="73">
        <v>38054.639999999999</v>
      </c>
    </row>
    <row r="2222" spans="2:4" x14ac:dyDescent="0.3">
      <c r="B2222" s="72" t="s">
        <v>262</v>
      </c>
      <c r="C2222" s="74" t="s">
        <v>193</v>
      </c>
      <c r="D2222" s="73">
        <v>-38054.639999999999</v>
      </c>
    </row>
    <row r="2223" spans="2:4" x14ac:dyDescent="0.3">
      <c r="B2223" s="72" t="s">
        <v>262</v>
      </c>
      <c r="C2223" s="74" t="s">
        <v>185</v>
      </c>
      <c r="D2223" s="73">
        <v>17115</v>
      </c>
    </row>
    <row r="2224" spans="2:4" x14ac:dyDescent="0.3">
      <c r="B2224" s="72" t="s">
        <v>262</v>
      </c>
      <c r="C2224" s="74" t="s">
        <v>186</v>
      </c>
      <c r="D2224" s="73">
        <v>36186.29</v>
      </c>
    </row>
    <row r="2225" spans="2:4" x14ac:dyDescent="0.3">
      <c r="B2225" s="72" t="s">
        <v>262</v>
      </c>
      <c r="C2225" s="74" t="s">
        <v>187</v>
      </c>
      <c r="D2225" s="73">
        <v>275877</v>
      </c>
    </row>
    <row r="2226" spans="2:4" x14ac:dyDescent="0.3">
      <c r="B2226" s="72" t="s">
        <v>262</v>
      </c>
      <c r="C2226" s="74" t="s">
        <v>190</v>
      </c>
      <c r="D2226" s="73">
        <v>239994.27000000002</v>
      </c>
    </row>
    <row r="2227" spans="2:4" x14ac:dyDescent="0.3">
      <c r="B2227" s="72" t="s">
        <v>262</v>
      </c>
      <c r="C2227" s="74" t="s">
        <v>191</v>
      </c>
      <c r="D2227" s="73">
        <v>252884.07</v>
      </c>
    </row>
    <row r="2228" spans="2:4" x14ac:dyDescent="0.3">
      <c r="B2228" s="72" t="s">
        <v>262</v>
      </c>
      <c r="C2228" s="74" t="s">
        <v>192</v>
      </c>
      <c r="D2228" s="73">
        <v>7142456.8199999994</v>
      </c>
    </row>
    <row r="2229" spans="2:4" x14ac:dyDescent="0.3">
      <c r="B2229" s="72" t="s">
        <v>262</v>
      </c>
      <c r="C2229" s="74" t="s">
        <v>172</v>
      </c>
      <c r="D2229" s="73">
        <v>61700.25</v>
      </c>
    </row>
    <row r="2230" spans="2:4" x14ac:dyDescent="0.3">
      <c r="B2230" s="72" t="s">
        <v>262</v>
      </c>
      <c r="C2230" s="74" t="s">
        <v>174</v>
      </c>
      <c r="D2230" s="73">
        <v>173674.46000000002</v>
      </c>
    </row>
    <row r="2231" spans="2:4" x14ac:dyDescent="0.3">
      <c r="B2231" s="72" t="s">
        <v>262</v>
      </c>
      <c r="C2231" s="74" t="s">
        <v>178</v>
      </c>
      <c r="D2231" s="73">
        <v>126334.93</v>
      </c>
    </row>
    <row r="2232" spans="2:4" x14ac:dyDescent="0.3">
      <c r="B2232" s="72" t="s">
        <v>262</v>
      </c>
      <c r="C2232" s="74" t="s">
        <v>180</v>
      </c>
      <c r="D2232" s="73">
        <v>157563.03</v>
      </c>
    </row>
    <row r="2233" spans="2:4" x14ac:dyDescent="0.3">
      <c r="B2233" s="72" t="s">
        <v>262</v>
      </c>
      <c r="C2233" s="74" t="s">
        <v>182</v>
      </c>
      <c r="D2233" s="73">
        <v>3326010.3200000003</v>
      </c>
    </row>
    <row r="2234" spans="2:4" x14ac:dyDescent="0.3">
      <c r="B2234" s="72" t="s">
        <v>262</v>
      </c>
      <c r="C2234" s="74" t="s">
        <v>139</v>
      </c>
      <c r="D2234" s="73">
        <v>1168768.8499999999</v>
      </c>
    </row>
    <row r="2235" spans="2:4" x14ac:dyDescent="0.3">
      <c r="B2235" s="72" t="s">
        <v>262</v>
      </c>
      <c r="C2235" s="74" t="s">
        <v>141</v>
      </c>
      <c r="D2235" s="73">
        <v>1083343.1500000001</v>
      </c>
    </row>
    <row r="2236" spans="2:4" x14ac:dyDescent="0.3">
      <c r="B2236" s="72" t="s">
        <v>262</v>
      </c>
      <c r="C2236" s="74" t="s">
        <v>143</v>
      </c>
      <c r="D2236" s="73">
        <v>113552.67999999996</v>
      </c>
    </row>
    <row r="2237" spans="2:4" x14ac:dyDescent="0.3">
      <c r="B2237" s="72" t="s">
        <v>262</v>
      </c>
      <c r="C2237" s="74" t="s">
        <v>145</v>
      </c>
      <c r="D2237" s="73">
        <v>59470.770000000004</v>
      </c>
    </row>
    <row r="2238" spans="2:4" x14ac:dyDescent="0.3">
      <c r="B2238" s="72" t="s">
        <v>262</v>
      </c>
      <c r="C2238" s="74" t="s">
        <v>147</v>
      </c>
      <c r="D2238" s="73">
        <v>27943.420000000002</v>
      </c>
    </row>
    <row r="2239" spans="2:4" x14ac:dyDescent="0.3">
      <c r="B2239" s="72" t="s">
        <v>262</v>
      </c>
      <c r="C2239" s="74" t="s">
        <v>149</v>
      </c>
      <c r="D2239" s="73">
        <v>81161.460000000006</v>
      </c>
    </row>
    <row r="2240" spans="2:4" x14ac:dyDescent="0.3">
      <c r="B2240" s="72" t="s">
        <v>262</v>
      </c>
      <c r="C2240" s="74" t="s">
        <v>159</v>
      </c>
      <c r="D2240" s="73">
        <v>417105.62</v>
      </c>
    </row>
    <row r="2241" spans="2:4" x14ac:dyDescent="0.3">
      <c r="B2241" s="72" t="s">
        <v>262</v>
      </c>
      <c r="C2241" s="74" t="s">
        <v>161</v>
      </c>
      <c r="D2241" s="73">
        <v>1091628.81</v>
      </c>
    </row>
    <row r="2242" spans="2:4" x14ac:dyDescent="0.3">
      <c r="B2242" s="72" t="s">
        <v>262</v>
      </c>
      <c r="C2242" s="74" t="s">
        <v>163</v>
      </c>
      <c r="D2242" s="73">
        <v>285293.15999999997</v>
      </c>
    </row>
    <row r="2243" spans="2:4" x14ac:dyDescent="0.3">
      <c r="B2243" s="72" t="s">
        <v>262</v>
      </c>
      <c r="C2243" s="74" t="s">
        <v>165</v>
      </c>
      <c r="D2243" s="73">
        <v>596746</v>
      </c>
    </row>
    <row r="2244" spans="2:4" x14ac:dyDescent="0.3">
      <c r="B2244" s="72" t="s">
        <v>262</v>
      </c>
      <c r="C2244" s="74" t="s">
        <v>124</v>
      </c>
      <c r="D2244" s="73">
        <v>94365.03</v>
      </c>
    </row>
    <row r="2245" spans="2:4" x14ac:dyDescent="0.3">
      <c r="B2245" s="72" t="s">
        <v>262</v>
      </c>
      <c r="C2245" s="74" t="s">
        <v>126</v>
      </c>
      <c r="D2245" s="73">
        <v>4691.09</v>
      </c>
    </row>
    <row r="2246" spans="2:4" x14ac:dyDescent="0.3">
      <c r="B2246" s="72" t="s">
        <v>262</v>
      </c>
      <c r="C2246" s="74" t="s">
        <v>128</v>
      </c>
      <c r="D2246" s="73">
        <v>454929.72</v>
      </c>
    </row>
    <row r="2247" spans="2:4" x14ac:dyDescent="0.3">
      <c r="B2247" s="72" t="s">
        <v>262</v>
      </c>
      <c r="C2247" s="74" t="s">
        <v>130</v>
      </c>
      <c r="D2247" s="73">
        <v>122458.06999999999</v>
      </c>
    </row>
    <row r="2248" spans="2:4" x14ac:dyDescent="0.3">
      <c r="B2248" s="72" t="s">
        <v>262</v>
      </c>
      <c r="C2248" s="74" t="s">
        <v>132</v>
      </c>
      <c r="D2248" s="73">
        <v>585864.29</v>
      </c>
    </row>
    <row r="2249" spans="2:4" x14ac:dyDescent="0.3">
      <c r="B2249" s="72" t="s">
        <v>262</v>
      </c>
      <c r="C2249" s="74" t="s">
        <v>29</v>
      </c>
      <c r="D2249" s="73">
        <v>247.04</v>
      </c>
    </row>
    <row r="2250" spans="2:4" x14ac:dyDescent="0.3">
      <c r="B2250" s="72" t="s">
        <v>262</v>
      </c>
      <c r="C2250" s="74" t="s">
        <v>35</v>
      </c>
      <c r="D2250" s="73">
        <v>10931.29</v>
      </c>
    </row>
    <row r="2251" spans="2:4" x14ac:dyDescent="0.3">
      <c r="B2251" s="72" t="s">
        <v>262</v>
      </c>
      <c r="C2251" s="74" t="s">
        <v>39</v>
      </c>
      <c r="D2251" s="73">
        <v>50155.92</v>
      </c>
    </row>
    <row r="2252" spans="2:4" x14ac:dyDescent="0.3">
      <c r="B2252" s="72" t="s">
        <v>262</v>
      </c>
      <c r="C2252" s="74" t="s">
        <v>49</v>
      </c>
      <c r="D2252" s="73">
        <v>232003.24</v>
      </c>
    </row>
    <row r="2253" spans="2:4" x14ac:dyDescent="0.3">
      <c r="B2253" s="72" t="s">
        <v>262</v>
      </c>
      <c r="C2253" s="74" t="s">
        <v>51</v>
      </c>
      <c r="D2253" s="73">
        <v>24353.829999999998</v>
      </c>
    </row>
    <row r="2254" spans="2:4" x14ac:dyDescent="0.3">
      <c r="B2254" s="72" t="s">
        <v>262</v>
      </c>
      <c r="C2254" s="74" t="s">
        <v>55</v>
      </c>
      <c r="D2254" s="73">
        <v>246637.01</v>
      </c>
    </row>
    <row r="2255" spans="2:4" x14ac:dyDescent="0.3">
      <c r="B2255" s="72" t="s">
        <v>262</v>
      </c>
      <c r="C2255" s="74" t="s">
        <v>57</v>
      </c>
      <c r="D2255" s="73">
        <v>9650.9</v>
      </c>
    </row>
    <row r="2256" spans="2:4" x14ac:dyDescent="0.3">
      <c r="B2256" s="72" t="s">
        <v>262</v>
      </c>
      <c r="C2256" s="74" t="s">
        <v>61</v>
      </c>
      <c r="D2256" s="73">
        <v>29500</v>
      </c>
    </row>
    <row r="2257" spans="2:4" x14ac:dyDescent="0.3">
      <c r="B2257" s="72" t="s">
        <v>262</v>
      </c>
      <c r="C2257" s="74" t="s">
        <v>63</v>
      </c>
      <c r="D2257" s="73">
        <v>278576.59999999998</v>
      </c>
    </row>
    <row r="2258" spans="2:4" x14ac:dyDescent="0.3">
      <c r="B2258" s="72" t="s">
        <v>262</v>
      </c>
      <c r="C2258" s="74" t="s">
        <v>65</v>
      </c>
      <c r="D2258" s="73">
        <v>42.1</v>
      </c>
    </row>
    <row r="2259" spans="2:4" x14ac:dyDescent="0.3">
      <c r="B2259" s="72" t="s">
        <v>262</v>
      </c>
      <c r="C2259" s="74" t="s">
        <v>67</v>
      </c>
      <c r="D2259" s="73">
        <v>1453.5</v>
      </c>
    </row>
    <row r="2260" spans="2:4" x14ac:dyDescent="0.3">
      <c r="B2260" s="72" t="s">
        <v>262</v>
      </c>
      <c r="C2260" s="74" t="s">
        <v>69</v>
      </c>
      <c r="D2260" s="73">
        <v>290054.77999999997</v>
      </c>
    </row>
    <row r="2261" spans="2:4" x14ac:dyDescent="0.3">
      <c r="B2261" s="72" t="s">
        <v>262</v>
      </c>
      <c r="C2261" s="74" t="s">
        <v>71</v>
      </c>
      <c r="D2261" s="73">
        <v>137214</v>
      </c>
    </row>
    <row r="2262" spans="2:4" x14ac:dyDescent="0.3">
      <c r="B2262" s="72" t="s">
        <v>262</v>
      </c>
      <c r="C2262" s="74" t="s">
        <v>73</v>
      </c>
      <c r="D2262" s="73">
        <v>1790.6</v>
      </c>
    </row>
    <row r="2263" spans="2:4" x14ac:dyDescent="0.3">
      <c r="B2263" s="72" t="s">
        <v>262</v>
      </c>
      <c r="C2263" s="74" t="s">
        <v>85</v>
      </c>
      <c r="D2263" s="73">
        <v>22353.23</v>
      </c>
    </row>
    <row r="2264" spans="2:4" x14ac:dyDescent="0.3">
      <c r="B2264" s="72" t="s">
        <v>262</v>
      </c>
      <c r="C2264" s="74" t="s">
        <v>89</v>
      </c>
      <c r="D2264" s="73">
        <v>72738.77</v>
      </c>
    </row>
    <row r="2265" spans="2:4" x14ac:dyDescent="0.3">
      <c r="B2265" s="72" t="s">
        <v>262</v>
      </c>
      <c r="C2265" s="74" t="s">
        <v>91</v>
      </c>
      <c r="D2265" s="73">
        <v>140091.69</v>
      </c>
    </row>
    <row r="2266" spans="2:4" x14ac:dyDescent="0.3">
      <c r="B2266" s="72" t="s">
        <v>262</v>
      </c>
      <c r="C2266" s="74" t="s">
        <v>93</v>
      </c>
      <c r="D2266" s="73">
        <v>36320.869999999995</v>
      </c>
    </row>
    <row r="2267" spans="2:4" x14ac:dyDescent="0.3">
      <c r="B2267" s="72" t="s">
        <v>262</v>
      </c>
      <c r="C2267" s="74" t="s">
        <v>95</v>
      </c>
      <c r="D2267" s="73">
        <v>90314.51</v>
      </c>
    </row>
    <row r="2268" spans="2:4" x14ac:dyDescent="0.3">
      <c r="B2268" s="72" t="s">
        <v>262</v>
      </c>
      <c r="C2268" s="74" t="s">
        <v>99</v>
      </c>
      <c r="D2268" s="73">
        <v>5424</v>
      </c>
    </row>
    <row r="2269" spans="2:4" x14ac:dyDescent="0.3">
      <c r="B2269" s="72" t="s">
        <v>262</v>
      </c>
      <c r="C2269" s="74" t="s">
        <v>105</v>
      </c>
      <c r="D2269" s="73">
        <v>15325.2</v>
      </c>
    </row>
    <row r="2270" spans="2:4" x14ac:dyDescent="0.3">
      <c r="B2270" s="72" t="s">
        <v>262</v>
      </c>
      <c r="C2270" s="74" t="s">
        <v>107</v>
      </c>
      <c r="D2270" s="73">
        <v>71507.5</v>
      </c>
    </row>
    <row r="2271" spans="2:4" x14ac:dyDescent="0.3">
      <c r="B2271" s="72" t="s">
        <v>262</v>
      </c>
      <c r="C2271" s="74" t="s">
        <v>109</v>
      </c>
      <c r="D2271" s="73">
        <v>396704.36</v>
      </c>
    </row>
    <row r="2272" spans="2:4" x14ac:dyDescent="0.3">
      <c r="B2272" s="72" t="s">
        <v>262</v>
      </c>
      <c r="C2272" s="74" t="s">
        <v>111</v>
      </c>
      <c r="D2272" s="73">
        <v>72882.290000000008</v>
      </c>
    </row>
    <row r="2273" spans="2:4" x14ac:dyDescent="0.3">
      <c r="B2273" s="72" t="s">
        <v>262</v>
      </c>
      <c r="C2273" s="74" t="s">
        <v>117</v>
      </c>
      <c r="D2273" s="73">
        <v>33778</v>
      </c>
    </row>
    <row r="2274" spans="2:4" x14ac:dyDescent="0.3">
      <c r="B2274" s="72" t="s">
        <v>262</v>
      </c>
      <c r="C2274" s="74" t="s">
        <v>119</v>
      </c>
      <c r="D2274" s="73">
        <v>61630.04</v>
      </c>
    </row>
    <row r="2275" spans="2:4" x14ac:dyDescent="0.3">
      <c r="B2275" s="72" t="s">
        <v>262</v>
      </c>
      <c r="C2275" s="74" t="s">
        <v>121</v>
      </c>
      <c r="D2275" s="73">
        <v>26421.759999999998</v>
      </c>
    </row>
    <row r="2276" spans="2:4" x14ac:dyDescent="0.3">
      <c r="B2276" s="72" t="s">
        <v>262</v>
      </c>
      <c r="C2276" s="74" t="s">
        <v>22</v>
      </c>
      <c r="D2276" s="73">
        <v>29881.140000000003</v>
      </c>
    </row>
    <row r="2277" spans="2:4" x14ac:dyDescent="0.3">
      <c r="B2277" s="72" t="s">
        <v>262</v>
      </c>
      <c r="C2277" s="74" t="s">
        <v>6</v>
      </c>
      <c r="D2277" s="73">
        <v>17191.64</v>
      </c>
    </row>
    <row r="2278" spans="2:4" x14ac:dyDescent="0.3">
      <c r="B2278" s="72" t="s">
        <v>262</v>
      </c>
      <c r="C2278" s="74" t="s">
        <v>10</v>
      </c>
      <c r="D2278" s="73">
        <v>170044.30000000002</v>
      </c>
    </row>
    <row r="2279" spans="2:4" x14ac:dyDescent="0.3">
      <c r="B2279" s="72" t="s">
        <v>262</v>
      </c>
      <c r="C2279" s="74" t="s">
        <v>12</v>
      </c>
      <c r="D2279" s="73">
        <v>15489.69</v>
      </c>
    </row>
    <row r="2280" spans="2:4" x14ac:dyDescent="0.3">
      <c r="B2280" s="72" t="s">
        <v>262</v>
      </c>
      <c r="C2280" s="74" t="s">
        <v>16</v>
      </c>
      <c r="D2280" s="73">
        <v>63948.7</v>
      </c>
    </row>
    <row r="2281" spans="2:4" x14ac:dyDescent="0.3">
      <c r="B2281" s="72" t="s">
        <v>428</v>
      </c>
      <c r="C2281" s="74" t="s">
        <v>185</v>
      </c>
      <c r="D2281" s="73">
        <v>17115</v>
      </c>
    </row>
    <row r="2282" spans="2:4" x14ac:dyDescent="0.3">
      <c r="B2282" s="72" t="s">
        <v>428</v>
      </c>
      <c r="C2282" s="74" t="s">
        <v>187</v>
      </c>
      <c r="D2282" s="73">
        <v>131319.29999999999</v>
      </c>
    </row>
    <row r="2283" spans="2:4" x14ac:dyDescent="0.3">
      <c r="B2283" s="72" t="s">
        <v>428</v>
      </c>
      <c r="C2283" s="74" t="s">
        <v>190</v>
      </c>
      <c r="D2283" s="73">
        <v>76279.05</v>
      </c>
    </row>
    <row r="2284" spans="2:4" x14ac:dyDescent="0.3">
      <c r="B2284" s="72" t="s">
        <v>428</v>
      </c>
      <c r="C2284" s="74" t="s">
        <v>191</v>
      </c>
      <c r="D2284" s="73">
        <v>194368.46000000002</v>
      </c>
    </row>
    <row r="2285" spans="2:4" x14ac:dyDescent="0.3">
      <c r="B2285" s="72" t="s">
        <v>428</v>
      </c>
      <c r="C2285" s="74" t="s">
        <v>192</v>
      </c>
      <c r="D2285" s="73">
        <v>5191542.01</v>
      </c>
    </row>
    <row r="2286" spans="2:4" x14ac:dyDescent="0.3">
      <c r="B2286" s="72" t="s">
        <v>428</v>
      </c>
      <c r="C2286" s="74" t="s">
        <v>172</v>
      </c>
      <c r="D2286" s="73">
        <v>865.43</v>
      </c>
    </row>
    <row r="2287" spans="2:4" x14ac:dyDescent="0.3">
      <c r="B2287" s="72" t="s">
        <v>428</v>
      </c>
      <c r="C2287" s="74" t="s">
        <v>174</v>
      </c>
      <c r="D2287" s="73">
        <v>171081.4</v>
      </c>
    </row>
    <row r="2288" spans="2:4" x14ac:dyDescent="0.3">
      <c r="B2288" s="72" t="s">
        <v>428</v>
      </c>
      <c r="C2288" s="74" t="s">
        <v>178</v>
      </c>
      <c r="D2288" s="73">
        <v>20081.45</v>
      </c>
    </row>
    <row r="2289" spans="2:4" x14ac:dyDescent="0.3">
      <c r="B2289" s="72" t="s">
        <v>428</v>
      </c>
      <c r="C2289" s="74" t="s">
        <v>180</v>
      </c>
      <c r="D2289" s="73">
        <v>170316.41999999998</v>
      </c>
    </row>
    <row r="2290" spans="2:4" x14ac:dyDescent="0.3">
      <c r="B2290" s="72" t="s">
        <v>428</v>
      </c>
      <c r="C2290" s="74" t="s">
        <v>182</v>
      </c>
      <c r="D2290" s="73">
        <v>1559473.2100000002</v>
      </c>
    </row>
    <row r="2291" spans="2:4" x14ac:dyDescent="0.3">
      <c r="B2291" s="72" t="s">
        <v>428</v>
      </c>
      <c r="C2291" s="74" t="s">
        <v>139</v>
      </c>
      <c r="D2291" s="73">
        <v>477914.41000000003</v>
      </c>
    </row>
    <row r="2292" spans="2:4" x14ac:dyDescent="0.3">
      <c r="B2292" s="72" t="s">
        <v>428</v>
      </c>
      <c r="C2292" s="74" t="s">
        <v>141</v>
      </c>
      <c r="D2292" s="73">
        <v>765990.59</v>
      </c>
    </row>
    <row r="2293" spans="2:4" x14ac:dyDescent="0.3">
      <c r="B2293" s="72" t="s">
        <v>428</v>
      </c>
      <c r="C2293" s="74" t="s">
        <v>143</v>
      </c>
      <c r="D2293" s="73">
        <v>70675.899999999994</v>
      </c>
    </row>
    <row r="2294" spans="2:4" x14ac:dyDescent="0.3">
      <c r="B2294" s="72" t="s">
        <v>428</v>
      </c>
      <c r="C2294" s="74" t="s">
        <v>145</v>
      </c>
      <c r="D2294" s="73">
        <v>33694.86</v>
      </c>
    </row>
    <row r="2295" spans="2:4" x14ac:dyDescent="0.3">
      <c r="B2295" s="72" t="s">
        <v>428</v>
      </c>
      <c r="C2295" s="74" t="s">
        <v>147</v>
      </c>
      <c r="D2295" s="73">
        <v>14185.910000000002</v>
      </c>
    </row>
    <row r="2296" spans="2:4" x14ac:dyDescent="0.3">
      <c r="B2296" s="72" t="s">
        <v>428</v>
      </c>
      <c r="C2296" s="74" t="s">
        <v>149</v>
      </c>
      <c r="D2296" s="73">
        <v>40009.519999999997</v>
      </c>
    </row>
    <row r="2297" spans="2:4" x14ac:dyDescent="0.3">
      <c r="B2297" s="72" t="s">
        <v>428</v>
      </c>
      <c r="C2297" s="74" t="s">
        <v>159</v>
      </c>
      <c r="D2297" s="73">
        <v>187703.89999999997</v>
      </c>
    </row>
    <row r="2298" spans="2:4" x14ac:dyDescent="0.3">
      <c r="B2298" s="72" t="s">
        <v>428</v>
      </c>
      <c r="C2298" s="74" t="s">
        <v>161</v>
      </c>
      <c r="D2298" s="73">
        <v>780108.77</v>
      </c>
    </row>
    <row r="2299" spans="2:4" x14ac:dyDescent="0.3">
      <c r="B2299" s="72" t="s">
        <v>428</v>
      </c>
      <c r="C2299" s="74" t="s">
        <v>163</v>
      </c>
      <c r="D2299" s="73">
        <v>142357.53999999998</v>
      </c>
    </row>
    <row r="2300" spans="2:4" x14ac:dyDescent="0.3">
      <c r="B2300" s="72" t="s">
        <v>428</v>
      </c>
      <c r="C2300" s="74" t="s">
        <v>165</v>
      </c>
      <c r="D2300" s="73">
        <v>420312.58999999997</v>
      </c>
    </row>
    <row r="2301" spans="2:4" x14ac:dyDescent="0.3">
      <c r="B2301" s="72" t="s">
        <v>428</v>
      </c>
      <c r="C2301" s="74" t="s">
        <v>124</v>
      </c>
      <c r="D2301" s="73">
        <v>56121.880000000005</v>
      </c>
    </row>
    <row r="2302" spans="2:4" x14ac:dyDescent="0.3">
      <c r="B2302" s="72" t="s">
        <v>428</v>
      </c>
      <c r="C2302" s="74" t="s">
        <v>126</v>
      </c>
      <c r="D2302" s="73">
        <v>124313.4</v>
      </c>
    </row>
    <row r="2303" spans="2:4" x14ac:dyDescent="0.3">
      <c r="B2303" s="72" t="s">
        <v>428</v>
      </c>
      <c r="C2303" s="74" t="s">
        <v>130</v>
      </c>
      <c r="D2303" s="73">
        <v>11553.919999999998</v>
      </c>
    </row>
    <row r="2304" spans="2:4" x14ac:dyDescent="0.3">
      <c r="B2304" s="72" t="s">
        <v>428</v>
      </c>
      <c r="C2304" s="74" t="s">
        <v>132</v>
      </c>
      <c r="D2304" s="73">
        <v>236150.28</v>
      </c>
    </row>
    <row r="2305" spans="2:4" x14ac:dyDescent="0.3">
      <c r="B2305" s="72" t="s">
        <v>428</v>
      </c>
      <c r="C2305" s="74" t="s">
        <v>29</v>
      </c>
      <c r="D2305" s="73">
        <v>15504.38</v>
      </c>
    </row>
    <row r="2306" spans="2:4" x14ac:dyDescent="0.3">
      <c r="B2306" s="72" t="s">
        <v>428</v>
      </c>
      <c r="C2306" s="74" t="s">
        <v>31</v>
      </c>
      <c r="D2306" s="73">
        <v>1300</v>
      </c>
    </row>
    <row r="2307" spans="2:4" x14ac:dyDescent="0.3">
      <c r="B2307" s="72" t="s">
        <v>428</v>
      </c>
      <c r="C2307" s="74" t="s">
        <v>35</v>
      </c>
      <c r="D2307" s="73">
        <v>204417.32</v>
      </c>
    </row>
    <row r="2308" spans="2:4" x14ac:dyDescent="0.3">
      <c r="B2308" s="72" t="s">
        <v>428</v>
      </c>
      <c r="C2308" s="74" t="s">
        <v>39</v>
      </c>
      <c r="D2308" s="73">
        <v>36562.910000000003</v>
      </c>
    </row>
    <row r="2309" spans="2:4" x14ac:dyDescent="0.3">
      <c r="B2309" s="72" t="s">
        <v>428</v>
      </c>
      <c r="C2309" s="74" t="s">
        <v>49</v>
      </c>
      <c r="D2309" s="73">
        <v>136748.68</v>
      </c>
    </row>
    <row r="2310" spans="2:4" x14ac:dyDescent="0.3">
      <c r="B2310" s="72" t="s">
        <v>428</v>
      </c>
      <c r="C2310" s="74" t="s">
        <v>51</v>
      </c>
      <c r="D2310" s="73">
        <v>43728.09</v>
      </c>
    </row>
    <row r="2311" spans="2:4" x14ac:dyDescent="0.3">
      <c r="B2311" s="72" t="s">
        <v>428</v>
      </c>
      <c r="C2311" s="74" t="s">
        <v>55</v>
      </c>
      <c r="D2311" s="73">
        <v>238667.21000000002</v>
      </c>
    </row>
    <row r="2312" spans="2:4" x14ac:dyDescent="0.3">
      <c r="B2312" s="72" t="s">
        <v>428</v>
      </c>
      <c r="C2312" s="74" t="s">
        <v>57</v>
      </c>
      <c r="D2312" s="73">
        <v>5529.67</v>
      </c>
    </row>
    <row r="2313" spans="2:4" x14ac:dyDescent="0.3">
      <c r="B2313" s="72" t="s">
        <v>428</v>
      </c>
      <c r="C2313" s="74" t="s">
        <v>63</v>
      </c>
      <c r="D2313" s="73">
        <v>415762.58</v>
      </c>
    </row>
    <row r="2314" spans="2:4" x14ac:dyDescent="0.3">
      <c r="B2314" s="72" t="s">
        <v>428</v>
      </c>
      <c r="C2314" s="74" t="s">
        <v>65</v>
      </c>
      <c r="D2314" s="73">
        <v>16206.1</v>
      </c>
    </row>
    <row r="2315" spans="2:4" x14ac:dyDescent="0.3">
      <c r="B2315" s="72" t="s">
        <v>428</v>
      </c>
      <c r="C2315" s="74" t="s">
        <v>67</v>
      </c>
      <c r="D2315" s="73">
        <v>1044</v>
      </c>
    </row>
    <row r="2316" spans="2:4" x14ac:dyDescent="0.3">
      <c r="B2316" s="72" t="s">
        <v>428</v>
      </c>
      <c r="C2316" s="74" t="s">
        <v>69</v>
      </c>
      <c r="D2316" s="73">
        <v>53817.5</v>
      </c>
    </row>
    <row r="2317" spans="2:4" x14ac:dyDescent="0.3">
      <c r="B2317" s="72" t="s">
        <v>428</v>
      </c>
      <c r="C2317" s="74" t="s">
        <v>71</v>
      </c>
      <c r="D2317" s="73">
        <v>133899</v>
      </c>
    </row>
    <row r="2318" spans="2:4" x14ac:dyDescent="0.3">
      <c r="B2318" s="72" t="s">
        <v>428</v>
      </c>
      <c r="C2318" s="74" t="s">
        <v>77</v>
      </c>
      <c r="D2318" s="73">
        <v>712619.26</v>
      </c>
    </row>
    <row r="2319" spans="2:4" x14ac:dyDescent="0.3">
      <c r="B2319" s="72" t="s">
        <v>428</v>
      </c>
      <c r="C2319" s="74" t="s">
        <v>81</v>
      </c>
      <c r="D2319" s="73">
        <v>305857.86000000004</v>
      </c>
    </row>
    <row r="2320" spans="2:4" x14ac:dyDescent="0.3">
      <c r="B2320" s="72" t="s">
        <v>428</v>
      </c>
      <c r="C2320" s="74" t="s">
        <v>85</v>
      </c>
      <c r="D2320" s="73">
        <v>10601.97</v>
      </c>
    </row>
    <row r="2321" spans="2:4" x14ac:dyDescent="0.3">
      <c r="B2321" s="72" t="s">
        <v>428</v>
      </c>
      <c r="C2321" s="74" t="s">
        <v>87</v>
      </c>
      <c r="D2321" s="73">
        <v>2542.6999999999998</v>
      </c>
    </row>
    <row r="2322" spans="2:4" x14ac:dyDescent="0.3">
      <c r="B2322" s="72" t="s">
        <v>428</v>
      </c>
      <c r="C2322" s="74" t="s">
        <v>89</v>
      </c>
      <c r="D2322" s="73">
        <v>220.66</v>
      </c>
    </row>
    <row r="2323" spans="2:4" x14ac:dyDescent="0.3">
      <c r="B2323" s="72" t="s">
        <v>428</v>
      </c>
      <c r="C2323" s="74" t="s">
        <v>91</v>
      </c>
      <c r="D2323" s="73">
        <v>71169.34</v>
      </c>
    </row>
    <row r="2324" spans="2:4" x14ac:dyDescent="0.3">
      <c r="B2324" s="72" t="s">
        <v>428</v>
      </c>
      <c r="C2324" s="74" t="s">
        <v>93</v>
      </c>
      <c r="D2324" s="73">
        <v>11114.65</v>
      </c>
    </row>
    <row r="2325" spans="2:4" x14ac:dyDescent="0.3">
      <c r="B2325" s="72" t="s">
        <v>428</v>
      </c>
      <c r="C2325" s="74" t="s">
        <v>95</v>
      </c>
      <c r="D2325" s="73">
        <v>137566.92000000001</v>
      </c>
    </row>
    <row r="2326" spans="2:4" x14ac:dyDescent="0.3">
      <c r="B2326" s="72" t="s">
        <v>428</v>
      </c>
      <c r="C2326" s="74" t="s">
        <v>97</v>
      </c>
      <c r="D2326" s="73">
        <v>55676.36</v>
      </c>
    </row>
    <row r="2327" spans="2:4" x14ac:dyDescent="0.3">
      <c r="B2327" s="72" t="s">
        <v>428</v>
      </c>
      <c r="C2327" s="74" t="s">
        <v>101</v>
      </c>
      <c r="D2327" s="73">
        <v>36220.759999999995</v>
      </c>
    </row>
    <row r="2328" spans="2:4" x14ac:dyDescent="0.3">
      <c r="B2328" s="72" t="s">
        <v>428</v>
      </c>
      <c r="C2328" s="74" t="s">
        <v>105</v>
      </c>
      <c r="D2328" s="73">
        <v>19985.29</v>
      </c>
    </row>
    <row r="2329" spans="2:4" x14ac:dyDescent="0.3">
      <c r="B2329" s="72" t="s">
        <v>428</v>
      </c>
      <c r="C2329" s="74" t="s">
        <v>107</v>
      </c>
      <c r="D2329" s="73">
        <v>29760</v>
      </c>
    </row>
    <row r="2330" spans="2:4" x14ac:dyDescent="0.3">
      <c r="B2330" s="72" t="s">
        <v>428</v>
      </c>
      <c r="C2330" s="74" t="s">
        <v>109</v>
      </c>
      <c r="D2330" s="73">
        <v>1985056.85</v>
      </c>
    </row>
    <row r="2331" spans="2:4" x14ac:dyDescent="0.3">
      <c r="B2331" s="72" t="s">
        <v>428</v>
      </c>
      <c r="C2331" s="74" t="s">
        <v>111</v>
      </c>
      <c r="D2331" s="73">
        <v>99465.13</v>
      </c>
    </row>
    <row r="2332" spans="2:4" x14ac:dyDescent="0.3">
      <c r="B2332" s="72" t="s">
        <v>428</v>
      </c>
      <c r="C2332" s="74" t="s">
        <v>117</v>
      </c>
      <c r="D2332" s="73">
        <v>192703.96999999997</v>
      </c>
    </row>
    <row r="2333" spans="2:4" x14ac:dyDescent="0.3">
      <c r="B2333" s="72" t="s">
        <v>428</v>
      </c>
      <c r="C2333" s="74" t="s">
        <v>119</v>
      </c>
      <c r="D2333" s="73">
        <v>2820.73</v>
      </c>
    </row>
    <row r="2334" spans="2:4" x14ac:dyDescent="0.3">
      <c r="B2334" s="72" t="s">
        <v>428</v>
      </c>
      <c r="C2334" s="74" t="s">
        <v>121</v>
      </c>
      <c r="D2334" s="73">
        <v>15663.3</v>
      </c>
    </row>
    <row r="2335" spans="2:4" x14ac:dyDescent="0.3">
      <c r="B2335" s="72" t="s">
        <v>428</v>
      </c>
      <c r="C2335" s="74" t="s">
        <v>22</v>
      </c>
      <c r="D2335" s="73">
        <v>35960.410000000003</v>
      </c>
    </row>
    <row r="2336" spans="2:4" x14ac:dyDescent="0.3">
      <c r="B2336" s="72" t="s">
        <v>428</v>
      </c>
      <c r="C2336" s="74" t="s">
        <v>6</v>
      </c>
      <c r="D2336" s="73">
        <v>14537.55</v>
      </c>
    </row>
    <row r="2337" spans="2:4" x14ac:dyDescent="0.3">
      <c r="B2337" s="72" t="s">
        <v>428</v>
      </c>
      <c r="C2337" s="74" t="s">
        <v>8</v>
      </c>
      <c r="D2337" s="73">
        <v>18103.11</v>
      </c>
    </row>
    <row r="2338" spans="2:4" x14ac:dyDescent="0.3">
      <c r="B2338" s="72" t="s">
        <v>428</v>
      </c>
      <c r="C2338" s="74" t="s">
        <v>10</v>
      </c>
      <c r="D2338" s="73">
        <v>54256.22</v>
      </c>
    </row>
    <row r="2339" spans="2:4" x14ac:dyDescent="0.3">
      <c r="B2339" s="72" t="s">
        <v>428</v>
      </c>
      <c r="C2339" s="74" t="s">
        <v>12</v>
      </c>
      <c r="D2339" s="73">
        <v>54861.130000000005</v>
      </c>
    </row>
    <row r="2340" spans="2:4" x14ac:dyDescent="0.3">
      <c r="B2340" s="72" t="s">
        <v>428</v>
      </c>
      <c r="C2340" s="74" t="s">
        <v>16</v>
      </c>
      <c r="D2340" s="73">
        <v>1704.8</v>
      </c>
    </row>
    <row r="2341" spans="2:4" x14ac:dyDescent="0.3">
      <c r="B2341" s="72" t="s">
        <v>836</v>
      </c>
      <c r="C2341" s="74" t="s">
        <v>194</v>
      </c>
      <c r="D2341" s="73">
        <v>189677.84000000003</v>
      </c>
    </row>
    <row r="2342" spans="2:4" x14ac:dyDescent="0.3">
      <c r="B2342" s="72" t="s">
        <v>836</v>
      </c>
      <c r="C2342" s="74" t="s">
        <v>193</v>
      </c>
      <c r="D2342" s="73">
        <v>-189677.84</v>
      </c>
    </row>
    <row r="2343" spans="2:4" x14ac:dyDescent="0.3">
      <c r="B2343" s="72" t="s">
        <v>836</v>
      </c>
      <c r="C2343" s="74" t="s">
        <v>185</v>
      </c>
      <c r="D2343" s="73">
        <v>103836</v>
      </c>
    </row>
    <row r="2344" spans="2:4" x14ac:dyDescent="0.3">
      <c r="B2344" s="72" t="s">
        <v>836</v>
      </c>
      <c r="C2344" s="74" t="s">
        <v>186</v>
      </c>
      <c r="D2344" s="73">
        <v>92718.14</v>
      </c>
    </row>
    <row r="2345" spans="2:4" x14ac:dyDescent="0.3">
      <c r="B2345" s="72" t="s">
        <v>836</v>
      </c>
      <c r="C2345" s="74" t="s">
        <v>187</v>
      </c>
      <c r="D2345" s="73">
        <v>239874.27000000002</v>
      </c>
    </row>
    <row r="2346" spans="2:4" x14ac:dyDescent="0.3">
      <c r="B2346" s="72" t="s">
        <v>836</v>
      </c>
      <c r="C2346" s="74" t="s">
        <v>190</v>
      </c>
      <c r="D2346" s="73">
        <v>710585.28999999992</v>
      </c>
    </row>
    <row r="2347" spans="2:4" x14ac:dyDescent="0.3">
      <c r="B2347" s="72" t="s">
        <v>836</v>
      </c>
      <c r="C2347" s="74" t="s">
        <v>191</v>
      </c>
      <c r="D2347" s="73">
        <v>305974.58</v>
      </c>
    </row>
    <row r="2348" spans="2:4" x14ac:dyDescent="0.3">
      <c r="B2348" s="72" t="s">
        <v>836</v>
      </c>
      <c r="C2348" s="74" t="s">
        <v>192</v>
      </c>
      <c r="D2348" s="73">
        <v>13139712.129999999</v>
      </c>
    </row>
    <row r="2349" spans="2:4" x14ac:dyDescent="0.3">
      <c r="B2349" s="72" t="s">
        <v>836</v>
      </c>
      <c r="C2349" s="74" t="s">
        <v>172</v>
      </c>
      <c r="D2349" s="73">
        <v>52800.240000000005</v>
      </c>
    </row>
    <row r="2350" spans="2:4" x14ac:dyDescent="0.3">
      <c r="B2350" s="72" t="s">
        <v>836</v>
      </c>
      <c r="C2350" s="74" t="s">
        <v>174</v>
      </c>
      <c r="D2350" s="73">
        <v>43090</v>
      </c>
    </row>
    <row r="2351" spans="2:4" x14ac:dyDescent="0.3">
      <c r="B2351" s="72" t="s">
        <v>836</v>
      </c>
      <c r="C2351" s="74" t="s">
        <v>178</v>
      </c>
      <c r="D2351" s="73">
        <v>486434.37</v>
      </c>
    </row>
    <row r="2352" spans="2:4" x14ac:dyDescent="0.3">
      <c r="B2352" s="72" t="s">
        <v>836</v>
      </c>
      <c r="C2352" s="74" t="s">
        <v>180</v>
      </c>
      <c r="D2352" s="73">
        <v>231953.16</v>
      </c>
    </row>
    <row r="2353" spans="2:4" x14ac:dyDescent="0.3">
      <c r="B2353" s="72" t="s">
        <v>836</v>
      </c>
      <c r="C2353" s="74" t="s">
        <v>182</v>
      </c>
      <c r="D2353" s="73">
        <v>8898564.0900000017</v>
      </c>
    </row>
    <row r="2354" spans="2:4" x14ac:dyDescent="0.3">
      <c r="B2354" s="72" t="s">
        <v>836</v>
      </c>
      <c r="C2354" s="74" t="s">
        <v>135</v>
      </c>
      <c r="D2354" s="73">
        <v>4068.04</v>
      </c>
    </row>
    <row r="2355" spans="2:4" x14ac:dyDescent="0.3">
      <c r="B2355" s="72" t="s">
        <v>836</v>
      </c>
      <c r="C2355" s="74" t="s">
        <v>137</v>
      </c>
      <c r="D2355" s="73">
        <v>29064.080000000002</v>
      </c>
    </row>
    <row r="2356" spans="2:4" x14ac:dyDescent="0.3">
      <c r="B2356" s="72" t="s">
        <v>836</v>
      </c>
      <c r="C2356" s="74" t="s">
        <v>139</v>
      </c>
      <c r="D2356" s="73">
        <v>3012021.1799999997</v>
      </c>
    </row>
    <row r="2357" spans="2:4" x14ac:dyDescent="0.3">
      <c r="B2357" s="72" t="s">
        <v>836</v>
      </c>
      <c r="C2357" s="74" t="s">
        <v>141</v>
      </c>
      <c r="D2357" s="73">
        <v>1997180</v>
      </c>
    </row>
    <row r="2358" spans="2:4" x14ac:dyDescent="0.3">
      <c r="B2358" s="72" t="s">
        <v>836</v>
      </c>
      <c r="C2358" s="74" t="s">
        <v>143</v>
      </c>
      <c r="D2358" s="73">
        <v>331503.27</v>
      </c>
    </row>
    <row r="2359" spans="2:4" x14ac:dyDescent="0.3">
      <c r="B2359" s="72" t="s">
        <v>836</v>
      </c>
      <c r="C2359" s="74" t="s">
        <v>145</v>
      </c>
      <c r="D2359" s="73">
        <v>80063.73</v>
      </c>
    </row>
    <row r="2360" spans="2:4" x14ac:dyDescent="0.3">
      <c r="B2360" s="72" t="s">
        <v>836</v>
      </c>
      <c r="C2360" s="74" t="s">
        <v>147</v>
      </c>
      <c r="D2360" s="73">
        <v>70846.640000000014</v>
      </c>
    </row>
    <row r="2361" spans="2:4" x14ac:dyDescent="0.3">
      <c r="B2361" s="72" t="s">
        <v>836</v>
      </c>
      <c r="C2361" s="74" t="s">
        <v>149</v>
      </c>
      <c r="D2361" s="73">
        <v>104087.16</v>
      </c>
    </row>
    <row r="2362" spans="2:4" x14ac:dyDescent="0.3">
      <c r="B2362" s="72" t="s">
        <v>836</v>
      </c>
      <c r="C2362" s="74" t="s">
        <v>159</v>
      </c>
      <c r="D2362" s="73">
        <v>1066990.6200000001</v>
      </c>
    </row>
    <row r="2363" spans="2:4" x14ac:dyDescent="0.3">
      <c r="B2363" s="72" t="s">
        <v>836</v>
      </c>
      <c r="C2363" s="74" t="s">
        <v>161</v>
      </c>
      <c r="D2363" s="73">
        <v>2047636.6500000001</v>
      </c>
    </row>
    <row r="2364" spans="2:4" x14ac:dyDescent="0.3">
      <c r="B2364" s="72" t="s">
        <v>836</v>
      </c>
      <c r="C2364" s="74" t="s">
        <v>163</v>
      </c>
      <c r="D2364" s="73">
        <v>712367.61999999988</v>
      </c>
    </row>
    <row r="2365" spans="2:4" x14ac:dyDescent="0.3">
      <c r="B2365" s="72" t="s">
        <v>836</v>
      </c>
      <c r="C2365" s="74" t="s">
        <v>165</v>
      </c>
      <c r="D2365" s="73">
        <v>1085584.2799999998</v>
      </c>
    </row>
    <row r="2366" spans="2:4" x14ac:dyDescent="0.3">
      <c r="B2366" s="72" t="s">
        <v>836</v>
      </c>
      <c r="C2366" s="74" t="s">
        <v>124</v>
      </c>
      <c r="D2366" s="73">
        <v>313981.14</v>
      </c>
    </row>
    <row r="2367" spans="2:4" x14ac:dyDescent="0.3">
      <c r="B2367" s="72" t="s">
        <v>836</v>
      </c>
      <c r="C2367" s="74" t="s">
        <v>126</v>
      </c>
      <c r="D2367" s="73">
        <v>318095.02999999997</v>
      </c>
    </row>
    <row r="2368" spans="2:4" x14ac:dyDescent="0.3">
      <c r="B2368" s="72" t="s">
        <v>836</v>
      </c>
      <c r="C2368" s="74" t="s">
        <v>128</v>
      </c>
      <c r="D2368" s="73">
        <v>82200.31</v>
      </c>
    </row>
    <row r="2369" spans="2:4" x14ac:dyDescent="0.3">
      <c r="B2369" s="72" t="s">
        <v>836</v>
      </c>
      <c r="C2369" s="74" t="s">
        <v>130</v>
      </c>
      <c r="D2369" s="73">
        <v>711681.12</v>
      </c>
    </row>
    <row r="2370" spans="2:4" x14ac:dyDescent="0.3">
      <c r="B2370" s="72" t="s">
        <v>836</v>
      </c>
      <c r="C2370" s="74" t="s">
        <v>132</v>
      </c>
      <c r="D2370" s="73">
        <v>1260231.99</v>
      </c>
    </row>
    <row r="2371" spans="2:4" x14ac:dyDescent="0.3">
      <c r="B2371" s="72" t="s">
        <v>836</v>
      </c>
      <c r="C2371" s="74" t="s">
        <v>33</v>
      </c>
      <c r="D2371" s="73">
        <v>1831.88</v>
      </c>
    </row>
    <row r="2372" spans="2:4" x14ac:dyDescent="0.3">
      <c r="B2372" s="72" t="s">
        <v>836</v>
      </c>
      <c r="C2372" s="74" t="s">
        <v>35</v>
      </c>
      <c r="D2372" s="73">
        <v>102744.16</v>
      </c>
    </row>
    <row r="2373" spans="2:4" x14ac:dyDescent="0.3">
      <c r="B2373" s="72" t="s">
        <v>836</v>
      </c>
      <c r="C2373" s="74" t="s">
        <v>45</v>
      </c>
      <c r="D2373" s="73">
        <v>10806</v>
      </c>
    </row>
    <row r="2374" spans="2:4" x14ac:dyDescent="0.3">
      <c r="B2374" s="72" t="s">
        <v>836</v>
      </c>
      <c r="C2374" s="74" t="s">
        <v>47</v>
      </c>
      <c r="D2374" s="73">
        <v>3799.93</v>
      </c>
    </row>
    <row r="2375" spans="2:4" x14ac:dyDescent="0.3">
      <c r="B2375" s="72" t="s">
        <v>836</v>
      </c>
      <c r="C2375" s="74" t="s">
        <v>49</v>
      </c>
      <c r="D2375" s="73">
        <v>267224.95</v>
      </c>
    </row>
    <row r="2376" spans="2:4" x14ac:dyDescent="0.3">
      <c r="B2376" s="72" t="s">
        <v>836</v>
      </c>
      <c r="C2376" s="74" t="s">
        <v>51</v>
      </c>
      <c r="D2376" s="73">
        <v>109236.06999999999</v>
      </c>
    </row>
    <row r="2377" spans="2:4" x14ac:dyDescent="0.3">
      <c r="B2377" s="72" t="s">
        <v>836</v>
      </c>
      <c r="C2377" s="74" t="s">
        <v>57</v>
      </c>
      <c r="D2377" s="73">
        <v>5128.0200000000004</v>
      </c>
    </row>
    <row r="2378" spans="2:4" x14ac:dyDescent="0.3">
      <c r="B2378" s="72" t="s">
        <v>836</v>
      </c>
      <c r="C2378" s="74" t="s">
        <v>59</v>
      </c>
      <c r="D2378" s="73">
        <v>609058</v>
      </c>
    </row>
    <row r="2379" spans="2:4" x14ac:dyDescent="0.3">
      <c r="B2379" s="72" t="s">
        <v>836</v>
      </c>
      <c r="C2379" s="74" t="s">
        <v>61</v>
      </c>
      <c r="D2379" s="73">
        <v>888588.72</v>
      </c>
    </row>
    <row r="2380" spans="2:4" x14ac:dyDescent="0.3">
      <c r="B2380" s="72" t="s">
        <v>836</v>
      </c>
      <c r="C2380" s="74" t="s">
        <v>63</v>
      </c>
      <c r="D2380" s="73">
        <v>417762.04</v>
      </c>
    </row>
    <row r="2381" spans="2:4" x14ac:dyDescent="0.3">
      <c r="B2381" s="72" t="s">
        <v>836</v>
      </c>
      <c r="C2381" s="74" t="s">
        <v>65</v>
      </c>
      <c r="D2381" s="73">
        <v>28631.02</v>
      </c>
    </row>
    <row r="2382" spans="2:4" x14ac:dyDescent="0.3">
      <c r="B2382" s="72" t="s">
        <v>836</v>
      </c>
      <c r="C2382" s="74" t="s">
        <v>67</v>
      </c>
      <c r="D2382" s="73">
        <v>354.46</v>
      </c>
    </row>
    <row r="2383" spans="2:4" x14ac:dyDescent="0.3">
      <c r="B2383" s="72" t="s">
        <v>836</v>
      </c>
      <c r="C2383" s="74" t="s">
        <v>69</v>
      </c>
      <c r="D2383" s="73">
        <v>379274.8</v>
      </c>
    </row>
    <row r="2384" spans="2:4" x14ac:dyDescent="0.3">
      <c r="B2384" s="72" t="s">
        <v>836</v>
      </c>
      <c r="C2384" s="74" t="s">
        <v>71</v>
      </c>
      <c r="D2384" s="73">
        <v>380260.78</v>
      </c>
    </row>
    <row r="2385" spans="2:4" x14ac:dyDescent="0.3">
      <c r="B2385" s="72" t="s">
        <v>836</v>
      </c>
      <c r="C2385" s="74" t="s">
        <v>73</v>
      </c>
      <c r="D2385" s="73">
        <v>3426.21</v>
      </c>
    </row>
    <row r="2386" spans="2:4" x14ac:dyDescent="0.3">
      <c r="B2386" s="72" t="s">
        <v>836</v>
      </c>
      <c r="C2386" s="74" t="s">
        <v>85</v>
      </c>
      <c r="D2386" s="73">
        <v>114707.22</v>
      </c>
    </row>
    <row r="2387" spans="2:4" x14ac:dyDescent="0.3">
      <c r="B2387" s="72" t="s">
        <v>836</v>
      </c>
      <c r="C2387" s="74" t="s">
        <v>87</v>
      </c>
      <c r="D2387" s="73">
        <v>2085.98</v>
      </c>
    </row>
    <row r="2388" spans="2:4" x14ac:dyDescent="0.3">
      <c r="B2388" s="72" t="s">
        <v>836</v>
      </c>
      <c r="C2388" s="74" t="s">
        <v>89</v>
      </c>
      <c r="D2388" s="73">
        <v>22892.309999999998</v>
      </c>
    </row>
    <row r="2389" spans="2:4" x14ac:dyDescent="0.3">
      <c r="B2389" s="72" t="s">
        <v>836</v>
      </c>
      <c r="C2389" s="74" t="s">
        <v>91</v>
      </c>
      <c r="D2389" s="73">
        <v>348697.47</v>
      </c>
    </row>
    <row r="2390" spans="2:4" x14ac:dyDescent="0.3">
      <c r="B2390" s="72" t="s">
        <v>836</v>
      </c>
      <c r="C2390" s="74" t="s">
        <v>93</v>
      </c>
      <c r="D2390" s="73">
        <v>37818.47</v>
      </c>
    </row>
    <row r="2391" spans="2:4" x14ac:dyDescent="0.3">
      <c r="B2391" s="72" t="s">
        <v>836</v>
      </c>
      <c r="C2391" s="74" t="s">
        <v>95</v>
      </c>
      <c r="D2391" s="73">
        <v>112873.04000000001</v>
      </c>
    </row>
    <row r="2392" spans="2:4" x14ac:dyDescent="0.3">
      <c r="B2392" s="72" t="s">
        <v>836</v>
      </c>
      <c r="C2392" s="74" t="s">
        <v>97</v>
      </c>
      <c r="D2392" s="73">
        <v>6484.44</v>
      </c>
    </row>
    <row r="2393" spans="2:4" x14ac:dyDescent="0.3">
      <c r="B2393" s="72" t="s">
        <v>836</v>
      </c>
      <c r="C2393" s="74" t="s">
        <v>99</v>
      </c>
      <c r="D2393" s="73">
        <v>80486.64</v>
      </c>
    </row>
    <row r="2394" spans="2:4" x14ac:dyDescent="0.3">
      <c r="B2394" s="72" t="s">
        <v>836</v>
      </c>
      <c r="C2394" s="74" t="s">
        <v>101</v>
      </c>
      <c r="D2394" s="73">
        <v>34273.56</v>
      </c>
    </row>
    <row r="2395" spans="2:4" x14ac:dyDescent="0.3">
      <c r="B2395" s="72" t="s">
        <v>836</v>
      </c>
      <c r="C2395" s="74" t="s">
        <v>103</v>
      </c>
      <c r="D2395" s="73">
        <v>42830</v>
      </c>
    </row>
    <row r="2396" spans="2:4" x14ac:dyDescent="0.3">
      <c r="B2396" s="72" t="s">
        <v>836</v>
      </c>
      <c r="C2396" s="74" t="s">
        <v>105</v>
      </c>
      <c r="D2396" s="73">
        <v>14358.3</v>
      </c>
    </row>
    <row r="2397" spans="2:4" x14ac:dyDescent="0.3">
      <c r="B2397" s="72" t="s">
        <v>836</v>
      </c>
      <c r="C2397" s="74" t="s">
        <v>107</v>
      </c>
      <c r="D2397" s="73">
        <v>21780</v>
      </c>
    </row>
    <row r="2398" spans="2:4" x14ac:dyDescent="0.3">
      <c r="B2398" s="72" t="s">
        <v>836</v>
      </c>
      <c r="C2398" s="74" t="s">
        <v>109</v>
      </c>
      <c r="D2398" s="73">
        <v>367752.19</v>
      </c>
    </row>
    <row r="2399" spans="2:4" x14ac:dyDescent="0.3">
      <c r="B2399" s="72" t="s">
        <v>836</v>
      </c>
      <c r="C2399" s="74" t="s">
        <v>111</v>
      </c>
      <c r="D2399" s="73">
        <v>209538.56</v>
      </c>
    </row>
    <row r="2400" spans="2:4" x14ac:dyDescent="0.3">
      <c r="B2400" s="72" t="s">
        <v>836</v>
      </c>
      <c r="C2400" s="74" t="s">
        <v>113</v>
      </c>
      <c r="D2400" s="73">
        <v>45801.5</v>
      </c>
    </row>
    <row r="2401" spans="2:4" x14ac:dyDescent="0.3">
      <c r="B2401" s="72" t="s">
        <v>836</v>
      </c>
      <c r="C2401" s="74" t="s">
        <v>115</v>
      </c>
      <c r="D2401" s="73">
        <v>1237.5</v>
      </c>
    </row>
    <row r="2402" spans="2:4" x14ac:dyDescent="0.3">
      <c r="B2402" s="72" t="s">
        <v>836</v>
      </c>
      <c r="C2402" s="74" t="s">
        <v>117</v>
      </c>
      <c r="D2402" s="73">
        <v>2474.2399999999998</v>
      </c>
    </row>
    <row r="2403" spans="2:4" x14ac:dyDescent="0.3">
      <c r="B2403" s="72" t="s">
        <v>836</v>
      </c>
      <c r="C2403" s="74" t="s">
        <v>119</v>
      </c>
      <c r="D2403" s="73">
        <v>4499.2299999999996</v>
      </c>
    </row>
    <row r="2404" spans="2:4" x14ac:dyDescent="0.3">
      <c r="B2404" s="72" t="s">
        <v>836</v>
      </c>
      <c r="C2404" s="74" t="s">
        <v>121</v>
      </c>
      <c r="D2404" s="73">
        <v>64651.38</v>
      </c>
    </row>
    <row r="2405" spans="2:4" x14ac:dyDescent="0.3">
      <c r="B2405" s="72" t="s">
        <v>836</v>
      </c>
      <c r="C2405" s="74" t="s">
        <v>22</v>
      </c>
      <c r="D2405" s="73">
        <v>94443.86</v>
      </c>
    </row>
    <row r="2406" spans="2:4" x14ac:dyDescent="0.3">
      <c r="B2406" s="72" t="s">
        <v>836</v>
      </c>
      <c r="C2406" s="74" t="s">
        <v>6</v>
      </c>
      <c r="D2406" s="73">
        <v>73071.600000000006</v>
      </c>
    </row>
    <row r="2407" spans="2:4" x14ac:dyDescent="0.3">
      <c r="B2407" s="72" t="s">
        <v>432</v>
      </c>
      <c r="C2407" s="74" t="s">
        <v>194</v>
      </c>
      <c r="D2407" s="73">
        <v>251028.21999999997</v>
      </c>
    </row>
    <row r="2408" spans="2:4" x14ac:dyDescent="0.3">
      <c r="B2408" s="72" t="s">
        <v>432</v>
      </c>
      <c r="C2408" s="74" t="s">
        <v>193</v>
      </c>
      <c r="D2408" s="73">
        <v>-251028.21999999997</v>
      </c>
    </row>
    <row r="2409" spans="2:4" x14ac:dyDescent="0.3">
      <c r="B2409" s="72" t="s">
        <v>432</v>
      </c>
      <c r="C2409" s="74" t="s">
        <v>185</v>
      </c>
      <c r="D2409" s="73">
        <v>215645</v>
      </c>
    </row>
    <row r="2410" spans="2:4" x14ac:dyDescent="0.3">
      <c r="B2410" s="72" t="s">
        <v>432</v>
      </c>
      <c r="C2410" s="74" t="s">
        <v>186</v>
      </c>
      <c r="D2410" s="73">
        <v>203055.54</v>
      </c>
    </row>
    <row r="2411" spans="2:4" x14ac:dyDescent="0.3">
      <c r="B2411" s="72" t="s">
        <v>432</v>
      </c>
      <c r="C2411" s="74" t="s">
        <v>187</v>
      </c>
      <c r="D2411" s="73">
        <v>915165.96</v>
      </c>
    </row>
    <row r="2412" spans="2:4" x14ac:dyDescent="0.3">
      <c r="B2412" s="72" t="s">
        <v>432</v>
      </c>
      <c r="C2412" s="74" t="s">
        <v>190</v>
      </c>
      <c r="D2412" s="73">
        <v>721614.41</v>
      </c>
    </row>
    <row r="2413" spans="2:4" x14ac:dyDescent="0.3">
      <c r="B2413" s="72" t="s">
        <v>432</v>
      </c>
      <c r="C2413" s="74" t="s">
        <v>191</v>
      </c>
      <c r="D2413" s="73">
        <v>1981758.5100000002</v>
      </c>
    </row>
    <row r="2414" spans="2:4" x14ac:dyDescent="0.3">
      <c r="B2414" s="72" t="s">
        <v>432</v>
      </c>
      <c r="C2414" s="74" t="s">
        <v>192</v>
      </c>
      <c r="D2414" s="73">
        <v>27142563.429999996</v>
      </c>
    </row>
    <row r="2415" spans="2:4" x14ac:dyDescent="0.3">
      <c r="B2415" s="72" t="s">
        <v>432</v>
      </c>
      <c r="C2415" s="74" t="s">
        <v>172</v>
      </c>
      <c r="D2415" s="73">
        <v>85197.700000000012</v>
      </c>
    </row>
    <row r="2416" spans="2:4" x14ac:dyDescent="0.3">
      <c r="B2416" s="72" t="s">
        <v>432</v>
      </c>
      <c r="C2416" s="74" t="s">
        <v>174</v>
      </c>
      <c r="D2416" s="73">
        <v>656014.21</v>
      </c>
    </row>
    <row r="2417" spans="2:4" x14ac:dyDescent="0.3">
      <c r="B2417" s="72" t="s">
        <v>432</v>
      </c>
      <c r="C2417" s="74" t="s">
        <v>178</v>
      </c>
      <c r="D2417" s="73">
        <v>550355.53</v>
      </c>
    </row>
    <row r="2418" spans="2:4" x14ac:dyDescent="0.3">
      <c r="B2418" s="72" t="s">
        <v>432</v>
      </c>
      <c r="C2418" s="74" t="s">
        <v>180</v>
      </c>
      <c r="D2418" s="73">
        <v>539444.94000000006</v>
      </c>
    </row>
    <row r="2419" spans="2:4" x14ac:dyDescent="0.3">
      <c r="B2419" s="72" t="s">
        <v>432</v>
      </c>
      <c r="C2419" s="74" t="s">
        <v>182</v>
      </c>
      <c r="D2419" s="73">
        <v>10248168.789999999</v>
      </c>
    </row>
    <row r="2420" spans="2:4" x14ac:dyDescent="0.3">
      <c r="B2420" s="72" t="s">
        <v>432</v>
      </c>
      <c r="C2420" s="74" t="s">
        <v>139</v>
      </c>
      <c r="D2420" s="73">
        <v>3793989.01</v>
      </c>
    </row>
    <row r="2421" spans="2:4" x14ac:dyDescent="0.3">
      <c r="B2421" s="72" t="s">
        <v>432</v>
      </c>
      <c r="C2421" s="74" t="s">
        <v>141</v>
      </c>
      <c r="D2421" s="73">
        <v>4259094.99</v>
      </c>
    </row>
    <row r="2422" spans="2:4" x14ac:dyDescent="0.3">
      <c r="B2422" s="72" t="s">
        <v>432</v>
      </c>
      <c r="C2422" s="74" t="s">
        <v>143</v>
      </c>
      <c r="D2422" s="73">
        <v>402662.27000000008</v>
      </c>
    </row>
    <row r="2423" spans="2:4" x14ac:dyDescent="0.3">
      <c r="B2423" s="72" t="s">
        <v>432</v>
      </c>
      <c r="C2423" s="74" t="s">
        <v>145</v>
      </c>
      <c r="D2423" s="73">
        <v>211233.87</v>
      </c>
    </row>
    <row r="2424" spans="2:4" x14ac:dyDescent="0.3">
      <c r="B2424" s="72" t="s">
        <v>432</v>
      </c>
      <c r="C2424" s="74" t="s">
        <v>147</v>
      </c>
      <c r="D2424" s="73">
        <v>100482.70000000001</v>
      </c>
    </row>
    <row r="2425" spans="2:4" x14ac:dyDescent="0.3">
      <c r="B2425" s="72" t="s">
        <v>432</v>
      </c>
      <c r="C2425" s="74" t="s">
        <v>149</v>
      </c>
      <c r="D2425" s="73">
        <v>259618.24999999997</v>
      </c>
    </row>
    <row r="2426" spans="2:4" x14ac:dyDescent="0.3">
      <c r="B2426" s="72" t="s">
        <v>432</v>
      </c>
      <c r="C2426" s="74" t="s">
        <v>159</v>
      </c>
      <c r="D2426" s="73">
        <v>1318181.7499999998</v>
      </c>
    </row>
    <row r="2427" spans="2:4" x14ac:dyDescent="0.3">
      <c r="B2427" s="72" t="s">
        <v>432</v>
      </c>
      <c r="C2427" s="74" t="s">
        <v>161</v>
      </c>
      <c r="D2427" s="73">
        <v>4255255.5599999996</v>
      </c>
    </row>
    <row r="2428" spans="2:4" x14ac:dyDescent="0.3">
      <c r="B2428" s="72" t="s">
        <v>432</v>
      </c>
      <c r="C2428" s="74" t="s">
        <v>163</v>
      </c>
      <c r="D2428" s="73">
        <v>889799.06999999983</v>
      </c>
    </row>
    <row r="2429" spans="2:4" x14ac:dyDescent="0.3">
      <c r="B2429" s="72" t="s">
        <v>432</v>
      </c>
      <c r="C2429" s="74" t="s">
        <v>165</v>
      </c>
      <c r="D2429" s="73">
        <v>2328692.79</v>
      </c>
    </row>
    <row r="2430" spans="2:4" x14ac:dyDescent="0.3">
      <c r="B2430" s="72" t="s">
        <v>432</v>
      </c>
      <c r="C2430" s="74" t="s">
        <v>124</v>
      </c>
      <c r="D2430" s="73">
        <v>1666038.97</v>
      </c>
    </row>
    <row r="2431" spans="2:4" x14ac:dyDescent="0.3">
      <c r="B2431" s="72" t="s">
        <v>432</v>
      </c>
      <c r="C2431" s="74" t="s">
        <v>126</v>
      </c>
      <c r="D2431" s="73">
        <v>644058.67000000004</v>
      </c>
    </row>
    <row r="2432" spans="2:4" x14ac:dyDescent="0.3">
      <c r="B2432" s="72" t="s">
        <v>432</v>
      </c>
      <c r="C2432" s="74" t="s">
        <v>128</v>
      </c>
      <c r="D2432" s="73">
        <v>1161407.31</v>
      </c>
    </row>
    <row r="2433" spans="2:4" x14ac:dyDescent="0.3">
      <c r="B2433" s="72" t="s">
        <v>432</v>
      </c>
      <c r="C2433" s="74" t="s">
        <v>130</v>
      </c>
      <c r="D2433" s="73">
        <v>322975.61000000004</v>
      </c>
    </row>
    <row r="2434" spans="2:4" x14ac:dyDescent="0.3">
      <c r="B2434" s="72" t="s">
        <v>432</v>
      </c>
      <c r="C2434" s="74" t="s">
        <v>132</v>
      </c>
      <c r="D2434" s="73">
        <v>2337879.41</v>
      </c>
    </row>
    <row r="2435" spans="2:4" x14ac:dyDescent="0.3">
      <c r="B2435" s="72" t="s">
        <v>432</v>
      </c>
      <c r="C2435" s="74" t="s">
        <v>33</v>
      </c>
      <c r="D2435" s="73">
        <v>3858.56</v>
      </c>
    </row>
    <row r="2436" spans="2:4" x14ac:dyDescent="0.3">
      <c r="B2436" s="72" t="s">
        <v>432</v>
      </c>
      <c r="C2436" s="74" t="s">
        <v>35</v>
      </c>
      <c r="D2436" s="73">
        <v>53035.7</v>
      </c>
    </row>
    <row r="2437" spans="2:4" x14ac:dyDescent="0.3">
      <c r="B2437" s="72" t="s">
        <v>432</v>
      </c>
      <c r="C2437" s="74" t="s">
        <v>39</v>
      </c>
      <c r="D2437" s="73">
        <v>86520.22</v>
      </c>
    </row>
    <row r="2438" spans="2:4" x14ac:dyDescent="0.3">
      <c r="B2438" s="72" t="s">
        <v>432</v>
      </c>
      <c r="C2438" s="74" t="s">
        <v>41</v>
      </c>
      <c r="D2438" s="73">
        <v>1714.61</v>
      </c>
    </row>
    <row r="2439" spans="2:4" x14ac:dyDescent="0.3">
      <c r="B2439" s="72" t="s">
        <v>432</v>
      </c>
      <c r="C2439" s="74" t="s">
        <v>45</v>
      </c>
      <c r="D2439" s="73">
        <v>25327.360000000001</v>
      </c>
    </row>
    <row r="2440" spans="2:4" x14ac:dyDescent="0.3">
      <c r="B2440" s="72" t="s">
        <v>432</v>
      </c>
      <c r="C2440" s="74" t="s">
        <v>49</v>
      </c>
      <c r="D2440" s="73">
        <v>604809.29</v>
      </c>
    </row>
    <row r="2441" spans="2:4" x14ac:dyDescent="0.3">
      <c r="B2441" s="72" t="s">
        <v>432</v>
      </c>
      <c r="C2441" s="74" t="s">
        <v>51</v>
      </c>
      <c r="D2441" s="73">
        <v>202312.97</v>
      </c>
    </row>
    <row r="2442" spans="2:4" x14ac:dyDescent="0.3">
      <c r="B2442" s="72" t="s">
        <v>432</v>
      </c>
      <c r="C2442" s="74" t="s">
        <v>55</v>
      </c>
      <c r="D2442" s="73">
        <v>348921.51</v>
      </c>
    </row>
    <row r="2443" spans="2:4" x14ac:dyDescent="0.3">
      <c r="B2443" s="72" t="s">
        <v>432</v>
      </c>
      <c r="C2443" s="74" t="s">
        <v>57</v>
      </c>
      <c r="D2443" s="73">
        <v>117511.24000000002</v>
      </c>
    </row>
    <row r="2444" spans="2:4" x14ac:dyDescent="0.3">
      <c r="B2444" s="72" t="s">
        <v>432</v>
      </c>
      <c r="C2444" s="74" t="s">
        <v>61</v>
      </c>
      <c r="D2444" s="73">
        <v>1113008.5699999998</v>
      </c>
    </row>
    <row r="2445" spans="2:4" x14ac:dyDescent="0.3">
      <c r="B2445" s="72" t="s">
        <v>432</v>
      </c>
      <c r="C2445" s="74" t="s">
        <v>63</v>
      </c>
      <c r="D2445" s="73">
        <v>976053.69000000006</v>
      </c>
    </row>
    <row r="2446" spans="2:4" x14ac:dyDescent="0.3">
      <c r="B2446" s="72" t="s">
        <v>432</v>
      </c>
      <c r="C2446" s="74" t="s">
        <v>65</v>
      </c>
      <c r="D2446" s="73">
        <v>65147.899999999994</v>
      </c>
    </row>
    <row r="2447" spans="2:4" x14ac:dyDescent="0.3">
      <c r="B2447" s="72" t="s">
        <v>432</v>
      </c>
      <c r="C2447" s="74" t="s">
        <v>67</v>
      </c>
      <c r="D2447" s="73">
        <v>10411.98</v>
      </c>
    </row>
    <row r="2448" spans="2:4" x14ac:dyDescent="0.3">
      <c r="B2448" s="72" t="s">
        <v>432</v>
      </c>
      <c r="C2448" s="74" t="s">
        <v>69</v>
      </c>
      <c r="D2448" s="73">
        <v>732013.57</v>
      </c>
    </row>
    <row r="2449" spans="2:4" x14ac:dyDescent="0.3">
      <c r="B2449" s="72" t="s">
        <v>432</v>
      </c>
      <c r="C2449" s="74" t="s">
        <v>71</v>
      </c>
      <c r="D2449" s="73">
        <v>627430</v>
      </c>
    </row>
    <row r="2450" spans="2:4" x14ac:dyDescent="0.3">
      <c r="B2450" s="72" t="s">
        <v>432</v>
      </c>
      <c r="C2450" s="74" t="s">
        <v>73</v>
      </c>
      <c r="D2450" s="73">
        <v>48.61</v>
      </c>
    </row>
    <row r="2451" spans="2:4" x14ac:dyDescent="0.3">
      <c r="B2451" s="72" t="s">
        <v>432</v>
      </c>
      <c r="C2451" s="74" t="s">
        <v>77</v>
      </c>
      <c r="D2451" s="73">
        <v>81020.909999999989</v>
      </c>
    </row>
    <row r="2452" spans="2:4" x14ac:dyDescent="0.3">
      <c r="B2452" s="72" t="s">
        <v>432</v>
      </c>
      <c r="C2452" s="74" t="s">
        <v>83</v>
      </c>
      <c r="D2452" s="73">
        <v>69808.09</v>
      </c>
    </row>
    <row r="2453" spans="2:4" x14ac:dyDescent="0.3">
      <c r="B2453" s="72" t="s">
        <v>432</v>
      </c>
      <c r="C2453" s="74" t="s">
        <v>85</v>
      </c>
      <c r="D2453" s="73">
        <v>21346.77</v>
      </c>
    </row>
    <row r="2454" spans="2:4" x14ac:dyDescent="0.3">
      <c r="B2454" s="72" t="s">
        <v>432</v>
      </c>
      <c r="C2454" s="74" t="s">
        <v>87</v>
      </c>
      <c r="D2454" s="73">
        <v>1272</v>
      </c>
    </row>
    <row r="2455" spans="2:4" x14ac:dyDescent="0.3">
      <c r="B2455" s="72" t="s">
        <v>432</v>
      </c>
      <c r="C2455" s="74" t="s">
        <v>91</v>
      </c>
      <c r="D2455" s="73">
        <v>703974.35</v>
      </c>
    </row>
    <row r="2456" spans="2:4" x14ac:dyDescent="0.3">
      <c r="B2456" s="72" t="s">
        <v>432</v>
      </c>
      <c r="C2456" s="74" t="s">
        <v>93</v>
      </c>
      <c r="D2456" s="73">
        <v>117953.55000000002</v>
      </c>
    </row>
    <row r="2457" spans="2:4" x14ac:dyDescent="0.3">
      <c r="B2457" s="72" t="s">
        <v>432</v>
      </c>
      <c r="C2457" s="74" t="s">
        <v>95</v>
      </c>
      <c r="D2457" s="73">
        <v>363684.24</v>
      </c>
    </row>
    <row r="2458" spans="2:4" x14ac:dyDescent="0.3">
      <c r="B2458" s="72" t="s">
        <v>432</v>
      </c>
      <c r="C2458" s="74" t="s">
        <v>101</v>
      </c>
      <c r="D2458" s="73">
        <v>126574.63999999998</v>
      </c>
    </row>
    <row r="2459" spans="2:4" x14ac:dyDescent="0.3">
      <c r="B2459" s="72" t="s">
        <v>432</v>
      </c>
      <c r="C2459" s="74" t="s">
        <v>105</v>
      </c>
      <c r="D2459" s="73">
        <v>41672.199999999997</v>
      </c>
    </row>
    <row r="2460" spans="2:4" x14ac:dyDescent="0.3">
      <c r="B2460" s="72" t="s">
        <v>432</v>
      </c>
      <c r="C2460" s="74" t="s">
        <v>107</v>
      </c>
      <c r="D2460" s="73">
        <v>43917.5</v>
      </c>
    </row>
    <row r="2461" spans="2:4" x14ac:dyDescent="0.3">
      <c r="B2461" s="72" t="s">
        <v>432</v>
      </c>
      <c r="C2461" s="74" t="s">
        <v>109</v>
      </c>
      <c r="D2461" s="73">
        <v>1906082</v>
      </c>
    </row>
    <row r="2462" spans="2:4" x14ac:dyDescent="0.3">
      <c r="B2462" s="72" t="s">
        <v>432</v>
      </c>
      <c r="C2462" s="74" t="s">
        <v>111</v>
      </c>
      <c r="D2462" s="73">
        <v>145885.16999999998</v>
      </c>
    </row>
    <row r="2463" spans="2:4" x14ac:dyDescent="0.3">
      <c r="B2463" s="72" t="s">
        <v>432</v>
      </c>
      <c r="C2463" s="74" t="s">
        <v>117</v>
      </c>
      <c r="D2463" s="73">
        <v>358483.23</v>
      </c>
    </row>
    <row r="2464" spans="2:4" x14ac:dyDescent="0.3">
      <c r="B2464" s="72" t="s">
        <v>432</v>
      </c>
      <c r="C2464" s="74" t="s">
        <v>119</v>
      </c>
      <c r="D2464" s="73">
        <v>9251.92</v>
      </c>
    </row>
    <row r="2465" spans="2:4" x14ac:dyDescent="0.3">
      <c r="B2465" s="72" t="s">
        <v>432</v>
      </c>
      <c r="C2465" s="74" t="s">
        <v>121</v>
      </c>
      <c r="D2465" s="73">
        <v>3333.51</v>
      </c>
    </row>
    <row r="2466" spans="2:4" x14ac:dyDescent="0.3">
      <c r="B2466" s="72" t="s">
        <v>432</v>
      </c>
      <c r="C2466" s="74" t="s">
        <v>22</v>
      </c>
      <c r="D2466" s="73">
        <v>220239.73</v>
      </c>
    </row>
    <row r="2467" spans="2:4" x14ac:dyDescent="0.3">
      <c r="B2467" s="72" t="s">
        <v>432</v>
      </c>
      <c r="C2467" s="74" t="s">
        <v>8</v>
      </c>
      <c r="D2467" s="73">
        <v>66962</v>
      </c>
    </row>
    <row r="2468" spans="2:4" x14ac:dyDescent="0.3">
      <c r="B2468" s="72" t="s">
        <v>432</v>
      </c>
      <c r="C2468" s="74" t="s">
        <v>10</v>
      </c>
      <c r="D2468" s="73">
        <v>8643.39</v>
      </c>
    </row>
    <row r="2469" spans="2:4" x14ac:dyDescent="0.3">
      <c r="B2469" s="72" t="s">
        <v>432</v>
      </c>
      <c r="C2469" s="74" t="s">
        <v>14</v>
      </c>
      <c r="D2469" s="73">
        <v>141892.35999999999</v>
      </c>
    </row>
    <row r="2470" spans="2:4" x14ac:dyDescent="0.3">
      <c r="B2470" s="72" t="s">
        <v>432</v>
      </c>
      <c r="C2470" s="74" t="s">
        <v>16</v>
      </c>
      <c r="D2470" s="73">
        <v>158451.24</v>
      </c>
    </row>
    <row r="2471" spans="2:4" x14ac:dyDescent="0.3">
      <c r="B2471" s="72" t="s">
        <v>586</v>
      </c>
      <c r="C2471" s="74" t="s">
        <v>194</v>
      </c>
      <c r="D2471" s="73">
        <v>20078.509999999998</v>
      </c>
    </row>
    <row r="2472" spans="2:4" x14ac:dyDescent="0.3">
      <c r="B2472" s="72" t="s">
        <v>586</v>
      </c>
      <c r="C2472" s="74" t="s">
        <v>193</v>
      </c>
      <c r="D2472" s="73">
        <v>-20078.510000000002</v>
      </c>
    </row>
    <row r="2473" spans="2:4" x14ac:dyDescent="0.3">
      <c r="B2473" s="72" t="s">
        <v>586</v>
      </c>
      <c r="C2473" s="74" t="s">
        <v>186</v>
      </c>
      <c r="D2473" s="73">
        <v>22052.98</v>
      </c>
    </row>
    <row r="2474" spans="2:4" x14ac:dyDescent="0.3">
      <c r="B2474" s="72" t="s">
        <v>586</v>
      </c>
      <c r="C2474" s="74" t="s">
        <v>187</v>
      </c>
      <c r="D2474" s="73">
        <v>41753.1</v>
      </c>
    </row>
    <row r="2475" spans="2:4" x14ac:dyDescent="0.3">
      <c r="B2475" s="72" t="s">
        <v>586</v>
      </c>
      <c r="C2475" s="74" t="s">
        <v>190</v>
      </c>
      <c r="D2475" s="73">
        <v>27499.360000000001</v>
      </c>
    </row>
    <row r="2476" spans="2:4" x14ac:dyDescent="0.3">
      <c r="B2476" s="72" t="s">
        <v>586</v>
      </c>
      <c r="C2476" s="74" t="s">
        <v>191</v>
      </c>
      <c r="D2476" s="73">
        <v>18897.57</v>
      </c>
    </row>
    <row r="2477" spans="2:4" x14ac:dyDescent="0.3">
      <c r="B2477" s="72" t="s">
        <v>586</v>
      </c>
      <c r="C2477" s="74" t="s">
        <v>192</v>
      </c>
      <c r="D2477" s="73">
        <v>985256.78</v>
      </c>
    </row>
    <row r="2478" spans="2:4" x14ac:dyDescent="0.3">
      <c r="B2478" s="72" t="s">
        <v>586</v>
      </c>
      <c r="C2478" s="74" t="s">
        <v>172</v>
      </c>
      <c r="D2478" s="73">
        <v>7760.88</v>
      </c>
    </row>
    <row r="2479" spans="2:4" x14ac:dyDescent="0.3">
      <c r="B2479" s="72" t="s">
        <v>586</v>
      </c>
      <c r="C2479" s="74" t="s">
        <v>174</v>
      </c>
      <c r="D2479" s="73">
        <v>5077.2700000000004</v>
      </c>
    </row>
    <row r="2480" spans="2:4" x14ac:dyDescent="0.3">
      <c r="B2480" s="72" t="s">
        <v>586</v>
      </c>
      <c r="C2480" s="74" t="s">
        <v>178</v>
      </c>
      <c r="D2480" s="73">
        <v>31254.93</v>
      </c>
    </row>
    <row r="2481" spans="2:4" x14ac:dyDescent="0.3">
      <c r="B2481" s="72" t="s">
        <v>586</v>
      </c>
      <c r="C2481" s="74" t="s">
        <v>180</v>
      </c>
      <c r="D2481" s="73">
        <v>36262.400000000001</v>
      </c>
    </row>
    <row r="2482" spans="2:4" x14ac:dyDescent="0.3">
      <c r="B2482" s="72" t="s">
        <v>586</v>
      </c>
      <c r="C2482" s="74" t="s">
        <v>182</v>
      </c>
      <c r="D2482" s="73">
        <v>821952.1</v>
      </c>
    </row>
    <row r="2483" spans="2:4" x14ac:dyDescent="0.3">
      <c r="B2483" s="72" t="s">
        <v>586</v>
      </c>
      <c r="C2483" s="74" t="s">
        <v>139</v>
      </c>
      <c r="D2483" s="73">
        <v>271583.7</v>
      </c>
    </row>
    <row r="2484" spans="2:4" x14ac:dyDescent="0.3">
      <c r="B2484" s="72" t="s">
        <v>586</v>
      </c>
      <c r="C2484" s="74" t="s">
        <v>141</v>
      </c>
      <c r="D2484" s="73">
        <v>159189.29999999999</v>
      </c>
    </row>
    <row r="2485" spans="2:4" x14ac:dyDescent="0.3">
      <c r="B2485" s="72" t="s">
        <v>586</v>
      </c>
      <c r="C2485" s="74" t="s">
        <v>143</v>
      </c>
      <c r="D2485" s="73">
        <v>18473.45</v>
      </c>
    </row>
    <row r="2486" spans="2:4" x14ac:dyDescent="0.3">
      <c r="B2486" s="72" t="s">
        <v>586</v>
      </c>
      <c r="C2486" s="74" t="s">
        <v>145</v>
      </c>
      <c r="D2486" s="73">
        <v>4733.57</v>
      </c>
    </row>
    <row r="2487" spans="2:4" x14ac:dyDescent="0.3">
      <c r="B2487" s="72" t="s">
        <v>586</v>
      </c>
      <c r="C2487" s="74" t="s">
        <v>147</v>
      </c>
      <c r="D2487" s="73">
        <v>8829.8299999999981</v>
      </c>
    </row>
    <row r="2488" spans="2:4" x14ac:dyDescent="0.3">
      <c r="B2488" s="72" t="s">
        <v>586</v>
      </c>
      <c r="C2488" s="74" t="s">
        <v>149</v>
      </c>
      <c r="D2488" s="73">
        <v>9433.0499999999993</v>
      </c>
    </row>
    <row r="2489" spans="2:4" x14ac:dyDescent="0.3">
      <c r="B2489" s="72" t="s">
        <v>586</v>
      </c>
      <c r="C2489" s="74" t="s">
        <v>159</v>
      </c>
      <c r="D2489" s="73">
        <v>95877.700000000012</v>
      </c>
    </row>
    <row r="2490" spans="2:4" x14ac:dyDescent="0.3">
      <c r="B2490" s="72" t="s">
        <v>586</v>
      </c>
      <c r="C2490" s="74" t="s">
        <v>161</v>
      </c>
      <c r="D2490" s="73">
        <v>150361.14000000001</v>
      </c>
    </row>
    <row r="2491" spans="2:4" x14ac:dyDescent="0.3">
      <c r="B2491" s="72" t="s">
        <v>586</v>
      </c>
      <c r="C2491" s="74" t="s">
        <v>163</v>
      </c>
      <c r="D2491" s="73">
        <v>67152.759999999995</v>
      </c>
    </row>
    <row r="2492" spans="2:4" x14ac:dyDescent="0.3">
      <c r="B2492" s="72" t="s">
        <v>586</v>
      </c>
      <c r="C2492" s="74" t="s">
        <v>165</v>
      </c>
      <c r="D2492" s="73">
        <v>79908.73</v>
      </c>
    </row>
    <row r="2493" spans="2:4" x14ac:dyDescent="0.3">
      <c r="B2493" s="72" t="s">
        <v>586</v>
      </c>
      <c r="C2493" s="74" t="s">
        <v>124</v>
      </c>
      <c r="D2493" s="73">
        <v>47079.05</v>
      </c>
    </row>
    <row r="2494" spans="2:4" x14ac:dyDescent="0.3">
      <c r="B2494" s="72" t="s">
        <v>586</v>
      </c>
      <c r="C2494" s="74" t="s">
        <v>126</v>
      </c>
      <c r="D2494" s="73">
        <v>2242.8900000000003</v>
      </c>
    </row>
    <row r="2495" spans="2:4" x14ac:dyDescent="0.3">
      <c r="B2495" s="72" t="s">
        <v>586</v>
      </c>
      <c r="C2495" s="74" t="s">
        <v>128</v>
      </c>
      <c r="D2495" s="73">
        <v>74009.399999999994</v>
      </c>
    </row>
    <row r="2496" spans="2:4" x14ac:dyDescent="0.3">
      <c r="B2496" s="72" t="s">
        <v>586</v>
      </c>
      <c r="C2496" s="74" t="s">
        <v>130</v>
      </c>
      <c r="D2496" s="73">
        <v>41293.32</v>
      </c>
    </row>
    <row r="2497" spans="2:4" x14ac:dyDescent="0.3">
      <c r="B2497" s="72" t="s">
        <v>586</v>
      </c>
      <c r="C2497" s="74" t="s">
        <v>132</v>
      </c>
      <c r="D2497" s="73">
        <v>113597.45</v>
      </c>
    </row>
    <row r="2498" spans="2:4" x14ac:dyDescent="0.3">
      <c r="B2498" s="72" t="s">
        <v>586</v>
      </c>
      <c r="C2498" s="74" t="s">
        <v>33</v>
      </c>
      <c r="D2498" s="73">
        <v>468.51</v>
      </c>
    </row>
    <row r="2499" spans="2:4" x14ac:dyDescent="0.3">
      <c r="B2499" s="72" t="s">
        <v>586</v>
      </c>
      <c r="C2499" s="74" t="s">
        <v>35</v>
      </c>
      <c r="D2499" s="73">
        <v>6822.57</v>
      </c>
    </row>
    <row r="2500" spans="2:4" x14ac:dyDescent="0.3">
      <c r="B2500" s="72" t="s">
        <v>586</v>
      </c>
      <c r="C2500" s="74" t="s">
        <v>39</v>
      </c>
      <c r="D2500" s="73">
        <v>11827.89</v>
      </c>
    </row>
    <row r="2501" spans="2:4" x14ac:dyDescent="0.3">
      <c r="B2501" s="72" t="s">
        <v>586</v>
      </c>
      <c r="C2501" s="74" t="s">
        <v>49</v>
      </c>
      <c r="D2501" s="73">
        <v>13868.85</v>
      </c>
    </row>
    <row r="2502" spans="2:4" x14ac:dyDescent="0.3">
      <c r="B2502" s="72" t="s">
        <v>586</v>
      </c>
      <c r="C2502" s="74" t="s">
        <v>55</v>
      </c>
      <c r="D2502" s="73">
        <v>213484.77</v>
      </c>
    </row>
    <row r="2503" spans="2:4" x14ac:dyDescent="0.3">
      <c r="B2503" s="72" t="s">
        <v>586</v>
      </c>
      <c r="C2503" s="74" t="s">
        <v>57</v>
      </c>
      <c r="D2503" s="73">
        <v>6788</v>
      </c>
    </row>
    <row r="2504" spans="2:4" x14ac:dyDescent="0.3">
      <c r="B2504" s="72" t="s">
        <v>586</v>
      </c>
      <c r="C2504" s="74" t="s">
        <v>61</v>
      </c>
      <c r="D2504" s="73">
        <v>176500.37</v>
      </c>
    </row>
    <row r="2505" spans="2:4" x14ac:dyDescent="0.3">
      <c r="B2505" s="72" t="s">
        <v>586</v>
      </c>
      <c r="C2505" s="74" t="s">
        <v>65</v>
      </c>
      <c r="D2505" s="73">
        <v>154.16</v>
      </c>
    </row>
    <row r="2506" spans="2:4" x14ac:dyDescent="0.3">
      <c r="B2506" s="72" t="s">
        <v>586</v>
      </c>
      <c r="C2506" s="74" t="s">
        <v>67</v>
      </c>
      <c r="D2506" s="73">
        <v>548.63</v>
      </c>
    </row>
    <row r="2507" spans="2:4" x14ac:dyDescent="0.3">
      <c r="B2507" s="72" t="s">
        <v>586</v>
      </c>
      <c r="C2507" s="74" t="s">
        <v>69</v>
      </c>
      <c r="D2507" s="73">
        <v>40939.43</v>
      </c>
    </row>
    <row r="2508" spans="2:4" x14ac:dyDescent="0.3">
      <c r="B2508" s="72" t="s">
        <v>586</v>
      </c>
      <c r="C2508" s="74" t="s">
        <v>71</v>
      </c>
      <c r="D2508" s="73">
        <v>52479.5</v>
      </c>
    </row>
    <row r="2509" spans="2:4" x14ac:dyDescent="0.3">
      <c r="B2509" s="72" t="s">
        <v>586</v>
      </c>
      <c r="C2509" s="74" t="s">
        <v>81</v>
      </c>
      <c r="D2509" s="73">
        <v>3453.8</v>
      </c>
    </row>
    <row r="2510" spans="2:4" x14ac:dyDescent="0.3">
      <c r="B2510" s="72" t="s">
        <v>586</v>
      </c>
      <c r="C2510" s="74" t="s">
        <v>83</v>
      </c>
      <c r="D2510" s="73">
        <v>8589.93</v>
      </c>
    </row>
    <row r="2511" spans="2:4" x14ac:dyDescent="0.3">
      <c r="B2511" s="72" t="s">
        <v>586</v>
      </c>
      <c r="C2511" s="74" t="s">
        <v>85</v>
      </c>
      <c r="D2511" s="73">
        <v>116.44</v>
      </c>
    </row>
    <row r="2512" spans="2:4" x14ac:dyDescent="0.3">
      <c r="B2512" s="72" t="s">
        <v>586</v>
      </c>
      <c r="C2512" s="74" t="s">
        <v>91</v>
      </c>
      <c r="D2512" s="73">
        <v>11607.24</v>
      </c>
    </row>
    <row r="2513" spans="2:4" x14ac:dyDescent="0.3">
      <c r="B2513" s="72" t="s">
        <v>586</v>
      </c>
      <c r="C2513" s="74" t="s">
        <v>93</v>
      </c>
      <c r="D2513" s="73">
        <v>4804.4400000000005</v>
      </c>
    </row>
    <row r="2514" spans="2:4" x14ac:dyDescent="0.3">
      <c r="B2514" s="72" t="s">
        <v>586</v>
      </c>
      <c r="C2514" s="74" t="s">
        <v>95</v>
      </c>
      <c r="D2514" s="73">
        <v>1652.1399999999999</v>
      </c>
    </row>
    <row r="2515" spans="2:4" x14ac:dyDescent="0.3">
      <c r="B2515" s="72" t="s">
        <v>586</v>
      </c>
      <c r="C2515" s="74" t="s">
        <v>101</v>
      </c>
      <c r="D2515" s="73">
        <v>2531.31</v>
      </c>
    </row>
    <row r="2516" spans="2:4" x14ac:dyDescent="0.3">
      <c r="B2516" s="72" t="s">
        <v>586</v>
      </c>
      <c r="C2516" s="74" t="s">
        <v>107</v>
      </c>
      <c r="D2516" s="73">
        <v>297</v>
      </c>
    </row>
    <row r="2517" spans="2:4" x14ac:dyDescent="0.3">
      <c r="B2517" s="72" t="s">
        <v>586</v>
      </c>
      <c r="C2517" s="74" t="s">
        <v>109</v>
      </c>
      <c r="D2517" s="73">
        <v>5735.92</v>
      </c>
    </row>
    <row r="2518" spans="2:4" x14ac:dyDescent="0.3">
      <c r="B2518" s="72" t="s">
        <v>586</v>
      </c>
      <c r="C2518" s="74" t="s">
        <v>111</v>
      </c>
      <c r="D2518" s="73">
        <v>14903.12</v>
      </c>
    </row>
    <row r="2519" spans="2:4" x14ac:dyDescent="0.3">
      <c r="B2519" s="72" t="s">
        <v>586</v>
      </c>
      <c r="C2519" s="74" t="s">
        <v>117</v>
      </c>
      <c r="D2519" s="73">
        <v>203207.88</v>
      </c>
    </row>
    <row r="2520" spans="2:4" x14ac:dyDescent="0.3">
      <c r="B2520" s="72" t="s">
        <v>586</v>
      </c>
      <c r="C2520" s="74" t="s">
        <v>119</v>
      </c>
      <c r="D2520" s="73">
        <v>1028.95</v>
      </c>
    </row>
    <row r="2521" spans="2:4" x14ac:dyDescent="0.3">
      <c r="B2521" s="72" t="s">
        <v>586</v>
      </c>
      <c r="C2521" s="74" t="s">
        <v>121</v>
      </c>
      <c r="D2521" s="73">
        <v>14987.5</v>
      </c>
    </row>
    <row r="2522" spans="2:4" x14ac:dyDescent="0.3">
      <c r="B2522" s="72" t="s">
        <v>586</v>
      </c>
      <c r="C2522" s="74" t="s">
        <v>22</v>
      </c>
      <c r="D2522" s="73">
        <v>8453.7900000000009</v>
      </c>
    </row>
    <row r="2523" spans="2:4" x14ac:dyDescent="0.3">
      <c r="B2523" s="72" t="s">
        <v>586</v>
      </c>
      <c r="C2523" s="74" t="s">
        <v>6</v>
      </c>
      <c r="D2523" s="73">
        <v>15446.05</v>
      </c>
    </row>
    <row r="2524" spans="2:4" x14ac:dyDescent="0.3">
      <c r="B2524" s="72" t="s">
        <v>246</v>
      </c>
      <c r="C2524" s="74" t="s">
        <v>194</v>
      </c>
      <c r="D2524" s="73">
        <v>66655.350000000006</v>
      </c>
    </row>
    <row r="2525" spans="2:4" x14ac:dyDescent="0.3">
      <c r="B2525" s="72" t="s">
        <v>246</v>
      </c>
      <c r="C2525" s="74" t="s">
        <v>193</v>
      </c>
      <c r="D2525" s="73">
        <v>-66655.350000000006</v>
      </c>
    </row>
    <row r="2526" spans="2:4" x14ac:dyDescent="0.3">
      <c r="B2526" s="72" t="s">
        <v>246</v>
      </c>
      <c r="C2526" s="74" t="s">
        <v>185</v>
      </c>
      <c r="D2526" s="73">
        <v>32115</v>
      </c>
    </row>
    <row r="2527" spans="2:4" x14ac:dyDescent="0.3">
      <c r="B2527" s="72" t="s">
        <v>246</v>
      </c>
      <c r="C2527" s="74" t="s">
        <v>186</v>
      </c>
      <c r="D2527" s="73">
        <v>40431.960000000006</v>
      </c>
    </row>
    <row r="2528" spans="2:4" x14ac:dyDescent="0.3">
      <c r="B2528" s="72" t="s">
        <v>246</v>
      </c>
      <c r="C2528" s="74" t="s">
        <v>187</v>
      </c>
      <c r="D2528" s="73">
        <v>242734.96000000002</v>
      </c>
    </row>
    <row r="2529" spans="2:4" x14ac:dyDescent="0.3">
      <c r="B2529" s="72" t="s">
        <v>246</v>
      </c>
      <c r="C2529" s="74" t="s">
        <v>190</v>
      </c>
      <c r="D2529" s="73">
        <v>149847.96</v>
      </c>
    </row>
    <row r="2530" spans="2:4" x14ac:dyDescent="0.3">
      <c r="B2530" s="72" t="s">
        <v>246</v>
      </c>
      <c r="C2530" s="74" t="s">
        <v>191</v>
      </c>
      <c r="D2530" s="73">
        <v>31534.37</v>
      </c>
    </row>
    <row r="2531" spans="2:4" x14ac:dyDescent="0.3">
      <c r="B2531" s="72" t="s">
        <v>246</v>
      </c>
      <c r="C2531" s="74" t="s">
        <v>192</v>
      </c>
      <c r="D2531" s="73">
        <v>4148040.4499999997</v>
      </c>
    </row>
    <row r="2532" spans="2:4" x14ac:dyDescent="0.3">
      <c r="B2532" s="72" t="s">
        <v>246</v>
      </c>
      <c r="C2532" s="74" t="s">
        <v>172</v>
      </c>
      <c r="D2532" s="73">
        <v>7253.8700000000008</v>
      </c>
    </row>
    <row r="2533" spans="2:4" x14ac:dyDescent="0.3">
      <c r="B2533" s="72" t="s">
        <v>246</v>
      </c>
      <c r="C2533" s="74" t="s">
        <v>174</v>
      </c>
      <c r="D2533" s="73">
        <v>80333.570000000007</v>
      </c>
    </row>
    <row r="2534" spans="2:4" x14ac:dyDescent="0.3">
      <c r="B2534" s="72" t="s">
        <v>246</v>
      </c>
      <c r="C2534" s="74" t="s">
        <v>178</v>
      </c>
      <c r="D2534" s="73">
        <v>94376.2</v>
      </c>
    </row>
    <row r="2535" spans="2:4" x14ac:dyDescent="0.3">
      <c r="B2535" s="72" t="s">
        <v>246</v>
      </c>
      <c r="C2535" s="74" t="s">
        <v>180</v>
      </c>
      <c r="D2535" s="73">
        <v>131498.46000000002</v>
      </c>
    </row>
    <row r="2536" spans="2:4" x14ac:dyDescent="0.3">
      <c r="B2536" s="72" t="s">
        <v>246</v>
      </c>
      <c r="C2536" s="74" t="s">
        <v>182</v>
      </c>
      <c r="D2536" s="73">
        <v>1933432.7599999998</v>
      </c>
    </row>
    <row r="2537" spans="2:4" x14ac:dyDescent="0.3">
      <c r="B2537" s="72" t="s">
        <v>246</v>
      </c>
      <c r="C2537" s="74" t="s">
        <v>139</v>
      </c>
      <c r="D2537" s="73">
        <v>675206.58</v>
      </c>
    </row>
    <row r="2538" spans="2:4" x14ac:dyDescent="0.3">
      <c r="B2538" s="72" t="s">
        <v>246</v>
      </c>
      <c r="C2538" s="74" t="s">
        <v>141</v>
      </c>
      <c r="D2538" s="73">
        <v>675711.46</v>
      </c>
    </row>
    <row r="2539" spans="2:4" x14ac:dyDescent="0.3">
      <c r="B2539" s="72" t="s">
        <v>246</v>
      </c>
      <c r="C2539" s="74" t="s">
        <v>143</v>
      </c>
      <c r="D2539" s="73">
        <v>56260.93</v>
      </c>
    </row>
    <row r="2540" spans="2:4" x14ac:dyDescent="0.3">
      <c r="B2540" s="72" t="s">
        <v>246</v>
      </c>
      <c r="C2540" s="74" t="s">
        <v>145</v>
      </c>
      <c r="D2540" s="73">
        <v>33727.229999999996</v>
      </c>
    </row>
    <row r="2541" spans="2:4" x14ac:dyDescent="0.3">
      <c r="B2541" s="72" t="s">
        <v>246</v>
      </c>
      <c r="C2541" s="74" t="s">
        <v>147</v>
      </c>
      <c r="D2541" s="73">
        <v>5792.21</v>
      </c>
    </row>
    <row r="2542" spans="2:4" x14ac:dyDescent="0.3">
      <c r="B2542" s="72" t="s">
        <v>246</v>
      </c>
      <c r="C2542" s="74" t="s">
        <v>149</v>
      </c>
      <c r="D2542" s="73">
        <v>11114.899999999998</v>
      </c>
    </row>
    <row r="2543" spans="2:4" x14ac:dyDescent="0.3">
      <c r="B2543" s="72" t="s">
        <v>246</v>
      </c>
      <c r="C2543" s="74" t="s">
        <v>159</v>
      </c>
      <c r="D2543" s="73">
        <v>247747.45</v>
      </c>
    </row>
    <row r="2544" spans="2:4" x14ac:dyDescent="0.3">
      <c r="B2544" s="72" t="s">
        <v>246</v>
      </c>
      <c r="C2544" s="74" t="s">
        <v>161</v>
      </c>
      <c r="D2544" s="73">
        <v>644002.94999999995</v>
      </c>
    </row>
    <row r="2545" spans="2:4" x14ac:dyDescent="0.3">
      <c r="B2545" s="72" t="s">
        <v>246</v>
      </c>
      <c r="C2545" s="74" t="s">
        <v>163</v>
      </c>
      <c r="D2545" s="73">
        <v>166899.53999999998</v>
      </c>
    </row>
    <row r="2546" spans="2:4" x14ac:dyDescent="0.3">
      <c r="B2546" s="72" t="s">
        <v>246</v>
      </c>
      <c r="C2546" s="74" t="s">
        <v>165</v>
      </c>
      <c r="D2546" s="73">
        <v>346712.08</v>
      </c>
    </row>
    <row r="2547" spans="2:4" x14ac:dyDescent="0.3">
      <c r="B2547" s="72" t="s">
        <v>246</v>
      </c>
      <c r="C2547" s="74" t="s">
        <v>124</v>
      </c>
      <c r="D2547" s="73">
        <v>113132.84999999999</v>
      </c>
    </row>
    <row r="2548" spans="2:4" x14ac:dyDescent="0.3">
      <c r="B2548" s="72" t="s">
        <v>246</v>
      </c>
      <c r="C2548" s="74" t="s">
        <v>126</v>
      </c>
      <c r="D2548" s="73">
        <v>18367.57</v>
      </c>
    </row>
    <row r="2549" spans="2:4" x14ac:dyDescent="0.3">
      <c r="B2549" s="72" t="s">
        <v>246</v>
      </c>
      <c r="C2549" s="74" t="s">
        <v>128</v>
      </c>
      <c r="D2549" s="73">
        <v>50266.32</v>
      </c>
    </row>
    <row r="2550" spans="2:4" x14ac:dyDescent="0.3">
      <c r="B2550" s="72" t="s">
        <v>246</v>
      </c>
      <c r="C2550" s="74" t="s">
        <v>130</v>
      </c>
      <c r="D2550" s="73">
        <v>60040.7</v>
      </c>
    </row>
    <row r="2551" spans="2:4" x14ac:dyDescent="0.3">
      <c r="B2551" s="72" t="s">
        <v>246</v>
      </c>
      <c r="C2551" s="74" t="s">
        <v>132</v>
      </c>
      <c r="D2551" s="73">
        <v>433855.61000000004</v>
      </c>
    </row>
    <row r="2552" spans="2:4" x14ac:dyDescent="0.3">
      <c r="B2552" s="72" t="s">
        <v>246</v>
      </c>
      <c r="C2552" s="74" t="s">
        <v>33</v>
      </c>
      <c r="D2552" s="73">
        <v>841.29</v>
      </c>
    </row>
    <row r="2553" spans="2:4" x14ac:dyDescent="0.3">
      <c r="B2553" s="72" t="s">
        <v>246</v>
      </c>
      <c r="C2553" s="74" t="s">
        <v>35</v>
      </c>
      <c r="D2553" s="73">
        <v>23674.83</v>
      </c>
    </row>
    <row r="2554" spans="2:4" x14ac:dyDescent="0.3">
      <c r="B2554" s="72" t="s">
        <v>246</v>
      </c>
      <c r="C2554" s="74" t="s">
        <v>39</v>
      </c>
      <c r="D2554" s="73">
        <v>48295.360000000001</v>
      </c>
    </row>
    <row r="2555" spans="2:4" x14ac:dyDescent="0.3">
      <c r="B2555" s="72" t="s">
        <v>246</v>
      </c>
      <c r="C2555" s="74" t="s">
        <v>49</v>
      </c>
      <c r="D2555" s="73">
        <v>65123</v>
      </c>
    </row>
    <row r="2556" spans="2:4" x14ac:dyDescent="0.3">
      <c r="B2556" s="72" t="s">
        <v>246</v>
      </c>
      <c r="C2556" s="74" t="s">
        <v>55</v>
      </c>
      <c r="D2556" s="73">
        <v>330064.01999999996</v>
      </c>
    </row>
    <row r="2557" spans="2:4" x14ac:dyDescent="0.3">
      <c r="B2557" s="72" t="s">
        <v>246</v>
      </c>
      <c r="C2557" s="74" t="s">
        <v>57</v>
      </c>
      <c r="D2557" s="73">
        <v>57328</v>
      </c>
    </row>
    <row r="2558" spans="2:4" x14ac:dyDescent="0.3">
      <c r="B2558" s="72" t="s">
        <v>246</v>
      </c>
      <c r="C2558" s="74" t="s">
        <v>59</v>
      </c>
      <c r="D2558" s="73">
        <v>286328.74</v>
      </c>
    </row>
    <row r="2559" spans="2:4" x14ac:dyDescent="0.3">
      <c r="B2559" s="72" t="s">
        <v>246</v>
      </c>
      <c r="C2559" s="74" t="s">
        <v>63</v>
      </c>
      <c r="D2559" s="73">
        <v>35282.5</v>
      </c>
    </row>
    <row r="2560" spans="2:4" x14ac:dyDescent="0.3">
      <c r="B2560" s="72" t="s">
        <v>246</v>
      </c>
      <c r="C2560" s="74" t="s">
        <v>67</v>
      </c>
      <c r="D2560" s="73">
        <v>2086.9699999999998</v>
      </c>
    </row>
    <row r="2561" spans="2:4" x14ac:dyDescent="0.3">
      <c r="B2561" s="72" t="s">
        <v>246</v>
      </c>
      <c r="C2561" s="74" t="s">
        <v>69</v>
      </c>
      <c r="D2561" s="73">
        <v>235626.27000000002</v>
      </c>
    </row>
    <row r="2562" spans="2:4" x14ac:dyDescent="0.3">
      <c r="B2562" s="72" t="s">
        <v>246</v>
      </c>
      <c r="C2562" s="74" t="s">
        <v>71</v>
      </c>
      <c r="D2562" s="73">
        <v>143046.13</v>
      </c>
    </row>
    <row r="2563" spans="2:4" x14ac:dyDescent="0.3">
      <c r="B2563" s="72" t="s">
        <v>246</v>
      </c>
      <c r="C2563" s="74" t="s">
        <v>81</v>
      </c>
      <c r="D2563" s="73">
        <v>-16200</v>
      </c>
    </row>
    <row r="2564" spans="2:4" x14ac:dyDescent="0.3">
      <c r="B2564" s="72" t="s">
        <v>246</v>
      </c>
      <c r="C2564" s="74" t="s">
        <v>83</v>
      </c>
      <c r="D2564" s="73">
        <v>13016.220000000001</v>
      </c>
    </row>
    <row r="2565" spans="2:4" x14ac:dyDescent="0.3">
      <c r="B2565" s="72" t="s">
        <v>246</v>
      </c>
      <c r="C2565" s="74" t="s">
        <v>91</v>
      </c>
      <c r="D2565" s="73">
        <v>45173.100000000006</v>
      </c>
    </row>
    <row r="2566" spans="2:4" x14ac:dyDescent="0.3">
      <c r="B2566" s="72" t="s">
        <v>246</v>
      </c>
      <c r="C2566" s="74" t="s">
        <v>93</v>
      </c>
      <c r="D2566" s="73">
        <v>37706.44</v>
      </c>
    </row>
    <row r="2567" spans="2:4" x14ac:dyDescent="0.3">
      <c r="B2567" s="72" t="s">
        <v>246</v>
      </c>
      <c r="C2567" s="74" t="s">
        <v>95</v>
      </c>
      <c r="D2567" s="73">
        <v>51495.520000000004</v>
      </c>
    </row>
    <row r="2568" spans="2:4" x14ac:dyDescent="0.3">
      <c r="B2568" s="72" t="s">
        <v>246</v>
      </c>
      <c r="C2568" s="74" t="s">
        <v>99</v>
      </c>
      <c r="D2568" s="73">
        <v>2404.29</v>
      </c>
    </row>
    <row r="2569" spans="2:4" x14ac:dyDescent="0.3">
      <c r="B2569" s="72" t="s">
        <v>246</v>
      </c>
      <c r="C2569" s="74" t="s">
        <v>101</v>
      </c>
      <c r="D2569" s="73">
        <v>3974.6299999999997</v>
      </c>
    </row>
    <row r="2570" spans="2:4" x14ac:dyDescent="0.3">
      <c r="B2570" s="72" t="s">
        <v>246</v>
      </c>
      <c r="C2570" s="74" t="s">
        <v>107</v>
      </c>
      <c r="D2570" s="73">
        <v>2613.6</v>
      </c>
    </row>
    <row r="2571" spans="2:4" x14ac:dyDescent="0.3">
      <c r="B2571" s="72" t="s">
        <v>246</v>
      </c>
      <c r="C2571" s="74" t="s">
        <v>109</v>
      </c>
      <c r="D2571" s="73">
        <v>174244.19000000003</v>
      </c>
    </row>
    <row r="2572" spans="2:4" x14ac:dyDescent="0.3">
      <c r="B2572" s="72" t="s">
        <v>246</v>
      </c>
      <c r="C2572" s="74" t="s">
        <v>111</v>
      </c>
      <c r="D2572" s="73">
        <v>51211.199999999997</v>
      </c>
    </row>
    <row r="2573" spans="2:4" x14ac:dyDescent="0.3">
      <c r="B2573" s="72" t="s">
        <v>246</v>
      </c>
      <c r="C2573" s="74" t="s">
        <v>117</v>
      </c>
      <c r="D2573" s="73">
        <v>67683.649999999994</v>
      </c>
    </row>
    <row r="2574" spans="2:4" x14ac:dyDescent="0.3">
      <c r="B2574" s="72" t="s">
        <v>246</v>
      </c>
      <c r="C2574" s="74" t="s">
        <v>119</v>
      </c>
      <c r="D2574" s="73">
        <v>4506.13</v>
      </c>
    </row>
    <row r="2575" spans="2:4" x14ac:dyDescent="0.3">
      <c r="B2575" s="72" t="s">
        <v>246</v>
      </c>
      <c r="C2575" s="74" t="s">
        <v>121</v>
      </c>
      <c r="D2575" s="73">
        <v>17029.57</v>
      </c>
    </row>
    <row r="2576" spans="2:4" x14ac:dyDescent="0.3">
      <c r="B2576" s="72" t="s">
        <v>246</v>
      </c>
      <c r="C2576" s="74" t="s">
        <v>22</v>
      </c>
      <c r="D2576" s="73">
        <v>87817.17</v>
      </c>
    </row>
    <row r="2577" spans="2:4" x14ac:dyDescent="0.3">
      <c r="B2577" s="72" t="s">
        <v>246</v>
      </c>
      <c r="C2577" s="74" t="s">
        <v>10</v>
      </c>
      <c r="D2577" s="73">
        <v>11109.26</v>
      </c>
    </row>
    <row r="2578" spans="2:4" x14ac:dyDescent="0.3">
      <c r="B2578" s="72" t="s">
        <v>246</v>
      </c>
      <c r="C2578" s="74" t="s">
        <v>16</v>
      </c>
      <c r="D2578" s="73">
        <v>29439.94</v>
      </c>
    </row>
    <row r="2579" spans="2:4" x14ac:dyDescent="0.3">
      <c r="B2579" s="72" t="s">
        <v>594</v>
      </c>
      <c r="C2579" s="74" t="s">
        <v>194</v>
      </c>
      <c r="D2579" s="73">
        <v>3097.23</v>
      </c>
    </row>
    <row r="2580" spans="2:4" x14ac:dyDescent="0.3">
      <c r="B2580" s="72" t="s">
        <v>594</v>
      </c>
      <c r="C2580" s="74" t="s">
        <v>193</v>
      </c>
      <c r="D2580" s="73">
        <v>-3097.23</v>
      </c>
    </row>
    <row r="2581" spans="2:4" x14ac:dyDescent="0.3">
      <c r="B2581" s="72" t="s">
        <v>594</v>
      </c>
      <c r="C2581" s="74" t="s">
        <v>187</v>
      </c>
      <c r="D2581" s="73">
        <v>2612.85</v>
      </c>
    </row>
    <row r="2582" spans="2:4" x14ac:dyDescent="0.3">
      <c r="B2582" s="72" t="s">
        <v>594</v>
      </c>
      <c r="C2582" s="74" t="s">
        <v>190</v>
      </c>
      <c r="D2582" s="73">
        <v>5165.12</v>
      </c>
    </row>
    <row r="2583" spans="2:4" x14ac:dyDescent="0.3">
      <c r="B2583" s="72" t="s">
        <v>594</v>
      </c>
      <c r="C2583" s="74" t="s">
        <v>192</v>
      </c>
      <c r="D2583" s="73">
        <v>141393.72999999998</v>
      </c>
    </row>
    <row r="2584" spans="2:4" x14ac:dyDescent="0.3">
      <c r="B2584" s="72" t="s">
        <v>594</v>
      </c>
      <c r="C2584" s="74" t="s">
        <v>178</v>
      </c>
      <c r="D2584" s="73">
        <v>1225.8400000000001</v>
      </c>
    </row>
    <row r="2585" spans="2:4" x14ac:dyDescent="0.3">
      <c r="B2585" s="72" t="s">
        <v>594</v>
      </c>
      <c r="C2585" s="74" t="s">
        <v>180</v>
      </c>
      <c r="D2585" s="73">
        <v>6967.87</v>
      </c>
    </row>
    <row r="2586" spans="2:4" x14ac:dyDescent="0.3">
      <c r="B2586" s="72" t="s">
        <v>594</v>
      </c>
      <c r="C2586" s="74" t="s">
        <v>182</v>
      </c>
      <c r="D2586" s="73">
        <v>119408.11</v>
      </c>
    </row>
    <row r="2587" spans="2:4" x14ac:dyDescent="0.3">
      <c r="B2587" s="72" t="s">
        <v>594</v>
      </c>
      <c r="C2587" s="74" t="s">
        <v>139</v>
      </c>
      <c r="D2587" s="73">
        <v>46299.18</v>
      </c>
    </row>
    <row r="2588" spans="2:4" x14ac:dyDescent="0.3">
      <c r="B2588" s="72" t="s">
        <v>594</v>
      </c>
      <c r="C2588" s="74" t="s">
        <v>141</v>
      </c>
      <c r="D2588" s="73">
        <v>34848</v>
      </c>
    </row>
    <row r="2589" spans="2:4" x14ac:dyDescent="0.3">
      <c r="B2589" s="72" t="s">
        <v>594</v>
      </c>
      <c r="C2589" s="74" t="s">
        <v>143</v>
      </c>
      <c r="D2589" s="73">
        <v>5710.3900000000031</v>
      </c>
    </row>
    <row r="2590" spans="2:4" x14ac:dyDescent="0.3">
      <c r="B2590" s="72" t="s">
        <v>594</v>
      </c>
      <c r="C2590" s="74" t="s">
        <v>145</v>
      </c>
      <c r="D2590" s="73">
        <v>972.66</v>
      </c>
    </row>
    <row r="2591" spans="2:4" x14ac:dyDescent="0.3">
      <c r="B2591" s="72" t="s">
        <v>594</v>
      </c>
      <c r="C2591" s="74" t="s">
        <v>147</v>
      </c>
      <c r="D2591" s="73">
        <v>115.53</v>
      </c>
    </row>
    <row r="2592" spans="2:4" x14ac:dyDescent="0.3">
      <c r="B2592" s="72" t="s">
        <v>594</v>
      </c>
      <c r="C2592" s="74" t="s">
        <v>149</v>
      </c>
      <c r="D2592" s="73">
        <v>133.01999999999998</v>
      </c>
    </row>
    <row r="2593" spans="2:4" x14ac:dyDescent="0.3">
      <c r="B2593" s="72" t="s">
        <v>594</v>
      </c>
      <c r="C2593" s="74" t="s">
        <v>159</v>
      </c>
      <c r="D2593" s="73">
        <v>13417.04</v>
      </c>
    </row>
    <row r="2594" spans="2:4" x14ac:dyDescent="0.3">
      <c r="B2594" s="72" t="s">
        <v>594</v>
      </c>
      <c r="C2594" s="74" t="s">
        <v>161</v>
      </c>
      <c r="D2594" s="73">
        <v>21562.620000000003</v>
      </c>
    </row>
    <row r="2595" spans="2:4" x14ac:dyDescent="0.3">
      <c r="B2595" s="72" t="s">
        <v>594</v>
      </c>
      <c r="C2595" s="74" t="s">
        <v>163</v>
      </c>
      <c r="D2595" s="73">
        <v>9445.380000000001</v>
      </c>
    </row>
    <row r="2596" spans="2:4" x14ac:dyDescent="0.3">
      <c r="B2596" s="72" t="s">
        <v>594</v>
      </c>
      <c r="C2596" s="74" t="s">
        <v>165</v>
      </c>
      <c r="D2596" s="73">
        <v>11208.46</v>
      </c>
    </row>
    <row r="2597" spans="2:4" x14ac:dyDescent="0.3">
      <c r="B2597" s="72" t="s">
        <v>594</v>
      </c>
      <c r="C2597" s="74" t="s">
        <v>124</v>
      </c>
      <c r="D2597" s="73">
        <v>3832.01</v>
      </c>
    </row>
    <row r="2598" spans="2:4" x14ac:dyDescent="0.3">
      <c r="B2598" s="72" t="s">
        <v>594</v>
      </c>
      <c r="C2598" s="74" t="s">
        <v>126</v>
      </c>
      <c r="D2598" s="73">
        <v>9338.89</v>
      </c>
    </row>
    <row r="2599" spans="2:4" x14ac:dyDescent="0.3">
      <c r="B2599" s="72" t="s">
        <v>594</v>
      </c>
      <c r="C2599" s="74" t="s">
        <v>128</v>
      </c>
      <c r="D2599" s="73">
        <v>14212.830000000002</v>
      </c>
    </row>
    <row r="2600" spans="2:4" x14ac:dyDescent="0.3">
      <c r="B2600" s="72" t="s">
        <v>594</v>
      </c>
      <c r="C2600" s="74" t="s">
        <v>130</v>
      </c>
      <c r="D2600" s="73">
        <v>10456.68</v>
      </c>
    </row>
    <row r="2601" spans="2:4" x14ac:dyDescent="0.3">
      <c r="B2601" s="72" t="s">
        <v>594</v>
      </c>
      <c r="C2601" s="74" t="s">
        <v>132</v>
      </c>
      <c r="D2601" s="73">
        <v>60015.76999999999</v>
      </c>
    </row>
    <row r="2602" spans="2:4" x14ac:dyDescent="0.3">
      <c r="B2602" s="72" t="s">
        <v>594</v>
      </c>
      <c r="C2602" s="74" t="s">
        <v>33</v>
      </c>
      <c r="D2602" s="73">
        <v>190.23</v>
      </c>
    </row>
    <row r="2603" spans="2:4" x14ac:dyDescent="0.3">
      <c r="B2603" s="72" t="s">
        <v>594</v>
      </c>
      <c r="C2603" s="74" t="s">
        <v>35</v>
      </c>
      <c r="D2603" s="73">
        <v>2224.29</v>
      </c>
    </row>
    <row r="2604" spans="2:4" x14ac:dyDescent="0.3">
      <c r="B2604" s="72" t="s">
        <v>594</v>
      </c>
      <c r="C2604" s="74" t="s">
        <v>39</v>
      </c>
      <c r="D2604" s="73">
        <v>863</v>
      </c>
    </row>
    <row r="2605" spans="2:4" x14ac:dyDescent="0.3">
      <c r="B2605" s="72" t="s">
        <v>594</v>
      </c>
      <c r="C2605" s="74" t="s">
        <v>49</v>
      </c>
      <c r="D2605" s="73">
        <v>4523</v>
      </c>
    </row>
    <row r="2606" spans="2:4" x14ac:dyDescent="0.3">
      <c r="B2606" s="72" t="s">
        <v>594</v>
      </c>
      <c r="C2606" s="74" t="s">
        <v>55</v>
      </c>
      <c r="D2606" s="73">
        <v>142691.9</v>
      </c>
    </row>
    <row r="2607" spans="2:4" x14ac:dyDescent="0.3">
      <c r="B2607" s="72" t="s">
        <v>594</v>
      </c>
      <c r="C2607" s="74" t="s">
        <v>67</v>
      </c>
      <c r="D2607" s="73">
        <v>559.66000000000008</v>
      </c>
    </row>
    <row r="2608" spans="2:4" x14ac:dyDescent="0.3">
      <c r="B2608" s="72" t="s">
        <v>594</v>
      </c>
      <c r="C2608" s="74" t="s">
        <v>69</v>
      </c>
      <c r="D2608" s="73">
        <v>3645.02</v>
      </c>
    </row>
    <row r="2609" spans="2:4" x14ac:dyDescent="0.3">
      <c r="B2609" s="72" t="s">
        <v>594</v>
      </c>
      <c r="C2609" s="74" t="s">
        <v>71</v>
      </c>
      <c r="D2609" s="73">
        <v>18271.330000000002</v>
      </c>
    </row>
    <row r="2610" spans="2:4" x14ac:dyDescent="0.3">
      <c r="B2610" s="72" t="s">
        <v>594</v>
      </c>
      <c r="C2610" s="74" t="s">
        <v>83</v>
      </c>
      <c r="D2610" s="73">
        <v>4622.34</v>
      </c>
    </row>
    <row r="2611" spans="2:4" x14ac:dyDescent="0.3">
      <c r="B2611" s="72" t="s">
        <v>594</v>
      </c>
      <c r="C2611" s="74" t="s">
        <v>89</v>
      </c>
      <c r="D2611" s="73">
        <v>1356</v>
      </c>
    </row>
    <row r="2612" spans="2:4" x14ac:dyDescent="0.3">
      <c r="B2612" s="72" t="s">
        <v>594</v>
      </c>
      <c r="C2612" s="74" t="s">
        <v>91</v>
      </c>
      <c r="D2612" s="73">
        <v>42340.37</v>
      </c>
    </row>
    <row r="2613" spans="2:4" x14ac:dyDescent="0.3">
      <c r="B2613" s="72" t="s">
        <v>594</v>
      </c>
      <c r="C2613" s="74" t="s">
        <v>93</v>
      </c>
      <c r="D2613" s="73">
        <v>2187.65</v>
      </c>
    </row>
    <row r="2614" spans="2:4" x14ac:dyDescent="0.3">
      <c r="B2614" s="72" t="s">
        <v>594</v>
      </c>
      <c r="C2614" s="74" t="s">
        <v>95</v>
      </c>
      <c r="D2614" s="73">
        <v>4304.8999999999996</v>
      </c>
    </row>
    <row r="2615" spans="2:4" x14ac:dyDescent="0.3">
      <c r="B2615" s="72" t="s">
        <v>594</v>
      </c>
      <c r="C2615" s="74" t="s">
        <v>105</v>
      </c>
      <c r="D2615" s="73">
        <v>1131</v>
      </c>
    </row>
    <row r="2616" spans="2:4" x14ac:dyDescent="0.3">
      <c r="B2616" s="72" t="s">
        <v>594</v>
      </c>
      <c r="C2616" s="74" t="s">
        <v>107</v>
      </c>
      <c r="D2616" s="73">
        <v>2082.5</v>
      </c>
    </row>
    <row r="2617" spans="2:4" x14ac:dyDescent="0.3">
      <c r="B2617" s="72" t="s">
        <v>594</v>
      </c>
      <c r="C2617" s="74" t="s">
        <v>109</v>
      </c>
      <c r="D2617" s="73">
        <v>3480.5</v>
      </c>
    </row>
    <row r="2618" spans="2:4" x14ac:dyDescent="0.3">
      <c r="B2618" s="72" t="s">
        <v>594</v>
      </c>
      <c r="C2618" s="74" t="s">
        <v>117</v>
      </c>
      <c r="D2618" s="73">
        <v>37777.199999999997</v>
      </c>
    </row>
    <row r="2619" spans="2:4" x14ac:dyDescent="0.3">
      <c r="B2619" s="72" t="s">
        <v>594</v>
      </c>
      <c r="C2619" s="74" t="s">
        <v>119</v>
      </c>
      <c r="D2619" s="73">
        <v>174.19</v>
      </c>
    </row>
    <row r="2620" spans="2:4" x14ac:dyDescent="0.3">
      <c r="B2620" s="72" t="s">
        <v>594</v>
      </c>
      <c r="C2620" s="74" t="s">
        <v>22</v>
      </c>
      <c r="D2620" s="73">
        <v>7326.7100000000009</v>
      </c>
    </row>
    <row r="2621" spans="2:4" x14ac:dyDescent="0.3">
      <c r="B2621" s="72" t="s">
        <v>338</v>
      </c>
      <c r="C2621" s="74" t="s">
        <v>194</v>
      </c>
      <c r="D2621" s="73">
        <v>380573.94</v>
      </c>
    </row>
    <row r="2622" spans="2:4" x14ac:dyDescent="0.3">
      <c r="B2622" s="72" t="s">
        <v>338</v>
      </c>
      <c r="C2622" s="74" t="s">
        <v>193</v>
      </c>
      <c r="D2622" s="73">
        <v>-380573.94</v>
      </c>
    </row>
    <row r="2623" spans="2:4" x14ac:dyDescent="0.3">
      <c r="B2623" s="72" t="s">
        <v>338</v>
      </c>
      <c r="C2623" s="74" t="s">
        <v>185</v>
      </c>
      <c r="D2623" s="73">
        <v>369688</v>
      </c>
    </row>
    <row r="2624" spans="2:4" x14ac:dyDescent="0.3">
      <c r="B2624" s="72" t="s">
        <v>338</v>
      </c>
      <c r="C2624" s="74" t="s">
        <v>186</v>
      </c>
      <c r="D2624" s="73">
        <v>1206023.9500000002</v>
      </c>
    </row>
    <row r="2625" spans="2:4" x14ac:dyDescent="0.3">
      <c r="B2625" s="72" t="s">
        <v>338</v>
      </c>
      <c r="C2625" s="74" t="s">
        <v>187</v>
      </c>
      <c r="D2625" s="73">
        <v>1627582.9600000004</v>
      </c>
    </row>
    <row r="2626" spans="2:4" x14ac:dyDescent="0.3">
      <c r="B2626" s="72" t="s">
        <v>338</v>
      </c>
      <c r="C2626" s="74" t="s">
        <v>190</v>
      </c>
      <c r="D2626" s="73">
        <v>2982397.01</v>
      </c>
    </row>
    <row r="2627" spans="2:4" x14ac:dyDescent="0.3">
      <c r="B2627" s="72" t="s">
        <v>338</v>
      </c>
      <c r="C2627" s="74" t="s">
        <v>191</v>
      </c>
      <c r="D2627" s="73">
        <v>2212233.66</v>
      </c>
    </row>
    <row r="2628" spans="2:4" x14ac:dyDescent="0.3">
      <c r="B2628" s="72" t="s">
        <v>338</v>
      </c>
      <c r="C2628" s="74" t="s">
        <v>192</v>
      </c>
      <c r="D2628" s="73">
        <v>34270158.620000005</v>
      </c>
    </row>
    <row r="2629" spans="2:4" x14ac:dyDescent="0.3">
      <c r="B2629" s="72" t="s">
        <v>338</v>
      </c>
      <c r="C2629" s="74" t="s">
        <v>172</v>
      </c>
      <c r="D2629" s="73">
        <v>209705.71</v>
      </c>
    </row>
    <row r="2630" spans="2:4" x14ac:dyDescent="0.3">
      <c r="B2630" s="72" t="s">
        <v>338</v>
      </c>
      <c r="C2630" s="74" t="s">
        <v>174</v>
      </c>
      <c r="D2630" s="73">
        <v>1103186.55</v>
      </c>
    </row>
    <row r="2631" spans="2:4" x14ac:dyDescent="0.3">
      <c r="B2631" s="72" t="s">
        <v>338</v>
      </c>
      <c r="C2631" s="74" t="s">
        <v>178</v>
      </c>
      <c r="D2631" s="73">
        <v>533105.56999999995</v>
      </c>
    </row>
    <row r="2632" spans="2:4" x14ac:dyDescent="0.3">
      <c r="B2632" s="72" t="s">
        <v>338</v>
      </c>
      <c r="C2632" s="74" t="s">
        <v>180</v>
      </c>
      <c r="D2632" s="73">
        <v>431057.03</v>
      </c>
    </row>
    <row r="2633" spans="2:4" x14ac:dyDescent="0.3">
      <c r="B2633" s="72" t="s">
        <v>338</v>
      </c>
      <c r="C2633" s="74" t="s">
        <v>182</v>
      </c>
      <c r="D2633" s="73">
        <v>13330427.519999998</v>
      </c>
    </row>
    <row r="2634" spans="2:4" x14ac:dyDescent="0.3">
      <c r="B2634" s="72" t="s">
        <v>338</v>
      </c>
      <c r="C2634" s="74" t="s">
        <v>139</v>
      </c>
      <c r="D2634" s="73">
        <v>4216786.7500000009</v>
      </c>
    </row>
    <row r="2635" spans="2:4" x14ac:dyDescent="0.3">
      <c r="B2635" s="72" t="s">
        <v>338</v>
      </c>
      <c r="C2635" s="74" t="s">
        <v>141</v>
      </c>
      <c r="D2635" s="73">
        <v>5380575.3100000005</v>
      </c>
    </row>
    <row r="2636" spans="2:4" x14ac:dyDescent="0.3">
      <c r="B2636" s="72" t="s">
        <v>338</v>
      </c>
      <c r="C2636" s="74" t="s">
        <v>143</v>
      </c>
      <c r="D2636" s="73">
        <v>295652.07999999996</v>
      </c>
    </row>
    <row r="2637" spans="2:4" x14ac:dyDescent="0.3">
      <c r="B2637" s="72" t="s">
        <v>338</v>
      </c>
      <c r="C2637" s="74" t="s">
        <v>145</v>
      </c>
      <c r="D2637" s="73">
        <v>185494.47999999998</v>
      </c>
    </row>
    <row r="2638" spans="2:4" x14ac:dyDescent="0.3">
      <c r="B2638" s="72" t="s">
        <v>338</v>
      </c>
      <c r="C2638" s="74" t="s">
        <v>147</v>
      </c>
      <c r="D2638" s="73">
        <v>43155.51</v>
      </c>
    </row>
    <row r="2639" spans="2:4" x14ac:dyDescent="0.3">
      <c r="B2639" s="72" t="s">
        <v>338</v>
      </c>
      <c r="C2639" s="74" t="s">
        <v>149</v>
      </c>
      <c r="D2639" s="73">
        <v>223908.41999999998</v>
      </c>
    </row>
    <row r="2640" spans="2:4" x14ac:dyDescent="0.3">
      <c r="B2640" s="72" t="s">
        <v>338</v>
      </c>
      <c r="C2640" s="74" t="s">
        <v>159</v>
      </c>
      <c r="D2640" s="73">
        <v>1739549.9000000001</v>
      </c>
    </row>
    <row r="2641" spans="2:4" x14ac:dyDescent="0.3">
      <c r="B2641" s="72" t="s">
        <v>338</v>
      </c>
      <c r="C2641" s="74" t="s">
        <v>161</v>
      </c>
      <c r="D2641" s="73">
        <v>5960215.7299999995</v>
      </c>
    </row>
    <row r="2642" spans="2:4" x14ac:dyDescent="0.3">
      <c r="B2642" s="72" t="s">
        <v>338</v>
      </c>
      <c r="C2642" s="74" t="s">
        <v>163</v>
      </c>
      <c r="D2642" s="73">
        <v>1150240.5300000003</v>
      </c>
    </row>
    <row r="2643" spans="2:4" x14ac:dyDescent="0.3">
      <c r="B2643" s="72" t="s">
        <v>338</v>
      </c>
      <c r="C2643" s="74" t="s">
        <v>165</v>
      </c>
      <c r="D2643" s="73">
        <v>3134497.8500000006</v>
      </c>
    </row>
    <row r="2644" spans="2:4" x14ac:dyDescent="0.3">
      <c r="B2644" s="72" t="s">
        <v>338</v>
      </c>
      <c r="C2644" s="74" t="s">
        <v>124</v>
      </c>
      <c r="D2644" s="73">
        <v>1523525.51</v>
      </c>
    </row>
    <row r="2645" spans="2:4" x14ac:dyDescent="0.3">
      <c r="B2645" s="72" t="s">
        <v>338</v>
      </c>
      <c r="C2645" s="74" t="s">
        <v>126</v>
      </c>
      <c r="D2645" s="73">
        <v>391345.18999999994</v>
      </c>
    </row>
    <row r="2646" spans="2:4" x14ac:dyDescent="0.3">
      <c r="B2646" s="72" t="s">
        <v>338</v>
      </c>
      <c r="C2646" s="74" t="s">
        <v>128</v>
      </c>
      <c r="D2646" s="73">
        <v>1044382.53</v>
      </c>
    </row>
    <row r="2647" spans="2:4" x14ac:dyDescent="0.3">
      <c r="B2647" s="72" t="s">
        <v>338</v>
      </c>
      <c r="C2647" s="74" t="s">
        <v>130</v>
      </c>
      <c r="D2647" s="73">
        <v>300037.14</v>
      </c>
    </row>
    <row r="2648" spans="2:4" x14ac:dyDescent="0.3">
      <c r="B2648" s="72" t="s">
        <v>338</v>
      </c>
      <c r="C2648" s="74" t="s">
        <v>132</v>
      </c>
      <c r="D2648" s="73">
        <v>2722686.9600000004</v>
      </c>
    </row>
    <row r="2649" spans="2:4" x14ac:dyDescent="0.3">
      <c r="B2649" s="72" t="s">
        <v>338</v>
      </c>
      <c r="C2649" s="74" t="s">
        <v>33</v>
      </c>
      <c r="D2649" s="73">
        <v>7129.43</v>
      </c>
    </row>
    <row r="2650" spans="2:4" x14ac:dyDescent="0.3">
      <c r="B2650" s="72" t="s">
        <v>338</v>
      </c>
      <c r="C2650" s="74" t="s">
        <v>35</v>
      </c>
      <c r="D2650" s="73">
        <v>97328</v>
      </c>
    </row>
    <row r="2651" spans="2:4" x14ac:dyDescent="0.3">
      <c r="B2651" s="72" t="s">
        <v>338</v>
      </c>
      <c r="C2651" s="74" t="s">
        <v>39</v>
      </c>
      <c r="D2651" s="73">
        <v>76104.609999999986</v>
      </c>
    </row>
    <row r="2652" spans="2:4" x14ac:dyDescent="0.3">
      <c r="B2652" s="72" t="s">
        <v>338</v>
      </c>
      <c r="C2652" s="74" t="s">
        <v>49</v>
      </c>
      <c r="D2652" s="73">
        <v>574900.37</v>
      </c>
    </row>
    <row r="2653" spans="2:4" x14ac:dyDescent="0.3">
      <c r="B2653" s="72" t="s">
        <v>338</v>
      </c>
      <c r="C2653" s="74" t="s">
        <v>51</v>
      </c>
      <c r="D2653" s="73">
        <v>1215.76</v>
      </c>
    </row>
    <row r="2654" spans="2:4" x14ac:dyDescent="0.3">
      <c r="B2654" s="72" t="s">
        <v>338</v>
      </c>
      <c r="C2654" s="74" t="s">
        <v>55</v>
      </c>
      <c r="D2654" s="73">
        <v>1475697.7399999998</v>
      </c>
    </row>
    <row r="2655" spans="2:4" x14ac:dyDescent="0.3">
      <c r="B2655" s="72" t="s">
        <v>338</v>
      </c>
      <c r="C2655" s="74" t="s">
        <v>57</v>
      </c>
      <c r="D2655" s="73">
        <v>195149.72999999998</v>
      </c>
    </row>
    <row r="2656" spans="2:4" x14ac:dyDescent="0.3">
      <c r="B2656" s="72" t="s">
        <v>338</v>
      </c>
      <c r="C2656" s="74" t="s">
        <v>65</v>
      </c>
      <c r="D2656" s="73">
        <v>28805.050000000003</v>
      </c>
    </row>
    <row r="2657" spans="2:4" x14ac:dyDescent="0.3">
      <c r="B2657" s="72" t="s">
        <v>338</v>
      </c>
      <c r="C2657" s="74" t="s">
        <v>67</v>
      </c>
      <c r="D2657" s="73">
        <v>2349.73</v>
      </c>
    </row>
    <row r="2658" spans="2:4" x14ac:dyDescent="0.3">
      <c r="B2658" s="72" t="s">
        <v>338</v>
      </c>
      <c r="C2658" s="74" t="s">
        <v>69</v>
      </c>
      <c r="D2658" s="73">
        <v>62502.1</v>
      </c>
    </row>
    <row r="2659" spans="2:4" x14ac:dyDescent="0.3">
      <c r="B2659" s="72" t="s">
        <v>338</v>
      </c>
      <c r="C2659" s="74" t="s">
        <v>71</v>
      </c>
      <c r="D2659" s="73">
        <v>832757</v>
      </c>
    </row>
    <row r="2660" spans="2:4" x14ac:dyDescent="0.3">
      <c r="B2660" s="72" t="s">
        <v>338</v>
      </c>
      <c r="C2660" s="74" t="s">
        <v>83</v>
      </c>
      <c r="D2660" s="73">
        <v>191961.11000000002</v>
      </c>
    </row>
    <row r="2661" spans="2:4" x14ac:dyDescent="0.3">
      <c r="B2661" s="72" t="s">
        <v>338</v>
      </c>
      <c r="C2661" s="74" t="s">
        <v>85</v>
      </c>
      <c r="D2661" s="73">
        <v>19591.61</v>
      </c>
    </row>
    <row r="2662" spans="2:4" x14ac:dyDescent="0.3">
      <c r="B2662" s="72" t="s">
        <v>338</v>
      </c>
      <c r="C2662" s="74" t="s">
        <v>87</v>
      </c>
      <c r="D2662" s="73">
        <v>8662.58</v>
      </c>
    </row>
    <row r="2663" spans="2:4" x14ac:dyDescent="0.3">
      <c r="B2663" s="72" t="s">
        <v>338</v>
      </c>
      <c r="C2663" s="74" t="s">
        <v>89</v>
      </c>
      <c r="D2663" s="73">
        <v>2890.42</v>
      </c>
    </row>
    <row r="2664" spans="2:4" x14ac:dyDescent="0.3">
      <c r="B2664" s="72" t="s">
        <v>338</v>
      </c>
      <c r="C2664" s="74" t="s">
        <v>91</v>
      </c>
      <c r="D2664" s="73">
        <v>60934.579999999994</v>
      </c>
    </row>
    <row r="2665" spans="2:4" x14ac:dyDescent="0.3">
      <c r="B2665" s="72" t="s">
        <v>338</v>
      </c>
      <c r="C2665" s="74" t="s">
        <v>93</v>
      </c>
      <c r="D2665" s="73">
        <v>185404.13999999998</v>
      </c>
    </row>
    <row r="2666" spans="2:4" x14ac:dyDescent="0.3">
      <c r="B2666" s="72" t="s">
        <v>338</v>
      </c>
      <c r="C2666" s="74" t="s">
        <v>95</v>
      </c>
      <c r="D2666" s="73">
        <v>143803.09</v>
      </c>
    </row>
    <row r="2667" spans="2:4" x14ac:dyDescent="0.3">
      <c r="B2667" s="72" t="s">
        <v>338</v>
      </c>
      <c r="C2667" s="74" t="s">
        <v>97</v>
      </c>
      <c r="D2667" s="73">
        <v>4389.09</v>
      </c>
    </row>
    <row r="2668" spans="2:4" x14ac:dyDescent="0.3">
      <c r="B2668" s="72" t="s">
        <v>338</v>
      </c>
      <c r="C2668" s="74" t="s">
        <v>99</v>
      </c>
      <c r="D2668" s="73">
        <v>20600</v>
      </c>
    </row>
    <row r="2669" spans="2:4" x14ac:dyDescent="0.3">
      <c r="B2669" s="72" t="s">
        <v>338</v>
      </c>
      <c r="C2669" s="74" t="s">
        <v>101</v>
      </c>
      <c r="D2669" s="73">
        <v>222147.43999999997</v>
      </c>
    </row>
    <row r="2670" spans="2:4" x14ac:dyDescent="0.3">
      <c r="B2670" s="72" t="s">
        <v>338</v>
      </c>
      <c r="C2670" s="74" t="s">
        <v>103</v>
      </c>
      <c r="D2670" s="73">
        <v>255</v>
      </c>
    </row>
    <row r="2671" spans="2:4" x14ac:dyDescent="0.3">
      <c r="B2671" s="72" t="s">
        <v>338</v>
      </c>
      <c r="C2671" s="74" t="s">
        <v>105</v>
      </c>
      <c r="D2671" s="73">
        <v>25282.59</v>
      </c>
    </row>
    <row r="2672" spans="2:4" x14ac:dyDescent="0.3">
      <c r="B2672" s="72" t="s">
        <v>338</v>
      </c>
      <c r="C2672" s="74" t="s">
        <v>107</v>
      </c>
      <c r="D2672" s="73">
        <v>22039.1</v>
      </c>
    </row>
    <row r="2673" spans="2:4" x14ac:dyDescent="0.3">
      <c r="B2673" s="72" t="s">
        <v>338</v>
      </c>
      <c r="C2673" s="74" t="s">
        <v>109</v>
      </c>
      <c r="D2673" s="73">
        <v>1257033.3399999999</v>
      </c>
    </row>
    <row r="2674" spans="2:4" x14ac:dyDescent="0.3">
      <c r="B2674" s="72" t="s">
        <v>338</v>
      </c>
      <c r="C2674" s="74" t="s">
        <v>111</v>
      </c>
      <c r="D2674" s="73">
        <v>79797.72</v>
      </c>
    </row>
    <row r="2675" spans="2:4" x14ac:dyDescent="0.3">
      <c r="B2675" s="72" t="s">
        <v>338</v>
      </c>
      <c r="C2675" s="74" t="s">
        <v>117</v>
      </c>
      <c r="D2675" s="73">
        <v>103551.47000000002</v>
      </c>
    </row>
    <row r="2676" spans="2:4" x14ac:dyDescent="0.3">
      <c r="B2676" s="72" t="s">
        <v>338</v>
      </c>
      <c r="C2676" s="74" t="s">
        <v>119</v>
      </c>
      <c r="D2676" s="73">
        <v>127192</v>
      </c>
    </row>
    <row r="2677" spans="2:4" x14ac:dyDescent="0.3">
      <c r="B2677" s="72" t="s">
        <v>338</v>
      </c>
      <c r="C2677" s="74" t="s">
        <v>22</v>
      </c>
      <c r="D2677" s="73">
        <v>235389.37</v>
      </c>
    </row>
    <row r="2678" spans="2:4" x14ac:dyDescent="0.3">
      <c r="B2678" s="72" t="s">
        <v>338</v>
      </c>
      <c r="C2678" s="74" t="s">
        <v>6</v>
      </c>
      <c r="D2678" s="73">
        <v>117209.59</v>
      </c>
    </row>
    <row r="2679" spans="2:4" x14ac:dyDescent="0.3">
      <c r="B2679" s="72" t="s">
        <v>338</v>
      </c>
      <c r="C2679" s="74" t="s">
        <v>8</v>
      </c>
      <c r="D2679" s="73">
        <v>19304.23</v>
      </c>
    </row>
    <row r="2680" spans="2:4" x14ac:dyDescent="0.3">
      <c r="B2680" s="72" t="s">
        <v>338</v>
      </c>
      <c r="C2680" s="74" t="s">
        <v>10</v>
      </c>
      <c r="D2680" s="73">
        <v>213371.37</v>
      </c>
    </row>
    <row r="2681" spans="2:4" x14ac:dyDescent="0.3">
      <c r="B2681" s="72" t="s">
        <v>338</v>
      </c>
      <c r="C2681" s="74" t="s">
        <v>16</v>
      </c>
      <c r="D2681" s="73">
        <v>54687.32</v>
      </c>
    </row>
    <row r="2682" spans="2:4" x14ac:dyDescent="0.3">
      <c r="B2682" s="72" t="s">
        <v>482</v>
      </c>
      <c r="C2682" s="74" t="s">
        <v>194</v>
      </c>
      <c r="D2682" s="73">
        <v>27544.41</v>
      </c>
    </row>
    <row r="2683" spans="2:4" x14ac:dyDescent="0.3">
      <c r="B2683" s="72" t="s">
        <v>482</v>
      </c>
      <c r="C2683" s="74" t="s">
        <v>193</v>
      </c>
      <c r="D2683" s="73">
        <v>-27544.41</v>
      </c>
    </row>
    <row r="2684" spans="2:4" x14ac:dyDescent="0.3">
      <c r="B2684" s="72" t="s">
        <v>482</v>
      </c>
      <c r="C2684" s="74" t="s">
        <v>186</v>
      </c>
      <c r="D2684" s="73">
        <v>37603.14</v>
      </c>
    </row>
    <row r="2685" spans="2:4" x14ac:dyDescent="0.3">
      <c r="B2685" s="72" t="s">
        <v>482</v>
      </c>
      <c r="C2685" s="74" t="s">
        <v>187</v>
      </c>
      <c r="D2685" s="73">
        <v>35746.770000000004</v>
      </c>
    </row>
    <row r="2686" spans="2:4" x14ac:dyDescent="0.3">
      <c r="B2686" s="72" t="s">
        <v>482</v>
      </c>
      <c r="C2686" s="74" t="s">
        <v>191</v>
      </c>
      <c r="D2686" s="73">
        <v>21222.78</v>
      </c>
    </row>
    <row r="2687" spans="2:4" x14ac:dyDescent="0.3">
      <c r="B2687" s="72" t="s">
        <v>482</v>
      </c>
      <c r="C2687" s="74" t="s">
        <v>192</v>
      </c>
      <c r="D2687" s="73">
        <v>992127.77</v>
      </c>
    </row>
    <row r="2688" spans="2:4" x14ac:dyDescent="0.3">
      <c r="B2688" s="72" t="s">
        <v>482</v>
      </c>
      <c r="C2688" s="74" t="s">
        <v>172</v>
      </c>
      <c r="D2688" s="73">
        <v>136.44</v>
      </c>
    </row>
    <row r="2689" spans="2:4" x14ac:dyDescent="0.3">
      <c r="B2689" s="72" t="s">
        <v>482</v>
      </c>
      <c r="C2689" s="74" t="s">
        <v>174</v>
      </c>
      <c r="D2689" s="73">
        <v>44479.199999999997</v>
      </c>
    </row>
    <row r="2690" spans="2:4" x14ac:dyDescent="0.3">
      <c r="B2690" s="72" t="s">
        <v>482</v>
      </c>
      <c r="C2690" s="74" t="s">
        <v>178</v>
      </c>
      <c r="D2690" s="73">
        <v>47320.430000000008</v>
      </c>
    </row>
    <row r="2691" spans="2:4" x14ac:dyDescent="0.3">
      <c r="B2691" s="72" t="s">
        <v>482</v>
      </c>
      <c r="C2691" s="74" t="s">
        <v>180</v>
      </c>
      <c r="D2691" s="73">
        <v>20468.370000000003</v>
      </c>
    </row>
    <row r="2692" spans="2:4" x14ac:dyDescent="0.3">
      <c r="B2692" s="72" t="s">
        <v>482</v>
      </c>
      <c r="C2692" s="74" t="s">
        <v>182</v>
      </c>
      <c r="D2692" s="73">
        <v>347956.83</v>
      </c>
    </row>
    <row r="2693" spans="2:4" x14ac:dyDescent="0.3">
      <c r="B2693" s="72" t="s">
        <v>482</v>
      </c>
      <c r="C2693" s="74" t="s">
        <v>139</v>
      </c>
      <c r="D2693" s="73">
        <v>123903.99999999999</v>
      </c>
    </row>
    <row r="2694" spans="2:4" x14ac:dyDescent="0.3">
      <c r="B2694" s="72" t="s">
        <v>482</v>
      </c>
      <c r="C2694" s="74" t="s">
        <v>141</v>
      </c>
      <c r="D2694" s="73">
        <v>160688</v>
      </c>
    </row>
    <row r="2695" spans="2:4" x14ac:dyDescent="0.3">
      <c r="B2695" s="72" t="s">
        <v>482</v>
      </c>
      <c r="C2695" s="74" t="s">
        <v>143</v>
      </c>
      <c r="D2695" s="73">
        <v>14320.84</v>
      </c>
    </row>
    <row r="2696" spans="2:4" x14ac:dyDescent="0.3">
      <c r="B2696" s="72" t="s">
        <v>482</v>
      </c>
      <c r="C2696" s="74" t="s">
        <v>145</v>
      </c>
      <c r="D2696" s="73">
        <v>6910.13</v>
      </c>
    </row>
    <row r="2697" spans="2:4" x14ac:dyDescent="0.3">
      <c r="B2697" s="72" t="s">
        <v>482</v>
      </c>
      <c r="C2697" s="74" t="s">
        <v>147</v>
      </c>
      <c r="D2697" s="73">
        <v>3065.92</v>
      </c>
    </row>
    <row r="2698" spans="2:4" x14ac:dyDescent="0.3">
      <c r="B2698" s="72" t="s">
        <v>482</v>
      </c>
      <c r="C2698" s="74" t="s">
        <v>149</v>
      </c>
      <c r="D2698" s="73">
        <v>5803.2999999999993</v>
      </c>
    </row>
    <row r="2699" spans="2:4" x14ac:dyDescent="0.3">
      <c r="B2699" s="72" t="s">
        <v>482</v>
      </c>
      <c r="C2699" s="74" t="s">
        <v>159</v>
      </c>
      <c r="D2699" s="73">
        <v>48373.95</v>
      </c>
    </row>
    <row r="2700" spans="2:4" x14ac:dyDescent="0.3">
      <c r="B2700" s="72" t="s">
        <v>482</v>
      </c>
      <c r="C2700" s="74" t="s">
        <v>161</v>
      </c>
      <c r="D2700" s="73">
        <v>148836.81</v>
      </c>
    </row>
    <row r="2701" spans="2:4" x14ac:dyDescent="0.3">
      <c r="B2701" s="72" t="s">
        <v>482</v>
      </c>
      <c r="C2701" s="74" t="s">
        <v>163</v>
      </c>
      <c r="D2701" s="73">
        <v>33303.93</v>
      </c>
    </row>
    <row r="2702" spans="2:4" x14ac:dyDescent="0.3">
      <c r="B2702" s="72" t="s">
        <v>482</v>
      </c>
      <c r="C2702" s="74" t="s">
        <v>165</v>
      </c>
      <c r="D2702" s="73">
        <v>78434.579999999987</v>
      </c>
    </row>
    <row r="2703" spans="2:4" x14ac:dyDescent="0.3">
      <c r="B2703" s="72" t="s">
        <v>482</v>
      </c>
      <c r="C2703" s="74" t="s">
        <v>124</v>
      </c>
      <c r="D2703" s="73">
        <v>44584.789999999994</v>
      </c>
    </row>
    <row r="2704" spans="2:4" x14ac:dyDescent="0.3">
      <c r="B2704" s="72" t="s">
        <v>482</v>
      </c>
      <c r="C2704" s="74" t="s">
        <v>126</v>
      </c>
      <c r="D2704" s="73">
        <v>3247.29</v>
      </c>
    </row>
    <row r="2705" spans="2:4" x14ac:dyDescent="0.3">
      <c r="B2705" s="72" t="s">
        <v>482</v>
      </c>
      <c r="C2705" s="74" t="s">
        <v>128</v>
      </c>
      <c r="D2705" s="73">
        <v>37698.729999999996</v>
      </c>
    </row>
    <row r="2706" spans="2:4" x14ac:dyDescent="0.3">
      <c r="B2706" s="72" t="s">
        <v>482</v>
      </c>
      <c r="C2706" s="74" t="s">
        <v>130</v>
      </c>
      <c r="D2706" s="73">
        <v>38311.149999999994</v>
      </c>
    </row>
    <row r="2707" spans="2:4" x14ac:dyDescent="0.3">
      <c r="B2707" s="72" t="s">
        <v>482</v>
      </c>
      <c r="C2707" s="74" t="s">
        <v>132</v>
      </c>
      <c r="D2707" s="73">
        <v>167068.79</v>
      </c>
    </row>
    <row r="2708" spans="2:4" x14ac:dyDescent="0.3">
      <c r="B2708" s="72" t="s">
        <v>482</v>
      </c>
      <c r="C2708" s="74" t="s">
        <v>39</v>
      </c>
      <c r="D2708" s="73">
        <v>7230.2900000000009</v>
      </c>
    </row>
    <row r="2709" spans="2:4" x14ac:dyDescent="0.3">
      <c r="B2709" s="72" t="s">
        <v>482</v>
      </c>
      <c r="C2709" s="74" t="s">
        <v>49</v>
      </c>
      <c r="D2709" s="73">
        <v>32882</v>
      </c>
    </row>
    <row r="2710" spans="2:4" x14ac:dyDescent="0.3">
      <c r="B2710" s="72" t="s">
        <v>482</v>
      </c>
      <c r="C2710" s="74" t="s">
        <v>55</v>
      </c>
      <c r="D2710" s="73">
        <v>110374</v>
      </c>
    </row>
    <row r="2711" spans="2:4" x14ac:dyDescent="0.3">
      <c r="B2711" s="72" t="s">
        <v>482</v>
      </c>
      <c r="C2711" s="74" t="s">
        <v>57</v>
      </c>
      <c r="D2711" s="73">
        <v>3250</v>
      </c>
    </row>
    <row r="2712" spans="2:4" x14ac:dyDescent="0.3">
      <c r="B2712" s="72" t="s">
        <v>482</v>
      </c>
      <c r="C2712" s="74" t="s">
        <v>63</v>
      </c>
      <c r="D2712" s="73">
        <v>1670</v>
      </c>
    </row>
    <row r="2713" spans="2:4" x14ac:dyDescent="0.3">
      <c r="B2713" s="72" t="s">
        <v>482</v>
      </c>
      <c r="C2713" s="74" t="s">
        <v>69</v>
      </c>
      <c r="D2713" s="73">
        <v>13151.2</v>
      </c>
    </row>
    <row r="2714" spans="2:4" x14ac:dyDescent="0.3">
      <c r="B2714" s="72" t="s">
        <v>482</v>
      </c>
      <c r="C2714" s="74" t="s">
        <v>71</v>
      </c>
      <c r="D2714" s="73">
        <v>56989.37</v>
      </c>
    </row>
    <row r="2715" spans="2:4" x14ac:dyDescent="0.3">
      <c r="B2715" s="72" t="s">
        <v>482</v>
      </c>
      <c r="C2715" s="74" t="s">
        <v>83</v>
      </c>
      <c r="D2715" s="73">
        <v>2026.88</v>
      </c>
    </row>
    <row r="2716" spans="2:4" x14ac:dyDescent="0.3">
      <c r="B2716" s="72" t="s">
        <v>482</v>
      </c>
      <c r="C2716" s="74" t="s">
        <v>85</v>
      </c>
      <c r="D2716" s="73">
        <v>1833.8899999999999</v>
      </c>
    </row>
    <row r="2717" spans="2:4" x14ac:dyDescent="0.3">
      <c r="B2717" s="72" t="s">
        <v>482</v>
      </c>
      <c r="C2717" s="74" t="s">
        <v>89</v>
      </c>
      <c r="D2717" s="73">
        <v>685.61</v>
      </c>
    </row>
    <row r="2718" spans="2:4" x14ac:dyDescent="0.3">
      <c r="B2718" s="72" t="s">
        <v>482</v>
      </c>
      <c r="C2718" s="74" t="s">
        <v>91</v>
      </c>
      <c r="D2718" s="73">
        <v>723.36</v>
      </c>
    </row>
    <row r="2719" spans="2:4" x14ac:dyDescent="0.3">
      <c r="B2719" s="72" t="s">
        <v>482</v>
      </c>
      <c r="C2719" s="74" t="s">
        <v>93</v>
      </c>
      <c r="D2719" s="73">
        <v>5614.55</v>
      </c>
    </row>
    <row r="2720" spans="2:4" x14ac:dyDescent="0.3">
      <c r="B2720" s="72" t="s">
        <v>482</v>
      </c>
      <c r="C2720" s="74" t="s">
        <v>95</v>
      </c>
      <c r="D2720" s="73">
        <v>9558.8700000000008</v>
      </c>
    </row>
    <row r="2721" spans="2:4" x14ac:dyDescent="0.3">
      <c r="B2721" s="72" t="s">
        <v>482</v>
      </c>
      <c r="C2721" s="74" t="s">
        <v>101</v>
      </c>
      <c r="D2721" s="73">
        <v>112.77</v>
      </c>
    </row>
    <row r="2722" spans="2:4" x14ac:dyDescent="0.3">
      <c r="B2722" s="72" t="s">
        <v>482</v>
      </c>
      <c r="C2722" s="74" t="s">
        <v>105</v>
      </c>
      <c r="D2722" s="73">
        <v>1161</v>
      </c>
    </row>
    <row r="2723" spans="2:4" x14ac:dyDescent="0.3">
      <c r="B2723" s="72" t="s">
        <v>482</v>
      </c>
      <c r="C2723" s="74" t="s">
        <v>109</v>
      </c>
      <c r="D2723" s="73">
        <v>12518.65</v>
      </c>
    </row>
    <row r="2724" spans="2:4" x14ac:dyDescent="0.3">
      <c r="B2724" s="72" t="s">
        <v>482</v>
      </c>
      <c r="C2724" s="74" t="s">
        <v>111</v>
      </c>
      <c r="D2724" s="73">
        <v>2240</v>
      </c>
    </row>
    <row r="2725" spans="2:4" x14ac:dyDescent="0.3">
      <c r="B2725" s="72" t="s">
        <v>482</v>
      </c>
      <c r="C2725" s="74" t="s">
        <v>119</v>
      </c>
      <c r="D2725" s="73">
        <v>445.28</v>
      </c>
    </row>
    <row r="2726" spans="2:4" x14ac:dyDescent="0.3">
      <c r="B2726" s="72" t="s">
        <v>482</v>
      </c>
      <c r="C2726" s="74" t="s">
        <v>22</v>
      </c>
      <c r="D2726" s="73">
        <v>8989.92</v>
      </c>
    </row>
    <row r="2727" spans="2:4" x14ac:dyDescent="0.3">
      <c r="B2727" s="72" t="s">
        <v>482</v>
      </c>
      <c r="C2727" s="74" t="s">
        <v>6</v>
      </c>
      <c r="D2727" s="73">
        <v>7277.0300000000007</v>
      </c>
    </row>
    <row r="2728" spans="2:4" x14ac:dyDescent="0.3">
      <c r="B2728" s="72" t="s">
        <v>804</v>
      </c>
      <c r="C2728" s="74" t="s">
        <v>194</v>
      </c>
      <c r="D2728" s="73">
        <v>74566.91</v>
      </c>
    </row>
    <row r="2729" spans="2:4" x14ac:dyDescent="0.3">
      <c r="B2729" s="72" t="s">
        <v>804</v>
      </c>
      <c r="C2729" s="74" t="s">
        <v>193</v>
      </c>
      <c r="D2729" s="73">
        <v>-74566.909999999989</v>
      </c>
    </row>
    <row r="2730" spans="2:4" x14ac:dyDescent="0.3">
      <c r="B2730" s="72" t="s">
        <v>804</v>
      </c>
      <c r="C2730" s="74" t="s">
        <v>186</v>
      </c>
      <c r="D2730" s="73">
        <v>16729.86</v>
      </c>
    </row>
    <row r="2731" spans="2:4" x14ac:dyDescent="0.3">
      <c r="B2731" s="72" t="s">
        <v>804</v>
      </c>
      <c r="C2731" s="74" t="s">
        <v>187</v>
      </c>
      <c r="D2731" s="73">
        <v>44848.55</v>
      </c>
    </row>
    <row r="2732" spans="2:4" x14ac:dyDescent="0.3">
      <c r="B2732" s="72" t="s">
        <v>804</v>
      </c>
      <c r="C2732" s="74" t="s">
        <v>190</v>
      </c>
      <c r="D2732" s="73">
        <v>12936.25</v>
      </c>
    </row>
    <row r="2733" spans="2:4" x14ac:dyDescent="0.3">
      <c r="B2733" s="72" t="s">
        <v>804</v>
      </c>
      <c r="C2733" s="74" t="s">
        <v>191</v>
      </c>
      <c r="D2733" s="73">
        <v>30513.47</v>
      </c>
    </row>
    <row r="2734" spans="2:4" x14ac:dyDescent="0.3">
      <c r="B2734" s="72" t="s">
        <v>804</v>
      </c>
      <c r="C2734" s="74" t="s">
        <v>192</v>
      </c>
      <c r="D2734" s="73">
        <v>1928080.51</v>
      </c>
    </row>
    <row r="2735" spans="2:4" x14ac:dyDescent="0.3">
      <c r="B2735" s="72" t="s">
        <v>804</v>
      </c>
      <c r="C2735" s="74" t="s">
        <v>172</v>
      </c>
      <c r="D2735" s="73">
        <v>4867.97</v>
      </c>
    </row>
    <row r="2736" spans="2:4" x14ac:dyDescent="0.3">
      <c r="B2736" s="72" t="s">
        <v>804</v>
      </c>
      <c r="C2736" s="74" t="s">
        <v>174</v>
      </c>
      <c r="D2736" s="73">
        <v>95498.81</v>
      </c>
    </row>
    <row r="2737" spans="2:4" x14ac:dyDescent="0.3">
      <c r="B2737" s="72" t="s">
        <v>804</v>
      </c>
      <c r="C2737" s="74" t="s">
        <v>178</v>
      </c>
      <c r="D2737" s="73">
        <v>40109.490000000005</v>
      </c>
    </row>
    <row r="2738" spans="2:4" x14ac:dyDescent="0.3">
      <c r="B2738" s="72" t="s">
        <v>804</v>
      </c>
      <c r="C2738" s="74" t="s">
        <v>180</v>
      </c>
      <c r="D2738" s="73">
        <v>20353.04</v>
      </c>
    </row>
    <row r="2739" spans="2:4" x14ac:dyDescent="0.3">
      <c r="B2739" s="72" t="s">
        <v>804</v>
      </c>
      <c r="C2739" s="74" t="s">
        <v>182</v>
      </c>
      <c r="D2739" s="73">
        <v>725673.53999999992</v>
      </c>
    </row>
    <row r="2740" spans="2:4" x14ac:dyDescent="0.3">
      <c r="B2740" s="72" t="s">
        <v>804</v>
      </c>
      <c r="C2740" s="74" t="s">
        <v>137</v>
      </c>
      <c r="D2740" s="73">
        <v>85.55</v>
      </c>
    </row>
    <row r="2741" spans="2:4" x14ac:dyDescent="0.3">
      <c r="B2741" s="72" t="s">
        <v>804</v>
      </c>
      <c r="C2741" s="74" t="s">
        <v>139</v>
      </c>
      <c r="D2741" s="73">
        <v>203779.82</v>
      </c>
    </row>
    <row r="2742" spans="2:4" x14ac:dyDescent="0.3">
      <c r="B2742" s="72" t="s">
        <v>804</v>
      </c>
      <c r="C2742" s="74" t="s">
        <v>141</v>
      </c>
      <c r="D2742" s="73">
        <v>291382.34000000003</v>
      </c>
    </row>
    <row r="2743" spans="2:4" x14ac:dyDescent="0.3">
      <c r="B2743" s="72" t="s">
        <v>804</v>
      </c>
      <c r="C2743" s="74" t="s">
        <v>143</v>
      </c>
      <c r="D2743" s="73">
        <v>21347.569999999996</v>
      </c>
    </row>
    <row r="2744" spans="2:4" x14ac:dyDescent="0.3">
      <c r="B2744" s="72" t="s">
        <v>804</v>
      </c>
      <c r="C2744" s="74" t="s">
        <v>145</v>
      </c>
      <c r="D2744" s="73">
        <v>10410.08</v>
      </c>
    </row>
    <row r="2745" spans="2:4" x14ac:dyDescent="0.3">
      <c r="B2745" s="72" t="s">
        <v>804</v>
      </c>
      <c r="C2745" s="74" t="s">
        <v>147</v>
      </c>
      <c r="D2745" s="73">
        <v>5064.6200000000008</v>
      </c>
    </row>
    <row r="2746" spans="2:4" x14ac:dyDescent="0.3">
      <c r="B2746" s="72" t="s">
        <v>804</v>
      </c>
      <c r="C2746" s="74" t="s">
        <v>149</v>
      </c>
      <c r="D2746" s="73">
        <v>9661.9699999999993</v>
      </c>
    </row>
    <row r="2747" spans="2:4" x14ac:dyDescent="0.3">
      <c r="B2747" s="72" t="s">
        <v>804</v>
      </c>
      <c r="C2747" s="74" t="s">
        <v>159</v>
      </c>
      <c r="D2747" s="73">
        <v>82792.070000000007</v>
      </c>
    </row>
    <row r="2748" spans="2:4" x14ac:dyDescent="0.3">
      <c r="B2748" s="72" t="s">
        <v>804</v>
      </c>
      <c r="C2748" s="74" t="s">
        <v>161</v>
      </c>
      <c r="D2748" s="73">
        <v>287801.26</v>
      </c>
    </row>
    <row r="2749" spans="2:4" x14ac:dyDescent="0.3">
      <c r="B2749" s="72" t="s">
        <v>804</v>
      </c>
      <c r="C2749" s="74" t="s">
        <v>163</v>
      </c>
      <c r="D2749" s="73">
        <v>65988.55</v>
      </c>
    </row>
    <row r="2750" spans="2:4" x14ac:dyDescent="0.3">
      <c r="B2750" s="72" t="s">
        <v>804</v>
      </c>
      <c r="C2750" s="74" t="s">
        <v>165</v>
      </c>
      <c r="D2750" s="73">
        <v>152226.54999999999</v>
      </c>
    </row>
    <row r="2751" spans="2:4" x14ac:dyDescent="0.3">
      <c r="B2751" s="72" t="s">
        <v>804</v>
      </c>
      <c r="C2751" s="74" t="s">
        <v>124</v>
      </c>
      <c r="D2751" s="73">
        <v>96475.15</v>
      </c>
    </row>
    <row r="2752" spans="2:4" x14ac:dyDescent="0.3">
      <c r="B2752" s="72" t="s">
        <v>804</v>
      </c>
      <c r="C2752" s="74" t="s">
        <v>126</v>
      </c>
      <c r="D2752" s="73">
        <v>14970.95</v>
      </c>
    </row>
    <row r="2753" spans="2:4" x14ac:dyDescent="0.3">
      <c r="B2753" s="72" t="s">
        <v>804</v>
      </c>
      <c r="C2753" s="74" t="s">
        <v>128</v>
      </c>
      <c r="D2753" s="73">
        <v>70315.64</v>
      </c>
    </row>
    <row r="2754" spans="2:4" x14ac:dyDescent="0.3">
      <c r="B2754" s="72" t="s">
        <v>804</v>
      </c>
      <c r="C2754" s="74" t="s">
        <v>130</v>
      </c>
      <c r="D2754" s="73">
        <v>42013.770000000004</v>
      </c>
    </row>
    <row r="2755" spans="2:4" x14ac:dyDescent="0.3">
      <c r="B2755" s="72" t="s">
        <v>804</v>
      </c>
      <c r="C2755" s="74" t="s">
        <v>132</v>
      </c>
      <c r="D2755" s="73">
        <v>163394.08000000002</v>
      </c>
    </row>
    <row r="2756" spans="2:4" x14ac:dyDescent="0.3">
      <c r="B2756" s="72" t="s">
        <v>804</v>
      </c>
      <c r="C2756" s="74" t="s">
        <v>33</v>
      </c>
      <c r="D2756" s="73">
        <v>679.14</v>
      </c>
    </row>
    <row r="2757" spans="2:4" x14ac:dyDescent="0.3">
      <c r="B2757" s="72" t="s">
        <v>804</v>
      </c>
      <c r="C2757" s="74" t="s">
        <v>35</v>
      </c>
      <c r="D2757" s="73">
        <v>15134.74</v>
      </c>
    </row>
    <row r="2758" spans="2:4" x14ac:dyDescent="0.3">
      <c r="B2758" s="72" t="s">
        <v>804</v>
      </c>
      <c r="C2758" s="74" t="s">
        <v>39</v>
      </c>
      <c r="D2758" s="73">
        <v>90019.64</v>
      </c>
    </row>
    <row r="2759" spans="2:4" x14ac:dyDescent="0.3">
      <c r="B2759" s="72" t="s">
        <v>804</v>
      </c>
      <c r="C2759" s="74" t="s">
        <v>49</v>
      </c>
      <c r="D2759" s="73">
        <v>47835</v>
      </c>
    </row>
    <row r="2760" spans="2:4" x14ac:dyDescent="0.3">
      <c r="B2760" s="72" t="s">
        <v>804</v>
      </c>
      <c r="C2760" s="74" t="s">
        <v>55</v>
      </c>
      <c r="D2760" s="73">
        <v>132096.60999999999</v>
      </c>
    </row>
    <row r="2761" spans="2:4" x14ac:dyDescent="0.3">
      <c r="B2761" s="72" t="s">
        <v>804</v>
      </c>
      <c r="C2761" s="74" t="s">
        <v>57</v>
      </c>
      <c r="D2761" s="73">
        <v>4135.68</v>
      </c>
    </row>
    <row r="2762" spans="2:4" x14ac:dyDescent="0.3">
      <c r="B2762" s="72" t="s">
        <v>804</v>
      </c>
      <c r="C2762" s="74" t="s">
        <v>63</v>
      </c>
      <c r="D2762" s="73">
        <v>45221.43</v>
      </c>
    </row>
    <row r="2763" spans="2:4" x14ac:dyDescent="0.3">
      <c r="B2763" s="72" t="s">
        <v>804</v>
      </c>
      <c r="C2763" s="74" t="s">
        <v>65</v>
      </c>
      <c r="D2763" s="73">
        <v>5896.2099999999991</v>
      </c>
    </row>
    <row r="2764" spans="2:4" x14ac:dyDescent="0.3">
      <c r="B2764" s="72" t="s">
        <v>804</v>
      </c>
      <c r="C2764" s="74" t="s">
        <v>67</v>
      </c>
      <c r="D2764" s="73">
        <v>7911.39</v>
      </c>
    </row>
    <row r="2765" spans="2:4" x14ac:dyDescent="0.3">
      <c r="B2765" s="72" t="s">
        <v>804</v>
      </c>
      <c r="C2765" s="74" t="s">
        <v>69</v>
      </c>
      <c r="D2765" s="73">
        <v>84352.450000000012</v>
      </c>
    </row>
    <row r="2766" spans="2:4" x14ac:dyDescent="0.3">
      <c r="B2766" s="72" t="s">
        <v>804</v>
      </c>
      <c r="C2766" s="74" t="s">
        <v>71</v>
      </c>
      <c r="D2766" s="73">
        <v>86548.93</v>
      </c>
    </row>
    <row r="2767" spans="2:4" x14ac:dyDescent="0.3">
      <c r="B2767" s="72" t="s">
        <v>804</v>
      </c>
      <c r="C2767" s="74" t="s">
        <v>81</v>
      </c>
      <c r="D2767" s="73">
        <v>255.6</v>
      </c>
    </row>
    <row r="2768" spans="2:4" x14ac:dyDescent="0.3">
      <c r="B2768" s="72" t="s">
        <v>804</v>
      </c>
      <c r="C2768" s="74" t="s">
        <v>83</v>
      </c>
      <c r="D2768" s="73">
        <v>1256.8</v>
      </c>
    </row>
    <row r="2769" spans="2:4" x14ac:dyDescent="0.3">
      <c r="B2769" s="72" t="s">
        <v>804</v>
      </c>
      <c r="C2769" s="74" t="s">
        <v>85</v>
      </c>
      <c r="D2769" s="73">
        <v>7071.16</v>
      </c>
    </row>
    <row r="2770" spans="2:4" x14ac:dyDescent="0.3">
      <c r="B2770" s="72" t="s">
        <v>804</v>
      </c>
      <c r="C2770" s="74" t="s">
        <v>91</v>
      </c>
      <c r="D2770" s="73">
        <v>90621.91</v>
      </c>
    </row>
    <row r="2771" spans="2:4" x14ac:dyDescent="0.3">
      <c r="B2771" s="72" t="s">
        <v>804</v>
      </c>
      <c r="C2771" s="74" t="s">
        <v>93</v>
      </c>
      <c r="D2771" s="73">
        <v>18063.760000000002</v>
      </c>
    </row>
    <row r="2772" spans="2:4" x14ac:dyDescent="0.3">
      <c r="B2772" s="72" t="s">
        <v>804</v>
      </c>
      <c r="C2772" s="74" t="s">
        <v>95</v>
      </c>
      <c r="D2772" s="73">
        <v>29465.87</v>
      </c>
    </row>
    <row r="2773" spans="2:4" x14ac:dyDescent="0.3">
      <c r="B2773" s="72" t="s">
        <v>804</v>
      </c>
      <c r="C2773" s="74" t="s">
        <v>101</v>
      </c>
      <c r="D2773" s="73">
        <v>140</v>
      </c>
    </row>
    <row r="2774" spans="2:4" x14ac:dyDescent="0.3">
      <c r="B2774" s="72" t="s">
        <v>804</v>
      </c>
      <c r="C2774" s="74" t="s">
        <v>107</v>
      </c>
      <c r="D2774" s="73">
        <v>2545.6</v>
      </c>
    </row>
    <row r="2775" spans="2:4" x14ac:dyDescent="0.3">
      <c r="B2775" s="72" t="s">
        <v>804</v>
      </c>
      <c r="C2775" s="74" t="s">
        <v>109</v>
      </c>
      <c r="D2775" s="73">
        <v>592423.85000000009</v>
      </c>
    </row>
    <row r="2776" spans="2:4" x14ac:dyDescent="0.3">
      <c r="B2776" s="72" t="s">
        <v>804</v>
      </c>
      <c r="C2776" s="74" t="s">
        <v>111</v>
      </c>
      <c r="D2776" s="73">
        <v>30351.71</v>
      </c>
    </row>
    <row r="2777" spans="2:4" x14ac:dyDescent="0.3">
      <c r="B2777" s="72" t="s">
        <v>804</v>
      </c>
      <c r="C2777" s="74" t="s">
        <v>119</v>
      </c>
      <c r="D2777" s="73">
        <v>899.06</v>
      </c>
    </row>
    <row r="2778" spans="2:4" x14ac:dyDescent="0.3">
      <c r="B2778" s="72" t="s">
        <v>804</v>
      </c>
      <c r="C2778" s="74" t="s">
        <v>121</v>
      </c>
      <c r="D2778" s="73">
        <v>14801.66</v>
      </c>
    </row>
    <row r="2779" spans="2:4" x14ac:dyDescent="0.3">
      <c r="B2779" s="72" t="s">
        <v>804</v>
      </c>
      <c r="C2779" s="74" t="s">
        <v>22</v>
      </c>
      <c r="D2779" s="73">
        <v>43015.11</v>
      </c>
    </row>
    <row r="2780" spans="2:4" x14ac:dyDescent="0.3">
      <c r="B2780" s="72" t="s">
        <v>804</v>
      </c>
      <c r="C2780" s="74" t="s">
        <v>18</v>
      </c>
      <c r="D2780" s="73">
        <v>45717.760000000002</v>
      </c>
    </row>
    <row r="2781" spans="2:4" x14ac:dyDescent="0.3">
      <c r="B2781" s="72" t="s">
        <v>430</v>
      </c>
      <c r="C2781" s="74" t="s">
        <v>187</v>
      </c>
      <c r="D2781" s="73">
        <v>1368.84</v>
      </c>
    </row>
    <row r="2782" spans="2:4" x14ac:dyDescent="0.3">
      <c r="B2782" s="72" t="s">
        <v>430</v>
      </c>
      <c r="C2782" s="74" t="s">
        <v>190</v>
      </c>
      <c r="D2782" s="73">
        <v>5464.05</v>
      </c>
    </row>
    <row r="2783" spans="2:4" x14ac:dyDescent="0.3">
      <c r="B2783" s="72" t="s">
        <v>430</v>
      </c>
      <c r="C2783" s="74" t="s">
        <v>191</v>
      </c>
      <c r="D2783" s="73">
        <v>188.18</v>
      </c>
    </row>
    <row r="2784" spans="2:4" x14ac:dyDescent="0.3">
      <c r="B2784" s="72" t="s">
        <v>430</v>
      </c>
      <c r="C2784" s="74" t="s">
        <v>192</v>
      </c>
      <c r="D2784" s="73">
        <v>290869.68999999994</v>
      </c>
    </row>
    <row r="2785" spans="2:4" x14ac:dyDescent="0.3">
      <c r="B2785" s="72" t="s">
        <v>430</v>
      </c>
      <c r="C2785" s="74" t="s">
        <v>174</v>
      </c>
      <c r="D2785" s="73">
        <v>6800</v>
      </c>
    </row>
    <row r="2786" spans="2:4" x14ac:dyDescent="0.3">
      <c r="B2786" s="72" t="s">
        <v>430</v>
      </c>
      <c r="C2786" s="74" t="s">
        <v>178</v>
      </c>
      <c r="D2786" s="73">
        <v>24019.309999999998</v>
      </c>
    </row>
    <row r="2787" spans="2:4" x14ac:dyDescent="0.3">
      <c r="B2787" s="72" t="s">
        <v>430</v>
      </c>
      <c r="C2787" s="74" t="s">
        <v>180</v>
      </c>
      <c r="D2787" s="73">
        <v>21299.24</v>
      </c>
    </row>
    <row r="2788" spans="2:4" x14ac:dyDescent="0.3">
      <c r="B2788" s="72" t="s">
        <v>430</v>
      </c>
      <c r="C2788" s="74" t="s">
        <v>182</v>
      </c>
      <c r="D2788" s="73">
        <v>175531.63</v>
      </c>
    </row>
    <row r="2789" spans="2:4" x14ac:dyDescent="0.3">
      <c r="B2789" s="72" t="s">
        <v>430</v>
      </c>
      <c r="C2789" s="74" t="s">
        <v>139</v>
      </c>
      <c r="D2789" s="73">
        <v>74304.08</v>
      </c>
    </row>
    <row r="2790" spans="2:4" x14ac:dyDescent="0.3">
      <c r="B2790" s="72" t="s">
        <v>430</v>
      </c>
      <c r="C2790" s="74" t="s">
        <v>141</v>
      </c>
      <c r="D2790" s="73">
        <v>46122.92</v>
      </c>
    </row>
    <row r="2791" spans="2:4" x14ac:dyDescent="0.3">
      <c r="B2791" s="72" t="s">
        <v>430</v>
      </c>
      <c r="C2791" s="74" t="s">
        <v>143</v>
      </c>
      <c r="D2791" s="73">
        <v>8522.15</v>
      </c>
    </row>
    <row r="2792" spans="2:4" x14ac:dyDescent="0.3">
      <c r="B2792" s="72" t="s">
        <v>430</v>
      </c>
      <c r="C2792" s="74" t="s">
        <v>145</v>
      </c>
      <c r="D2792" s="73">
        <v>1245.44</v>
      </c>
    </row>
    <row r="2793" spans="2:4" x14ac:dyDescent="0.3">
      <c r="B2793" s="72" t="s">
        <v>430</v>
      </c>
      <c r="C2793" s="74" t="s">
        <v>147</v>
      </c>
      <c r="D2793" s="73">
        <v>345.07</v>
      </c>
    </row>
    <row r="2794" spans="2:4" x14ac:dyDescent="0.3">
      <c r="B2794" s="72" t="s">
        <v>430</v>
      </c>
      <c r="C2794" s="74" t="s">
        <v>149</v>
      </c>
      <c r="D2794" s="73">
        <v>427.1</v>
      </c>
    </row>
    <row r="2795" spans="2:4" x14ac:dyDescent="0.3">
      <c r="B2795" s="72" t="s">
        <v>430</v>
      </c>
      <c r="C2795" s="74" t="s">
        <v>159</v>
      </c>
      <c r="D2795" s="73">
        <v>22541.94</v>
      </c>
    </row>
    <row r="2796" spans="2:4" x14ac:dyDescent="0.3">
      <c r="B2796" s="72" t="s">
        <v>430</v>
      </c>
      <c r="C2796" s="74" t="s">
        <v>161</v>
      </c>
      <c r="D2796" s="73">
        <v>30173.3</v>
      </c>
    </row>
    <row r="2797" spans="2:4" x14ac:dyDescent="0.3">
      <c r="B2797" s="72" t="s">
        <v>430</v>
      </c>
      <c r="C2797" s="74" t="s">
        <v>163</v>
      </c>
      <c r="D2797" s="73">
        <v>17013.21</v>
      </c>
    </row>
    <row r="2798" spans="2:4" x14ac:dyDescent="0.3">
      <c r="B2798" s="72" t="s">
        <v>430</v>
      </c>
      <c r="C2798" s="74" t="s">
        <v>165</v>
      </c>
      <c r="D2798" s="73">
        <v>22369.55</v>
      </c>
    </row>
    <row r="2799" spans="2:4" x14ac:dyDescent="0.3">
      <c r="B2799" s="72" t="s">
        <v>430</v>
      </c>
      <c r="C2799" s="74" t="s">
        <v>124</v>
      </c>
      <c r="D2799" s="73">
        <v>37238.789999999994</v>
      </c>
    </row>
    <row r="2800" spans="2:4" x14ac:dyDescent="0.3">
      <c r="B2800" s="72" t="s">
        <v>430</v>
      </c>
      <c r="C2800" s="74" t="s">
        <v>126</v>
      </c>
      <c r="D2800" s="73">
        <v>3447.36</v>
      </c>
    </row>
    <row r="2801" spans="2:4" x14ac:dyDescent="0.3">
      <c r="B2801" s="72" t="s">
        <v>430</v>
      </c>
      <c r="C2801" s="74" t="s">
        <v>128</v>
      </c>
      <c r="D2801" s="73">
        <v>24327.78</v>
      </c>
    </row>
    <row r="2802" spans="2:4" x14ac:dyDescent="0.3">
      <c r="B2802" s="72" t="s">
        <v>430</v>
      </c>
      <c r="C2802" s="74" t="s">
        <v>130</v>
      </c>
      <c r="D2802" s="73">
        <v>19258.98</v>
      </c>
    </row>
    <row r="2803" spans="2:4" x14ac:dyDescent="0.3">
      <c r="B2803" s="72" t="s">
        <v>430</v>
      </c>
      <c r="C2803" s="74" t="s">
        <v>132</v>
      </c>
      <c r="D2803" s="73">
        <v>180729.93</v>
      </c>
    </row>
    <row r="2804" spans="2:4" x14ac:dyDescent="0.3">
      <c r="B2804" s="72" t="s">
        <v>430</v>
      </c>
      <c r="C2804" s="74" t="s">
        <v>39</v>
      </c>
      <c r="D2804" s="73">
        <v>2566.0099999999998</v>
      </c>
    </row>
    <row r="2805" spans="2:4" x14ac:dyDescent="0.3">
      <c r="B2805" s="72" t="s">
        <v>430</v>
      </c>
      <c r="C2805" s="74" t="s">
        <v>49</v>
      </c>
      <c r="D2805" s="73">
        <v>34084.980000000003</v>
      </c>
    </row>
    <row r="2806" spans="2:4" x14ac:dyDescent="0.3">
      <c r="B2806" s="72" t="s">
        <v>430</v>
      </c>
      <c r="C2806" s="74" t="s">
        <v>55</v>
      </c>
      <c r="D2806" s="73">
        <v>91742.03</v>
      </c>
    </row>
    <row r="2807" spans="2:4" x14ac:dyDescent="0.3">
      <c r="B2807" s="72" t="s">
        <v>430</v>
      </c>
      <c r="C2807" s="74" t="s">
        <v>57</v>
      </c>
      <c r="D2807" s="73">
        <v>6680.6</v>
      </c>
    </row>
    <row r="2808" spans="2:4" x14ac:dyDescent="0.3">
      <c r="B2808" s="72" t="s">
        <v>430</v>
      </c>
      <c r="C2808" s="74" t="s">
        <v>65</v>
      </c>
      <c r="D2808" s="73">
        <v>814.1</v>
      </c>
    </row>
    <row r="2809" spans="2:4" x14ac:dyDescent="0.3">
      <c r="B2809" s="72" t="s">
        <v>430</v>
      </c>
      <c r="C2809" s="74" t="s">
        <v>67</v>
      </c>
      <c r="D2809" s="73">
        <v>1037.9000000000001</v>
      </c>
    </row>
    <row r="2810" spans="2:4" x14ac:dyDescent="0.3">
      <c r="B2810" s="72" t="s">
        <v>430</v>
      </c>
      <c r="C2810" s="74" t="s">
        <v>69</v>
      </c>
      <c r="D2810" s="73">
        <v>3272.11</v>
      </c>
    </row>
    <row r="2811" spans="2:4" x14ac:dyDescent="0.3">
      <c r="B2811" s="72" t="s">
        <v>430</v>
      </c>
      <c r="C2811" s="74" t="s">
        <v>71</v>
      </c>
      <c r="D2811" s="73">
        <v>35264.080000000002</v>
      </c>
    </row>
    <row r="2812" spans="2:4" x14ac:dyDescent="0.3">
      <c r="B2812" s="72" t="s">
        <v>430</v>
      </c>
      <c r="C2812" s="74" t="s">
        <v>73</v>
      </c>
      <c r="D2812" s="73">
        <v>2558.4699999999998</v>
      </c>
    </row>
    <row r="2813" spans="2:4" x14ac:dyDescent="0.3">
      <c r="B2813" s="72" t="s">
        <v>430</v>
      </c>
      <c r="C2813" s="74" t="s">
        <v>85</v>
      </c>
      <c r="D2813" s="73">
        <v>5156.45</v>
      </c>
    </row>
    <row r="2814" spans="2:4" x14ac:dyDescent="0.3">
      <c r="B2814" s="72" t="s">
        <v>430</v>
      </c>
      <c r="C2814" s="74" t="s">
        <v>91</v>
      </c>
      <c r="D2814" s="73">
        <v>26661.440000000002</v>
      </c>
    </row>
    <row r="2815" spans="2:4" x14ac:dyDescent="0.3">
      <c r="B2815" s="72" t="s">
        <v>430</v>
      </c>
      <c r="C2815" s="74" t="s">
        <v>93</v>
      </c>
      <c r="D2815" s="73">
        <v>1198.72</v>
      </c>
    </row>
    <row r="2816" spans="2:4" x14ac:dyDescent="0.3">
      <c r="B2816" s="72" t="s">
        <v>430</v>
      </c>
      <c r="C2816" s="74" t="s">
        <v>105</v>
      </c>
      <c r="D2816" s="73">
        <v>4672.05</v>
      </c>
    </row>
    <row r="2817" spans="2:4" x14ac:dyDescent="0.3">
      <c r="B2817" s="72" t="s">
        <v>430</v>
      </c>
      <c r="C2817" s="74" t="s">
        <v>109</v>
      </c>
      <c r="D2817" s="73">
        <v>115188.71</v>
      </c>
    </row>
    <row r="2818" spans="2:4" x14ac:dyDescent="0.3">
      <c r="B2818" s="72" t="s">
        <v>430</v>
      </c>
      <c r="C2818" s="74" t="s">
        <v>111</v>
      </c>
      <c r="D2818" s="73">
        <v>389</v>
      </c>
    </row>
    <row r="2819" spans="2:4" x14ac:dyDescent="0.3">
      <c r="B2819" s="72" t="s">
        <v>430</v>
      </c>
      <c r="C2819" s="74" t="s">
        <v>117</v>
      </c>
      <c r="D2819" s="73">
        <v>36763.58</v>
      </c>
    </row>
    <row r="2820" spans="2:4" x14ac:dyDescent="0.3">
      <c r="B2820" s="72" t="s">
        <v>430</v>
      </c>
      <c r="C2820" s="74" t="s">
        <v>119</v>
      </c>
      <c r="D2820" s="73">
        <v>2510.7800000000002</v>
      </c>
    </row>
    <row r="2821" spans="2:4" x14ac:dyDescent="0.3">
      <c r="B2821" s="72" t="s">
        <v>430</v>
      </c>
      <c r="C2821" s="74" t="s">
        <v>121</v>
      </c>
      <c r="D2821" s="73">
        <v>749.87</v>
      </c>
    </row>
    <row r="2822" spans="2:4" x14ac:dyDescent="0.3">
      <c r="B2822" s="72" t="s">
        <v>430</v>
      </c>
      <c r="C2822" s="74" t="s">
        <v>22</v>
      </c>
      <c r="D2822" s="73">
        <v>10263.31</v>
      </c>
    </row>
    <row r="2823" spans="2:4" x14ac:dyDescent="0.3">
      <c r="B2823" s="72" t="s">
        <v>316</v>
      </c>
      <c r="C2823" s="74" t="s">
        <v>194</v>
      </c>
      <c r="D2823" s="73">
        <v>14964.349999999999</v>
      </c>
    </row>
    <row r="2824" spans="2:4" x14ac:dyDescent="0.3">
      <c r="B2824" s="72" t="s">
        <v>316</v>
      </c>
      <c r="C2824" s="74" t="s">
        <v>193</v>
      </c>
      <c r="D2824" s="73">
        <v>-14964.35</v>
      </c>
    </row>
    <row r="2825" spans="2:4" x14ac:dyDescent="0.3">
      <c r="B2825" s="72" t="s">
        <v>316</v>
      </c>
      <c r="C2825" s="74" t="s">
        <v>185</v>
      </c>
      <c r="D2825" s="73">
        <v>10705</v>
      </c>
    </row>
    <row r="2826" spans="2:4" x14ac:dyDescent="0.3">
      <c r="B2826" s="72" t="s">
        <v>316</v>
      </c>
      <c r="C2826" s="74" t="s">
        <v>186</v>
      </c>
      <c r="D2826" s="73">
        <v>11511.830000000002</v>
      </c>
    </row>
    <row r="2827" spans="2:4" x14ac:dyDescent="0.3">
      <c r="B2827" s="72" t="s">
        <v>316</v>
      </c>
      <c r="C2827" s="74" t="s">
        <v>187</v>
      </c>
      <c r="D2827" s="73">
        <v>50309.21</v>
      </c>
    </row>
    <row r="2828" spans="2:4" x14ac:dyDescent="0.3">
      <c r="B2828" s="72" t="s">
        <v>316</v>
      </c>
      <c r="C2828" s="74" t="s">
        <v>190</v>
      </c>
      <c r="D2828" s="73">
        <v>5559.6900000000005</v>
      </c>
    </row>
    <row r="2829" spans="2:4" x14ac:dyDescent="0.3">
      <c r="B2829" s="72" t="s">
        <v>316</v>
      </c>
      <c r="C2829" s="74" t="s">
        <v>191</v>
      </c>
      <c r="D2829" s="73">
        <v>35301.25</v>
      </c>
    </row>
    <row r="2830" spans="2:4" x14ac:dyDescent="0.3">
      <c r="B2830" s="72" t="s">
        <v>316</v>
      </c>
      <c r="C2830" s="74" t="s">
        <v>192</v>
      </c>
      <c r="D2830" s="73">
        <v>1364767.1400000001</v>
      </c>
    </row>
    <row r="2831" spans="2:4" x14ac:dyDescent="0.3">
      <c r="B2831" s="72" t="s">
        <v>316</v>
      </c>
      <c r="C2831" s="74" t="s">
        <v>172</v>
      </c>
      <c r="D2831" s="73">
        <v>379.59</v>
      </c>
    </row>
    <row r="2832" spans="2:4" x14ac:dyDescent="0.3">
      <c r="B2832" s="72" t="s">
        <v>316</v>
      </c>
      <c r="C2832" s="74" t="s">
        <v>174</v>
      </c>
      <c r="D2832" s="73">
        <v>96453.96</v>
      </c>
    </row>
    <row r="2833" spans="2:4" x14ac:dyDescent="0.3">
      <c r="B2833" s="72" t="s">
        <v>316</v>
      </c>
      <c r="C2833" s="74" t="s">
        <v>178</v>
      </c>
      <c r="D2833" s="73">
        <v>47327.39</v>
      </c>
    </row>
    <row r="2834" spans="2:4" x14ac:dyDescent="0.3">
      <c r="B2834" s="72" t="s">
        <v>316</v>
      </c>
      <c r="C2834" s="74" t="s">
        <v>180</v>
      </c>
      <c r="D2834" s="73">
        <v>8539.98</v>
      </c>
    </row>
    <row r="2835" spans="2:4" x14ac:dyDescent="0.3">
      <c r="B2835" s="72" t="s">
        <v>316</v>
      </c>
      <c r="C2835" s="74" t="s">
        <v>182</v>
      </c>
      <c r="D2835" s="73">
        <v>676339.02</v>
      </c>
    </row>
    <row r="2836" spans="2:4" x14ac:dyDescent="0.3">
      <c r="B2836" s="72" t="s">
        <v>316</v>
      </c>
      <c r="C2836" s="74" t="s">
        <v>139</v>
      </c>
      <c r="D2836" s="73">
        <v>214188.59</v>
      </c>
    </row>
    <row r="2837" spans="2:4" x14ac:dyDescent="0.3">
      <c r="B2837" s="72" t="s">
        <v>316</v>
      </c>
      <c r="C2837" s="74" t="s">
        <v>141</v>
      </c>
      <c r="D2837" s="73">
        <v>260765.94</v>
      </c>
    </row>
    <row r="2838" spans="2:4" x14ac:dyDescent="0.3">
      <c r="B2838" s="72" t="s">
        <v>316</v>
      </c>
      <c r="C2838" s="74" t="s">
        <v>143</v>
      </c>
      <c r="D2838" s="73">
        <v>21749.26</v>
      </c>
    </row>
    <row r="2839" spans="2:4" x14ac:dyDescent="0.3">
      <c r="B2839" s="72" t="s">
        <v>316</v>
      </c>
      <c r="C2839" s="74" t="s">
        <v>145</v>
      </c>
      <c r="D2839" s="73">
        <v>10229.439999999999</v>
      </c>
    </row>
    <row r="2840" spans="2:4" x14ac:dyDescent="0.3">
      <c r="B2840" s="72" t="s">
        <v>316</v>
      </c>
      <c r="C2840" s="74" t="s">
        <v>147</v>
      </c>
      <c r="D2840" s="73">
        <v>1218.7900000000002</v>
      </c>
    </row>
    <row r="2841" spans="2:4" x14ac:dyDescent="0.3">
      <c r="B2841" s="72" t="s">
        <v>316</v>
      </c>
      <c r="C2841" s="74" t="s">
        <v>149</v>
      </c>
      <c r="D2841" s="73">
        <v>2138.25</v>
      </c>
    </row>
    <row r="2842" spans="2:4" x14ac:dyDescent="0.3">
      <c r="B2842" s="72" t="s">
        <v>316</v>
      </c>
      <c r="C2842" s="74" t="s">
        <v>159</v>
      </c>
      <c r="D2842" s="73">
        <v>79646.75</v>
      </c>
    </row>
    <row r="2843" spans="2:4" x14ac:dyDescent="0.3">
      <c r="B2843" s="72" t="s">
        <v>316</v>
      </c>
      <c r="C2843" s="74" t="s">
        <v>161</v>
      </c>
      <c r="D2843" s="73">
        <v>203673.33</v>
      </c>
    </row>
    <row r="2844" spans="2:4" x14ac:dyDescent="0.3">
      <c r="B2844" s="72" t="s">
        <v>316</v>
      </c>
      <c r="C2844" s="74" t="s">
        <v>163</v>
      </c>
      <c r="D2844" s="73">
        <v>62176.24</v>
      </c>
    </row>
    <row r="2845" spans="2:4" x14ac:dyDescent="0.3">
      <c r="B2845" s="72" t="s">
        <v>316</v>
      </c>
      <c r="C2845" s="74" t="s">
        <v>165</v>
      </c>
      <c r="D2845" s="73">
        <v>108536.34</v>
      </c>
    </row>
    <row r="2846" spans="2:4" x14ac:dyDescent="0.3">
      <c r="B2846" s="72" t="s">
        <v>316</v>
      </c>
      <c r="C2846" s="74" t="s">
        <v>124</v>
      </c>
      <c r="D2846" s="73">
        <v>31.69</v>
      </c>
    </row>
    <row r="2847" spans="2:4" x14ac:dyDescent="0.3">
      <c r="B2847" s="72" t="s">
        <v>316</v>
      </c>
      <c r="C2847" s="74" t="s">
        <v>128</v>
      </c>
      <c r="D2847" s="73">
        <v>86911.55</v>
      </c>
    </row>
    <row r="2848" spans="2:4" x14ac:dyDescent="0.3">
      <c r="B2848" s="72" t="s">
        <v>316</v>
      </c>
      <c r="C2848" s="74" t="s">
        <v>130</v>
      </c>
      <c r="D2848" s="73">
        <v>29326.29</v>
      </c>
    </row>
    <row r="2849" spans="2:4" x14ac:dyDescent="0.3">
      <c r="B2849" s="72" t="s">
        <v>316</v>
      </c>
      <c r="C2849" s="74" t="s">
        <v>132</v>
      </c>
      <c r="D2849" s="73">
        <v>410404.19999999995</v>
      </c>
    </row>
    <row r="2850" spans="2:4" x14ac:dyDescent="0.3">
      <c r="B2850" s="72" t="s">
        <v>316</v>
      </c>
      <c r="C2850" s="74" t="s">
        <v>39</v>
      </c>
      <c r="D2850" s="73">
        <v>5647.41</v>
      </c>
    </row>
    <row r="2851" spans="2:4" x14ac:dyDescent="0.3">
      <c r="B2851" s="72" t="s">
        <v>316</v>
      </c>
      <c r="C2851" s="74" t="s">
        <v>41</v>
      </c>
      <c r="D2851" s="73">
        <v>259.51</v>
      </c>
    </row>
    <row r="2852" spans="2:4" x14ac:dyDescent="0.3">
      <c r="B2852" s="72" t="s">
        <v>316</v>
      </c>
      <c r="C2852" s="74" t="s">
        <v>45</v>
      </c>
      <c r="D2852" s="73">
        <v>78612.97</v>
      </c>
    </row>
    <row r="2853" spans="2:4" x14ac:dyDescent="0.3">
      <c r="B2853" s="72" t="s">
        <v>316</v>
      </c>
      <c r="C2853" s="74" t="s">
        <v>49</v>
      </c>
      <c r="D2853" s="73">
        <v>62500</v>
      </c>
    </row>
    <row r="2854" spans="2:4" x14ac:dyDescent="0.3">
      <c r="B2854" s="72" t="s">
        <v>316</v>
      </c>
      <c r="C2854" s="74" t="s">
        <v>55</v>
      </c>
      <c r="D2854" s="73">
        <v>500</v>
      </c>
    </row>
    <row r="2855" spans="2:4" x14ac:dyDescent="0.3">
      <c r="B2855" s="72" t="s">
        <v>316</v>
      </c>
      <c r="C2855" s="74" t="s">
        <v>63</v>
      </c>
      <c r="D2855" s="73">
        <v>111483.17</v>
      </c>
    </row>
    <row r="2856" spans="2:4" x14ac:dyDescent="0.3">
      <c r="B2856" s="72" t="s">
        <v>316</v>
      </c>
      <c r="C2856" s="74" t="s">
        <v>65</v>
      </c>
      <c r="D2856" s="73">
        <v>326142.07</v>
      </c>
    </row>
    <row r="2857" spans="2:4" x14ac:dyDescent="0.3">
      <c r="B2857" s="72" t="s">
        <v>316</v>
      </c>
      <c r="C2857" s="74" t="s">
        <v>67</v>
      </c>
      <c r="D2857" s="73">
        <v>6656.65</v>
      </c>
    </row>
    <row r="2858" spans="2:4" x14ac:dyDescent="0.3">
      <c r="B2858" s="72" t="s">
        <v>316</v>
      </c>
      <c r="C2858" s="74" t="s">
        <v>69</v>
      </c>
      <c r="D2858" s="73">
        <v>4667.79</v>
      </c>
    </row>
    <row r="2859" spans="2:4" x14ac:dyDescent="0.3">
      <c r="B2859" s="72" t="s">
        <v>316</v>
      </c>
      <c r="C2859" s="74" t="s">
        <v>71</v>
      </c>
      <c r="D2859" s="73">
        <v>73707.64</v>
      </c>
    </row>
    <row r="2860" spans="2:4" x14ac:dyDescent="0.3">
      <c r="B2860" s="72" t="s">
        <v>316</v>
      </c>
      <c r="C2860" s="74" t="s">
        <v>89</v>
      </c>
      <c r="D2860" s="73">
        <v>61985.37</v>
      </c>
    </row>
    <row r="2861" spans="2:4" x14ac:dyDescent="0.3">
      <c r="B2861" s="72" t="s">
        <v>316</v>
      </c>
      <c r="C2861" s="74" t="s">
        <v>91</v>
      </c>
      <c r="D2861" s="73">
        <v>36313.509999999995</v>
      </c>
    </row>
    <row r="2862" spans="2:4" x14ac:dyDescent="0.3">
      <c r="B2862" s="72" t="s">
        <v>316</v>
      </c>
      <c r="C2862" s="74" t="s">
        <v>93</v>
      </c>
      <c r="D2862" s="73">
        <v>15398.49</v>
      </c>
    </row>
    <row r="2863" spans="2:4" x14ac:dyDescent="0.3">
      <c r="B2863" s="72" t="s">
        <v>316</v>
      </c>
      <c r="C2863" s="74" t="s">
        <v>95</v>
      </c>
      <c r="D2863" s="73">
        <v>53830.54</v>
      </c>
    </row>
    <row r="2864" spans="2:4" x14ac:dyDescent="0.3">
      <c r="B2864" s="72" t="s">
        <v>316</v>
      </c>
      <c r="C2864" s="74" t="s">
        <v>99</v>
      </c>
      <c r="D2864" s="73">
        <v>11586.34</v>
      </c>
    </row>
    <row r="2865" spans="2:4" x14ac:dyDescent="0.3">
      <c r="B2865" s="72" t="s">
        <v>316</v>
      </c>
      <c r="C2865" s="74" t="s">
        <v>101</v>
      </c>
      <c r="D2865" s="73">
        <v>2378.6</v>
      </c>
    </row>
    <row r="2866" spans="2:4" x14ac:dyDescent="0.3">
      <c r="B2866" s="72" t="s">
        <v>316</v>
      </c>
      <c r="C2866" s="74" t="s">
        <v>109</v>
      </c>
      <c r="D2866" s="73">
        <v>82448.59</v>
      </c>
    </row>
    <row r="2867" spans="2:4" x14ac:dyDescent="0.3">
      <c r="B2867" s="72" t="s">
        <v>316</v>
      </c>
      <c r="C2867" s="74" t="s">
        <v>111</v>
      </c>
      <c r="D2867" s="73">
        <v>6266.98</v>
      </c>
    </row>
    <row r="2868" spans="2:4" x14ac:dyDescent="0.3">
      <c r="B2868" s="72" t="s">
        <v>316</v>
      </c>
      <c r="C2868" s="74" t="s">
        <v>113</v>
      </c>
      <c r="D2868" s="73">
        <v>12400</v>
      </c>
    </row>
    <row r="2869" spans="2:4" x14ac:dyDescent="0.3">
      <c r="B2869" s="72" t="s">
        <v>316</v>
      </c>
      <c r="C2869" s="74" t="s">
        <v>117</v>
      </c>
      <c r="D2869" s="73">
        <v>121457.16</v>
      </c>
    </row>
    <row r="2870" spans="2:4" x14ac:dyDescent="0.3">
      <c r="B2870" s="72" t="s">
        <v>316</v>
      </c>
      <c r="C2870" s="74" t="s">
        <v>119</v>
      </c>
      <c r="D2870" s="73">
        <v>9987.82</v>
      </c>
    </row>
    <row r="2871" spans="2:4" x14ac:dyDescent="0.3">
      <c r="B2871" s="72" t="s">
        <v>316</v>
      </c>
      <c r="C2871" s="74" t="s">
        <v>121</v>
      </c>
      <c r="D2871" s="73">
        <v>38068.259999999995</v>
      </c>
    </row>
    <row r="2872" spans="2:4" x14ac:dyDescent="0.3">
      <c r="B2872" s="72" t="s">
        <v>316</v>
      </c>
      <c r="C2872" s="74" t="s">
        <v>22</v>
      </c>
      <c r="D2872" s="73">
        <v>10714.84</v>
      </c>
    </row>
    <row r="2873" spans="2:4" x14ac:dyDescent="0.3">
      <c r="B2873" s="72" t="s">
        <v>584</v>
      </c>
      <c r="C2873" s="74" t="s">
        <v>194</v>
      </c>
      <c r="D2873" s="73">
        <v>99.11</v>
      </c>
    </row>
    <row r="2874" spans="2:4" x14ac:dyDescent="0.3">
      <c r="B2874" s="72" t="s">
        <v>584</v>
      </c>
      <c r="C2874" s="74" t="s">
        <v>193</v>
      </c>
      <c r="D2874" s="73">
        <v>-99.11</v>
      </c>
    </row>
    <row r="2875" spans="2:4" x14ac:dyDescent="0.3">
      <c r="B2875" s="72" t="s">
        <v>584</v>
      </c>
      <c r="C2875" s="74" t="s">
        <v>185</v>
      </c>
      <c r="D2875" s="73">
        <v>11410</v>
      </c>
    </row>
    <row r="2876" spans="2:4" x14ac:dyDescent="0.3">
      <c r="B2876" s="72" t="s">
        <v>584</v>
      </c>
      <c r="C2876" s="74" t="s">
        <v>187</v>
      </c>
      <c r="D2876" s="73">
        <v>45033.11</v>
      </c>
    </row>
    <row r="2877" spans="2:4" x14ac:dyDescent="0.3">
      <c r="B2877" s="72" t="s">
        <v>584</v>
      </c>
      <c r="C2877" s="74" t="s">
        <v>190</v>
      </c>
      <c r="D2877" s="73">
        <v>14699.64</v>
      </c>
    </row>
    <row r="2878" spans="2:4" x14ac:dyDescent="0.3">
      <c r="B2878" s="72" t="s">
        <v>584</v>
      </c>
      <c r="C2878" s="74" t="s">
        <v>191</v>
      </c>
      <c r="D2878" s="73">
        <v>3943.83</v>
      </c>
    </row>
    <row r="2879" spans="2:4" x14ac:dyDescent="0.3">
      <c r="B2879" s="72" t="s">
        <v>584</v>
      </c>
      <c r="C2879" s="74" t="s">
        <v>192</v>
      </c>
      <c r="D2879" s="73">
        <v>385223.9</v>
      </c>
    </row>
    <row r="2880" spans="2:4" x14ac:dyDescent="0.3">
      <c r="B2880" s="72" t="s">
        <v>584</v>
      </c>
      <c r="C2880" s="74" t="s">
        <v>174</v>
      </c>
      <c r="D2880" s="73">
        <v>11706.3</v>
      </c>
    </row>
    <row r="2881" spans="2:4" x14ac:dyDescent="0.3">
      <c r="B2881" s="72" t="s">
        <v>584</v>
      </c>
      <c r="C2881" s="74" t="s">
        <v>178</v>
      </c>
      <c r="D2881" s="73">
        <v>9278.26</v>
      </c>
    </row>
    <row r="2882" spans="2:4" x14ac:dyDescent="0.3">
      <c r="B2882" s="72" t="s">
        <v>584</v>
      </c>
      <c r="C2882" s="74" t="s">
        <v>180</v>
      </c>
      <c r="D2882" s="73">
        <v>6367.4</v>
      </c>
    </row>
    <row r="2883" spans="2:4" x14ac:dyDescent="0.3">
      <c r="B2883" s="72" t="s">
        <v>584</v>
      </c>
      <c r="C2883" s="74" t="s">
        <v>182</v>
      </c>
      <c r="D2883" s="73">
        <v>299084.64</v>
      </c>
    </row>
    <row r="2884" spans="2:4" x14ac:dyDescent="0.3">
      <c r="B2884" s="72" t="s">
        <v>584</v>
      </c>
      <c r="C2884" s="74" t="s">
        <v>139</v>
      </c>
      <c r="D2884" s="73">
        <v>99704</v>
      </c>
    </row>
    <row r="2885" spans="2:4" x14ac:dyDescent="0.3">
      <c r="B2885" s="72" t="s">
        <v>584</v>
      </c>
      <c r="C2885" s="74" t="s">
        <v>141</v>
      </c>
      <c r="D2885" s="73">
        <v>46464</v>
      </c>
    </row>
    <row r="2886" spans="2:4" x14ac:dyDescent="0.3">
      <c r="B2886" s="72" t="s">
        <v>584</v>
      </c>
      <c r="C2886" s="74" t="s">
        <v>143</v>
      </c>
      <c r="D2886" s="73">
        <v>6998.1399999999994</v>
      </c>
    </row>
    <row r="2887" spans="2:4" x14ac:dyDescent="0.3">
      <c r="B2887" s="72" t="s">
        <v>584</v>
      </c>
      <c r="C2887" s="74" t="s">
        <v>145</v>
      </c>
      <c r="D2887" s="73">
        <v>1360.6599999999999</v>
      </c>
    </row>
    <row r="2888" spans="2:4" x14ac:dyDescent="0.3">
      <c r="B2888" s="72" t="s">
        <v>584</v>
      </c>
      <c r="C2888" s="74" t="s">
        <v>147</v>
      </c>
      <c r="D2888" s="73">
        <v>145.42000000000002</v>
      </c>
    </row>
    <row r="2889" spans="2:4" x14ac:dyDescent="0.3">
      <c r="B2889" s="72" t="s">
        <v>584</v>
      </c>
      <c r="C2889" s="74" t="s">
        <v>149</v>
      </c>
      <c r="D2889" s="73">
        <v>130.96</v>
      </c>
    </row>
    <row r="2890" spans="2:4" x14ac:dyDescent="0.3">
      <c r="B2890" s="72" t="s">
        <v>584</v>
      </c>
      <c r="C2890" s="74" t="s">
        <v>159</v>
      </c>
      <c r="D2890" s="73">
        <v>34883.520000000004</v>
      </c>
    </row>
    <row r="2891" spans="2:4" x14ac:dyDescent="0.3">
      <c r="B2891" s="72" t="s">
        <v>584</v>
      </c>
      <c r="C2891" s="74" t="s">
        <v>161</v>
      </c>
      <c r="D2891" s="73">
        <v>41569.990000000005</v>
      </c>
    </row>
    <row r="2892" spans="2:4" x14ac:dyDescent="0.3">
      <c r="B2892" s="72" t="s">
        <v>584</v>
      </c>
      <c r="C2892" s="74" t="s">
        <v>163</v>
      </c>
      <c r="D2892" s="73">
        <v>24548.300000000003</v>
      </c>
    </row>
    <row r="2893" spans="2:4" x14ac:dyDescent="0.3">
      <c r="B2893" s="72" t="s">
        <v>584</v>
      </c>
      <c r="C2893" s="74" t="s">
        <v>165</v>
      </c>
      <c r="D2893" s="73">
        <v>36250.11</v>
      </c>
    </row>
    <row r="2894" spans="2:4" x14ac:dyDescent="0.3">
      <c r="B2894" s="72" t="s">
        <v>584</v>
      </c>
      <c r="C2894" s="74" t="s">
        <v>124</v>
      </c>
      <c r="D2894" s="73">
        <v>12880.900000000001</v>
      </c>
    </row>
    <row r="2895" spans="2:4" x14ac:dyDescent="0.3">
      <c r="B2895" s="72" t="s">
        <v>584</v>
      </c>
      <c r="C2895" s="74" t="s">
        <v>126</v>
      </c>
      <c r="D2895" s="73">
        <v>3189.19</v>
      </c>
    </row>
    <row r="2896" spans="2:4" x14ac:dyDescent="0.3">
      <c r="B2896" s="72" t="s">
        <v>584</v>
      </c>
      <c r="C2896" s="74" t="s">
        <v>128</v>
      </c>
      <c r="D2896" s="73">
        <v>14256.47</v>
      </c>
    </row>
    <row r="2897" spans="2:4" x14ac:dyDescent="0.3">
      <c r="B2897" s="72" t="s">
        <v>584</v>
      </c>
      <c r="C2897" s="74" t="s">
        <v>130</v>
      </c>
      <c r="D2897" s="73">
        <v>33897.24</v>
      </c>
    </row>
    <row r="2898" spans="2:4" x14ac:dyDescent="0.3">
      <c r="B2898" s="72" t="s">
        <v>584</v>
      </c>
      <c r="C2898" s="74" t="s">
        <v>132</v>
      </c>
      <c r="D2898" s="73">
        <v>92644.989999999991</v>
      </c>
    </row>
    <row r="2899" spans="2:4" x14ac:dyDescent="0.3">
      <c r="B2899" s="72" t="s">
        <v>584</v>
      </c>
      <c r="C2899" s="74" t="s">
        <v>47</v>
      </c>
      <c r="D2899" s="73">
        <v>4202.99</v>
      </c>
    </row>
    <row r="2900" spans="2:4" x14ac:dyDescent="0.3">
      <c r="B2900" s="72" t="s">
        <v>584</v>
      </c>
      <c r="C2900" s="74" t="s">
        <v>49</v>
      </c>
      <c r="D2900" s="73">
        <v>30952</v>
      </c>
    </row>
    <row r="2901" spans="2:4" x14ac:dyDescent="0.3">
      <c r="B2901" s="72" t="s">
        <v>584</v>
      </c>
      <c r="C2901" s="74" t="s">
        <v>51</v>
      </c>
      <c r="D2901" s="73">
        <v>-844.51</v>
      </c>
    </row>
    <row r="2902" spans="2:4" x14ac:dyDescent="0.3">
      <c r="B2902" s="72" t="s">
        <v>584</v>
      </c>
      <c r="C2902" s="74" t="s">
        <v>55</v>
      </c>
      <c r="D2902" s="73">
        <v>69701.88</v>
      </c>
    </row>
    <row r="2903" spans="2:4" x14ac:dyDescent="0.3">
      <c r="B2903" s="72" t="s">
        <v>584</v>
      </c>
      <c r="C2903" s="74" t="s">
        <v>69</v>
      </c>
      <c r="D2903" s="73">
        <v>11771.95</v>
      </c>
    </row>
    <row r="2904" spans="2:4" x14ac:dyDescent="0.3">
      <c r="B2904" s="72" t="s">
        <v>584</v>
      </c>
      <c r="C2904" s="74" t="s">
        <v>71</v>
      </c>
      <c r="D2904" s="73">
        <v>43664.75</v>
      </c>
    </row>
    <row r="2905" spans="2:4" x14ac:dyDescent="0.3">
      <c r="B2905" s="72" t="s">
        <v>584</v>
      </c>
      <c r="C2905" s="74" t="s">
        <v>85</v>
      </c>
      <c r="D2905" s="73">
        <v>4220.76</v>
      </c>
    </row>
    <row r="2906" spans="2:4" x14ac:dyDescent="0.3">
      <c r="B2906" s="72" t="s">
        <v>584</v>
      </c>
      <c r="C2906" s="74" t="s">
        <v>89</v>
      </c>
      <c r="D2906" s="73">
        <v>18326.400000000001</v>
      </c>
    </row>
    <row r="2907" spans="2:4" x14ac:dyDescent="0.3">
      <c r="B2907" s="72" t="s">
        <v>584</v>
      </c>
      <c r="C2907" s="74" t="s">
        <v>91</v>
      </c>
      <c r="D2907" s="73">
        <v>5226.7199999999993</v>
      </c>
    </row>
    <row r="2908" spans="2:4" x14ac:dyDescent="0.3">
      <c r="B2908" s="72" t="s">
        <v>584</v>
      </c>
      <c r="C2908" s="74" t="s">
        <v>93</v>
      </c>
      <c r="D2908" s="73">
        <v>5157.78</v>
      </c>
    </row>
    <row r="2909" spans="2:4" x14ac:dyDescent="0.3">
      <c r="B2909" s="72" t="s">
        <v>584</v>
      </c>
      <c r="C2909" s="74" t="s">
        <v>95</v>
      </c>
      <c r="D2909" s="73">
        <v>2160</v>
      </c>
    </row>
    <row r="2910" spans="2:4" x14ac:dyDescent="0.3">
      <c r="B2910" s="72" t="s">
        <v>584</v>
      </c>
      <c r="C2910" s="74" t="s">
        <v>105</v>
      </c>
      <c r="D2910" s="73">
        <v>1131</v>
      </c>
    </row>
    <row r="2911" spans="2:4" x14ac:dyDescent="0.3">
      <c r="B2911" s="72" t="s">
        <v>584</v>
      </c>
      <c r="C2911" s="74" t="s">
        <v>107</v>
      </c>
      <c r="D2911" s="73">
        <v>1315</v>
      </c>
    </row>
    <row r="2912" spans="2:4" x14ac:dyDescent="0.3">
      <c r="B2912" s="72" t="s">
        <v>584</v>
      </c>
      <c r="C2912" s="74" t="s">
        <v>109</v>
      </c>
      <c r="D2912" s="73">
        <v>20919.920000000002</v>
      </c>
    </row>
    <row r="2913" spans="2:4" x14ac:dyDescent="0.3">
      <c r="B2913" s="72" t="s">
        <v>584</v>
      </c>
      <c r="C2913" s="74" t="s">
        <v>111</v>
      </c>
      <c r="D2913" s="73">
        <v>359</v>
      </c>
    </row>
    <row r="2914" spans="2:4" x14ac:dyDescent="0.3">
      <c r="B2914" s="72" t="s">
        <v>584</v>
      </c>
      <c r="C2914" s="74" t="s">
        <v>119</v>
      </c>
      <c r="D2914" s="73">
        <v>802.72</v>
      </c>
    </row>
    <row r="2915" spans="2:4" x14ac:dyDescent="0.3">
      <c r="B2915" s="72" t="s">
        <v>584</v>
      </c>
      <c r="C2915" s="74" t="s">
        <v>121</v>
      </c>
      <c r="D2915" s="73">
        <v>1870.93</v>
      </c>
    </row>
    <row r="2916" spans="2:4" x14ac:dyDescent="0.3">
      <c r="B2916" s="72" t="s">
        <v>584</v>
      </c>
      <c r="C2916" s="74" t="s">
        <v>22</v>
      </c>
      <c r="D2916" s="73">
        <v>3116.24</v>
      </c>
    </row>
    <row r="2917" spans="2:4" x14ac:dyDescent="0.3">
      <c r="B2917" s="72" t="s">
        <v>584</v>
      </c>
      <c r="C2917" s="74" t="s">
        <v>6</v>
      </c>
      <c r="D2917" s="73">
        <v>18486</v>
      </c>
    </row>
    <row r="2918" spans="2:4" x14ac:dyDescent="0.3">
      <c r="B2918" s="72" t="s">
        <v>420</v>
      </c>
      <c r="C2918" s="74" t="s">
        <v>194</v>
      </c>
      <c r="D2918" s="73">
        <v>19391.12</v>
      </c>
    </row>
    <row r="2919" spans="2:4" x14ac:dyDescent="0.3">
      <c r="B2919" s="72" t="s">
        <v>420</v>
      </c>
      <c r="C2919" s="74" t="s">
        <v>193</v>
      </c>
      <c r="D2919" s="73">
        <v>-19391.12</v>
      </c>
    </row>
    <row r="2920" spans="2:4" x14ac:dyDescent="0.3">
      <c r="B2920" s="72" t="s">
        <v>420</v>
      </c>
      <c r="C2920" s="74" t="s">
        <v>185</v>
      </c>
      <c r="D2920" s="73">
        <v>6423</v>
      </c>
    </row>
    <row r="2921" spans="2:4" x14ac:dyDescent="0.3">
      <c r="B2921" s="72" t="s">
        <v>420</v>
      </c>
      <c r="C2921" s="74" t="s">
        <v>186</v>
      </c>
      <c r="D2921" s="73">
        <v>15725.900000000001</v>
      </c>
    </row>
    <row r="2922" spans="2:4" x14ac:dyDescent="0.3">
      <c r="B2922" s="72" t="s">
        <v>420</v>
      </c>
      <c r="C2922" s="74" t="s">
        <v>187</v>
      </c>
      <c r="D2922" s="73">
        <v>24115.47</v>
      </c>
    </row>
    <row r="2923" spans="2:4" x14ac:dyDescent="0.3">
      <c r="B2923" s="72" t="s">
        <v>420</v>
      </c>
      <c r="C2923" s="74" t="s">
        <v>190</v>
      </c>
      <c r="D2923" s="73">
        <v>85441.060000000012</v>
      </c>
    </row>
    <row r="2924" spans="2:4" x14ac:dyDescent="0.3">
      <c r="B2924" s="72" t="s">
        <v>420</v>
      </c>
      <c r="C2924" s="74" t="s">
        <v>191</v>
      </c>
      <c r="D2924" s="73">
        <v>179252.59999999998</v>
      </c>
    </row>
    <row r="2925" spans="2:4" x14ac:dyDescent="0.3">
      <c r="B2925" s="72" t="s">
        <v>420</v>
      </c>
      <c r="C2925" s="74" t="s">
        <v>192</v>
      </c>
      <c r="D2925" s="73">
        <v>1588800.12</v>
      </c>
    </row>
    <row r="2926" spans="2:4" x14ac:dyDescent="0.3">
      <c r="B2926" s="72" t="s">
        <v>420</v>
      </c>
      <c r="C2926" s="74" t="s">
        <v>172</v>
      </c>
      <c r="D2926" s="73">
        <v>10708.14</v>
      </c>
    </row>
    <row r="2927" spans="2:4" x14ac:dyDescent="0.3">
      <c r="B2927" s="72" t="s">
        <v>420</v>
      </c>
      <c r="C2927" s="74" t="s">
        <v>174</v>
      </c>
      <c r="D2927" s="73">
        <v>102092.68000000001</v>
      </c>
    </row>
    <row r="2928" spans="2:4" x14ac:dyDescent="0.3">
      <c r="B2928" s="72" t="s">
        <v>420</v>
      </c>
      <c r="C2928" s="74" t="s">
        <v>178</v>
      </c>
      <c r="D2928" s="73">
        <v>32188.39</v>
      </c>
    </row>
    <row r="2929" spans="2:4" x14ac:dyDescent="0.3">
      <c r="B2929" s="72" t="s">
        <v>420</v>
      </c>
      <c r="C2929" s="74" t="s">
        <v>180</v>
      </c>
      <c r="D2929" s="73">
        <v>53617.82</v>
      </c>
    </row>
    <row r="2930" spans="2:4" x14ac:dyDescent="0.3">
      <c r="B2930" s="72" t="s">
        <v>420</v>
      </c>
      <c r="C2930" s="74" t="s">
        <v>182</v>
      </c>
      <c r="D2930" s="73">
        <v>898299.71</v>
      </c>
    </row>
    <row r="2931" spans="2:4" x14ac:dyDescent="0.3">
      <c r="B2931" s="72" t="s">
        <v>420</v>
      </c>
      <c r="C2931" s="74" t="s">
        <v>135</v>
      </c>
      <c r="D2931" s="73">
        <v>1714.04</v>
      </c>
    </row>
    <row r="2932" spans="2:4" x14ac:dyDescent="0.3">
      <c r="B2932" s="72" t="s">
        <v>420</v>
      </c>
      <c r="C2932" s="74" t="s">
        <v>137</v>
      </c>
      <c r="D2932" s="73">
        <v>1976.63</v>
      </c>
    </row>
    <row r="2933" spans="2:4" x14ac:dyDescent="0.3">
      <c r="B2933" s="72" t="s">
        <v>420</v>
      </c>
      <c r="C2933" s="74" t="s">
        <v>139</v>
      </c>
      <c r="D2933" s="73">
        <v>236741.34999999998</v>
      </c>
    </row>
    <row r="2934" spans="2:4" x14ac:dyDescent="0.3">
      <c r="B2934" s="72" t="s">
        <v>420</v>
      </c>
      <c r="C2934" s="74" t="s">
        <v>141</v>
      </c>
      <c r="D2934" s="73">
        <v>260286.65</v>
      </c>
    </row>
    <row r="2935" spans="2:4" x14ac:dyDescent="0.3">
      <c r="B2935" s="72" t="s">
        <v>420</v>
      </c>
      <c r="C2935" s="74" t="s">
        <v>143</v>
      </c>
      <c r="D2935" s="73">
        <v>16470.239999999998</v>
      </c>
    </row>
    <row r="2936" spans="2:4" x14ac:dyDescent="0.3">
      <c r="B2936" s="72" t="s">
        <v>420</v>
      </c>
      <c r="C2936" s="74" t="s">
        <v>145</v>
      </c>
      <c r="D2936" s="73">
        <v>8501.57</v>
      </c>
    </row>
    <row r="2937" spans="2:4" x14ac:dyDescent="0.3">
      <c r="B2937" s="72" t="s">
        <v>420</v>
      </c>
      <c r="C2937" s="74" t="s">
        <v>147</v>
      </c>
      <c r="D2937" s="73">
        <v>5865.2199999999984</v>
      </c>
    </row>
    <row r="2938" spans="2:4" x14ac:dyDescent="0.3">
      <c r="B2938" s="72" t="s">
        <v>420</v>
      </c>
      <c r="C2938" s="74" t="s">
        <v>149</v>
      </c>
      <c r="D2938" s="73">
        <v>7330.7599999999984</v>
      </c>
    </row>
    <row r="2939" spans="2:4" x14ac:dyDescent="0.3">
      <c r="B2939" s="72" t="s">
        <v>420</v>
      </c>
      <c r="C2939" s="74" t="s">
        <v>159</v>
      </c>
      <c r="D2939" s="73">
        <v>116805.25</v>
      </c>
    </row>
    <row r="2940" spans="2:4" x14ac:dyDescent="0.3">
      <c r="B2940" s="72" t="s">
        <v>420</v>
      </c>
      <c r="C2940" s="74" t="s">
        <v>161</v>
      </c>
      <c r="D2940" s="73">
        <v>245369.54999999996</v>
      </c>
    </row>
    <row r="2941" spans="2:4" x14ac:dyDescent="0.3">
      <c r="B2941" s="72" t="s">
        <v>420</v>
      </c>
      <c r="C2941" s="74" t="s">
        <v>163</v>
      </c>
      <c r="D2941" s="73">
        <v>82354.270000000019</v>
      </c>
    </row>
    <row r="2942" spans="2:4" x14ac:dyDescent="0.3">
      <c r="B2942" s="72" t="s">
        <v>420</v>
      </c>
      <c r="C2942" s="74" t="s">
        <v>165</v>
      </c>
      <c r="D2942" s="73">
        <v>143075.28999999998</v>
      </c>
    </row>
    <row r="2943" spans="2:4" x14ac:dyDescent="0.3">
      <c r="B2943" s="72" t="s">
        <v>420</v>
      </c>
      <c r="C2943" s="74" t="s">
        <v>167</v>
      </c>
      <c r="D2943" s="73">
        <v>197.52</v>
      </c>
    </row>
    <row r="2944" spans="2:4" x14ac:dyDescent="0.3">
      <c r="B2944" s="72" t="s">
        <v>420</v>
      </c>
      <c r="C2944" s="74" t="s">
        <v>124</v>
      </c>
      <c r="D2944" s="73">
        <v>48451.039999999994</v>
      </c>
    </row>
    <row r="2945" spans="2:4" x14ac:dyDescent="0.3">
      <c r="B2945" s="72" t="s">
        <v>420</v>
      </c>
      <c r="C2945" s="74" t="s">
        <v>126</v>
      </c>
      <c r="D2945" s="73">
        <v>19217.990000000002</v>
      </c>
    </row>
    <row r="2946" spans="2:4" x14ac:dyDescent="0.3">
      <c r="B2946" s="72" t="s">
        <v>420</v>
      </c>
      <c r="C2946" s="74" t="s">
        <v>128</v>
      </c>
      <c r="D2946" s="73">
        <v>50094.85</v>
      </c>
    </row>
    <row r="2947" spans="2:4" x14ac:dyDescent="0.3">
      <c r="B2947" s="72" t="s">
        <v>420</v>
      </c>
      <c r="C2947" s="74" t="s">
        <v>130</v>
      </c>
      <c r="D2947" s="73">
        <v>18865.61</v>
      </c>
    </row>
    <row r="2948" spans="2:4" x14ac:dyDescent="0.3">
      <c r="B2948" s="72" t="s">
        <v>420</v>
      </c>
      <c r="C2948" s="74" t="s">
        <v>132</v>
      </c>
      <c r="D2948" s="73">
        <v>230327.1</v>
      </c>
    </row>
    <row r="2949" spans="2:4" x14ac:dyDescent="0.3">
      <c r="B2949" s="72" t="s">
        <v>420</v>
      </c>
      <c r="C2949" s="74" t="s">
        <v>31</v>
      </c>
      <c r="D2949" s="73">
        <v>37859.22</v>
      </c>
    </row>
    <row r="2950" spans="2:4" x14ac:dyDescent="0.3">
      <c r="B2950" s="72" t="s">
        <v>420</v>
      </c>
      <c r="C2950" s="74" t="s">
        <v>39</v>
      </c>
      <c r="D2950" s="73">
        <v>7743.06</v>
      </c>
    </row>
    <row r="2951" spans="2:4" x14ac:dyDescent="0.3">
      <c r="B2951" s="72" t="s">
        <v>420</v>
      </c>
      <c r="C2951" s="74" t="s">
        <v>49</v>
      </c>
      <c r="D2951" s="73">
        <v>139725.57999999999</v>
      </c>
    </row>
    <row r="2952" spans="2:4" x14ac:dyDescent="0.3">
      <c r="B2952" s="72" t="s">
        <v>420</v>
      </c>
      <c r="C2952" s="74" t="s">
        <v>55</v>
      </c>
      <c r="D2952" s="73">
        <v>105676.45</v>
      </c>
    </row>
    <row r="2953" spans="2:4" x14ac:dyDescent="0.3">
      <c r="B2953" s="72" t="s">
        <v>420</v>
      </c>
      <c r="C2953" s="74" t="s">
        <v>57</v>
      </c>
      <c r="D2953" s="73">
        <v>2224.69</v>
      </c>
    </row>
    <row r="2954" spans="2:4" x14ac:dyDescent="0.3">
      <c r="B2954" s="72" t="s">
        <v>420</v>
      </c>
      <c r="C2954" s="74" t="s">
        <v>59</v>
      </c>
      <c r="D2954" s="73">
        <v>2858.4</v>
      </c>
    </row>
    <row r="2955" spans="2:4" x14ac:dyDescent="0.3">
      <c r="B2955" s="72" t="s">
        <v>420</v>
      </c>
      <c r="C2955" s="74" t="s">
        <v>63</v>
      </c>
      <c r="D2955" s="73">
        <v>26285.81</v>
      </c>
    </row>
    <row r="2956" spans="2:4" x14ac:dyDescent="0.3">
      <c r="B2956" s="72" t="s">
        <v>420</v>
      </c>
      <c r="C2956" s="74" t="s">
        <v>67</v>
      </c>
      <c r="D2956" s="73">
        <v>1264.47</v>
      </c>
    </row>
    <row r="2957" spans="2:4" x14ac:dyDescent="0.3">
      <c r="B2957" s="72" t="s">
        <v>420</v>
      </c>
      <c r="C2957" s="74" t="s">
        <v>69</v>
      </c>
      <c r="D2957" s="73">
        <v>68121.59</v>
      </c>
    </row>
    <row r="2958" spans="2:4" x14ac:dyDescent="0.3">
      <c r="B2958" s="72" t="s">
        <v>420</v>
      </c>
      <c r="C2958" s="74" t="s">
        <v>71</v>
      </c>
      <c r="D2958" s="73">
        <v>87047.5</v>
      </c>
    </row>
    <row r="2959" spans="2:4" x14ac:dyDescent="0.3">
      <c r="B2959" s="72" t="s">
        <v>420</v>
      </c>
      <c r="C2959" s="74" t="s">
        <v>73</v>
      </c>
      <c r="D2959" s="73">
        <v>2336.0500000000002</v>
      </c>
    </row>
    <row r="2960" spans="2:4" x14ac:dyDescent="0.3">
      <c r="B2960" s="72" t="s">
        <v>420</v>
      </c>
      <c r="C2960" s="74" t="s">
        <v>81</v>
      </c>
      <c r="D2960" s="73">
        <v>223513.92</v>
      </c>
    </row>
    <row r="2961" spans="2:4" x14ac:dyDescent="0.3">
      <c r="B2961" s="72" t="s">
        <v>420</v>
      </c>
      <c r="C2961" s="74" t="s">
        <v>85</v>
      </c>
      <c r="D2961" s="73">
        <v>10627.29</v>
      </c>
    </row>
    <row r="2962" spans="2:4" x14ac:dyDescent="0.3">
      <c r="B2962" s="72" t="s">
        <v>420</v>
      </c>
      <c r="C2962" s="74" t="s">
        <v>87</v>
      </c>
      <c r="D2962" s="73">
        <v>2484.4699999999998</v>
      </c>
    </row>
    <row r="2963" spans="2:4" x14ac:dyDescent="0.3">
      <c r="B2963" s="72" t="s">
        <v>420</v>
      </c>
      <c r="C2963" s="74" t="s">
        <v>89</v>
      </c>
      <c r="D2963" s="73">
        <v>152.33000000000001</v>
      </c>
    </row>
    <row r="2964" spans="2:4" x14ac:dyDescent="0.3">
      <c r="B2964" s="72" t="s">
        <v>420</v>
      </c>
      <c r="C2964" s="74" t="s">
        <v>91</v>
      </c>
      <c r="D2964" s="73">
        <v>27940.01</v>
      </c>
    </row>
    <row r="2965" spans="2:4" x14ac:dyDescent="0.3">
      <c r="B2965" s="72" t="s">
        <v>420</v>
      </c>
      <c r="C2965" s="74" t="s">
        <v>93</v>
      </c>
      <c r="D2965" s="73">
        <v>4051.92</v>
      </c>
    </row>
    <row r="2966" spans="2:4" x14ac:dyDescent="0.3">
      <c r="B2966" s="72" t="s">
        <v>420</v>
      </c>
      <c r="C2966" s="74" t="s">
        <v>95</v>
      </c>
      <c r="D2966" s="73">
        <v>11100</v>
      </c>
    </row>
    <row r="2967" spans="2:4" x14ac:dyDescent="0.3">
      <c r="B2967" s="72" t="s">
        <v>420</v>
      </c>
      <c r="C2967" s="74" t="s">
        <v>97</v>
      </c>
      <c r="D2967" s="73">
        <v>17362.25</v>
      </c>
    </row>
    <row r="2968" spans="2:4" x14ac:dyDescent="0.3">
      <c r="B2968" s="72" t="s">
        <v>420</v>
      </c>
      <c r="C2968" s="74" t="s">
        <v>101</v>
      </c>
      <c r="D2968" s="73">
        <v>3100</v>
      </c>
    </row>
    <row r="2969" spans="2:4" x14ac:dyDescent="0.3">
      <c r="B2969" s="72" t="s">
        <v>420</v>
      </c>
      <c r="C2969" s="74" t="s">
        <v>105</v>
      </c>
      <c r="D2969" s="73">
        <v>22767.719999999998</v>
      </c>
    </row>
    <row r="2970" spans="2:4" x14ac:dyDescent="0.3">
      <c r="B2970" s="72" t="s">
        <v>420</v>
      </c>
      <c r="C2970" s="74" t="s">
        <v>107</v>
      </c>
      <c r="D2970" s="73">
        <v>21411.8</v>
      </c>
    </row>
    <row r="2971" spans="2:4" x14ac:dyDescent="0.3">
      <c r="B2971" s="72" t="s">
        <v>420</v>
      </c>
      <c r="C2971" s="74" t="s">
        <v>109</v>
      </c>
      <c r="D2971" s="73">
        <v>58256.29</v>
      </c>
    </row>
    <row r="2972" spans="2:4" x14ac:dyDescent="0.3">
      <c r="B2972" s="72" t="s">
        <v>420</v>
      </c>
      <c r="C2972" s="74" t="s">
        <v>111</v>
      </c>
      <c r="D2972" s="73">
        <v>10013.77</v>
      </c>
    </row>
    <row r="2973" spans="2:4" x14ac:dyDescent="0.3">
      <c r="B2973" s="72" t="s">
        <v>420</v>
      </c>
      <c r="C2973" s="74" t="s">
        <v>117</v>
      </c>
      <c r="D2973" s="73">
        <v>550</v>
      </c>
    </row>
    <row r="2974" spans="2:4" x14ac:dyDescent="0.3">
      <c r="B2974" s="72" t="s">
        <v>420</v>
      </c>
      <c r="C2974" s="74" t="s">
        <v>121</v>
      </c>
      <c r="D2974" s="73">
        <v>90466.34</v>
      </c>
    </row>
    <row r="2975" spans="2:4" x14ac:dyDescent="0.3">
      <c r="B2975" s="72" t="s">
        <v>420</v>
      </c>
      <c r="C2975" s="74" t="s">
        <v>22</v>
      </c>
      <c r="D2975" s="73">
        <v>22343.200000000004</v>
      </c>
    </row>
    <row r="2976" spans="2:4" x14ac:dyDescent="0.3">
      <c r="B2976" s="72" t="s">
        <v>652</v>
      </c>
      <c r="C2976" s="74" t="s">
        <v>194</v>
      </c>
      <c r="D2976" s="73">
        <v>12321.65</v>
      </c>
    </row>
    <row r="2977" spans="2:4" x14ac:dyDescent="0.3">
      <c r="B2977" s="72" t="s">
        <v>652</v>
      </c>
      <c r="C2977" s="74" t="s">
        <v>193</v>
      </c>
      <c r="D2977" s="73">
        <v>-12321.65</v>
      </c>
    </row>
    <row r="2978" spans="2:4" x14ac:dyDescent="0.3">
      <c r="B2978" s="72" t="s">
        <v>652</v>
      </c>
      <c r="C2978" s="74" t="s">
        <v>185</v>
      </c>
      <c r="D2978" s="73">
        <v>29723.64</v>
      </c>
    </row>
    <row r="2979" spans="2:4" x14ac:dyDescent="0.3">
      <c r="B2979" s="72" t="s">
        <v>652</v>
      </c>
      <c r="C2979" s="74" t="s">
        <v>186</v>
      </c>
      <c r="D2979" s="73">
        <v>19443.84</v>
      </c>
    </row>
    <row r="2980" spans="2:4" x14ac:dyDescent="0.3">
      <c r="B2980" s="72" t="s">
        <v>652</v>
      </c>
      <c r="C2980" s="74" t="s">
        <v>187</v>
      </c>
      <c r="D2980" s="73">
        <v>72224.66</v>
      </c>
    </row>
    <row r="2981" spans="2:4" x14ac:dyDescent="0.3">
      <c r="B2981" s="72" t="s">
        <v>652</v>
      </c>
      <c r="C2981" s="74" t="s">
        <v>190</v>
      </c>
      <c r="D2981" s="73">
        <v>549.4</v>
      </c>
    </row>
    <row r="2982" spans="2:4" x14ac:dyDescent="0.3">
      <c r="B2982" s="72" t="s">
        <v>652</v>
      </c>
      <c r="C2982" s="74" t="s">
        <v>191</v>
      </c>
      <c r="D2982" s="73">
        <v>56217.649999999994</v>
      </c>
    </row>
    <row r="2983" spans="2:4" x14ac:dyDescent="0.3">
      <c r="B2983" s="72" t="s">
        <v>652</v>
      </c>
      <c r="C2983" s="74" t="s">
        <v>192</v>
      </c>
      <c r="D2983" s="73">
        <v>1893405.7800000003</v>
      </c>
    </row>
    <row r="2984" spans="2:4" x14ac:dyDescent="0.3">
      <c r="B2984" s="72" t="s">
        <v>652</v>
      </c>
      <c r="C2984" s="74" t="s">
        <v>172</v>
      </c>
      <c r="D2984" s="73">
        <v>17057.169999999998</v>
      </c>
    </row>
    <row r="2985" spans="2:4" x14ac:dyDescent="0.3">
      <c r="B2985" s="72" t="s">
        <v>652</v>
      </c>
      <c r="C2985" s="74" t="s">
        <v>174</v>
      </c>
      <c r="D2985" s="73">
        <v>86234.14</v>
      </c>
    </row>
    <row r="2986" spans="2:4" x14ac:dyDescent="0.3">
      <c r="B2986" s="72" t="s">
        <v>652</v>
      </c>
      <c r="C2986" s="74" t="s">
        <v>178</v>
      </c>
      <c r="D2986" s="73">
        <v>26638.74</v>
      </c>
    </row>
    <row r="2987" spans="2:4" x14ac:dyDescent="0.3">
      <c r="B2987" s="72" t="s">
        <v>652</v>
      </c>
      <c r="C2987" s="74" t="s">
        <v>180</v>
      </c>
      <c r="D2987" s="73">
        <v>48558.68</v>
      </c>
    </row>
    <row r="2988" spans="2:4" x14ac:dyDescent="0.3">
      <c r="B2988" s="72" t="s">
        <v>652</v>
      </c>
      <c r="C2988" s="74" t="s">
        <v>182</v>
      </c>
      <c r="D2988" s="73">
        <v>862367.73</v>
      </c>
    </row>
    <row r="2989" spans="2:4" x14ac:dyDescent="0.3">
      <c r="B2989" s="72" t="s">
        <v>652</v>
      </c>
      <c r="C2989" s="74" t="s">
        <v>139</v>
      </c>
      <c r="D2989" s="73">
        <v>319827.91000000003</v>
      </c>
    </row>
    <row r="2990" spans="2:4" x14ac:dyDescent="0.3">
      <c r="B2990" s="72" t="s">
        <v>652</v>
      </c>
      <c r="C2990" s="74" t="s">
        <v>141</v>
      </c>
      <c r="D2990" s="73">
        <v>281923.54000000004</v>
      </c>
    </row>
    <row r="2991" spans="2:4" x14ac:dyDescent="0.3">
      <c r="B2991" s="72" t="s">
        <v>652</v>
      </c>
      <c r="C2991" s="74" t="s">
        <v>143</v>
      </c>
      <c r="D2991" s="73">
        <v>21047.879999999997</v>
      </c>
    </row>
    <row r="2992" spans="2:4" x14ac:dyDescent="0.3">
      <c r="B2992" s="72" t="s">
        <v>652</v>
      </c>
      <c r="C2992" s="74" t="s">
        <v>145</v>
      </c>
      <c r="D2992" s="73">
        <v>10001.84</v>
      </c>
    </row>
    <row r="2993" spans="2:4" x14ac:dyDescent="0.3">
      <c r="B2993" s="72" t="s">
        <v>652</v>
      </c>
      <c r="C2993" s="74" t="s">
        <v>147</v>
      </c>
      <c r="D2993" s="73">
        <v>7075.0199999999995</v>
      </c>
    </row>
    <row r="2994" spans="2:4" x14ac:dyDescent="0.3">
      <c r="B2994" s="72" t="s">
        <v>652</v>
      </c>
      <c r="C2994" s="74" t="s">
        <v>149</v>
      </c>
      <c r="D2994" s="73">
        <v>15415.32</v>
      </c>
    </row>
    <row r="2995" spans="2:4" x14ac:dyDescent="0.3">
      <c r="B2995" s="72" t="s">
        <v>652</v>
      </c>
      <c r="C2995" s="74" t="s">
        <v>159</v>
      </c>
      <c r="D2995" s="73">
        <v>106366.45</v>
      </c>
    </row>
    <row r="2996" spans="2:4" x14ac:dyDescent="0.3">
      <c r="B2996" s="72" t="s">
        <v>652</v>
      </c>
      <c r="C2996" s="74" t="s">
        <v>161</v>
      </c>
      <c r="D2996" s="73">
        <v>283507.34999999998</v>
      </c>
    </row>
    <row r="2997" spans="2:4" x14ac:dyDescent="0.3">
      <c r="B2997" s="72" t="s">
        <v>652</v>
      </c>
      <c r="C2997" s="74" t="s">
        <v>163</v>
      </c>
      <c r="D2997" s="73">
        <v>77001.09</v>
      </c>
    </row>
    <row r="2998" spans="2:4" x14ac:dyDescent="0.3">
      <c r="B2998" s="72" t="s">
        <v>652</v>
      </c>
      <c r="C2998" s="74" t="s">
        <v>165</v>
      </c>
      <c r="D2998" s="73">
        <v>154073.9</v>
      </c>
    </row>
    <row r="2999" spans="2:4" x14ac:dyDescent="0.3">
      <c r="B2999" s="72" t="s">
        <v>652</v>
      </c>
      <c r="C2999" s="74" t="s">
        <v>124</v>
      </c>
      <c r="D2999" s="73">
        <v>95746.41</v>
      </c>
    </row>
    <row r="3000" spans="2:4" x14ac:dyDescent="0.3">
      <c r="B3000" s="72" t="s">
        <v>652</v>
      </c>
      <c r="C3000" s="74" t="s">
        <v>128</v>
      </c>
      <c r="D3000" s="73">
        <v>120524.55</v>
      </c>
    </row>
    <row r="3001" spans="2:4" x14ac:dyDescent="0.3">
      <c r="B3001" s="72" t="s">
        <v>652</v>
      </c>
      <c r="C3001" s="74" t="s">
        <v>130</v>
      </c>
      <c r="D3001" s="73">
        <v>43808.72</v>
      </c>
    </row>
    <row r="3002" spans="2:4" x14ac:dyDescent="0.3">
      <c r="B3002" s="72" t="s">
        <v>652</v>
      </c>
      <c r="C3002" s="74" t="s">
        <v>132</v>
      </c>
      <c r="D3002" s="73">
        <v>389919.83999999997</v>
      </c>
    </row>
    <row r="3003" spans="2:4" x14ac:dyDescent="0.3">
      <c r="B3003" s="72" t="s">
        <v>652</v>
      </c>
      <c r="C3003" s="74" t="s">
        <v>39</v>
      </c>
      <c r="D3003" s="73">
        <v>28808.579999999998</v>
      </c>
    </row>
    <row r="3004" spans="2:4" x14ac:dyDescent="0.3">
      <c r="B3004" s="72" t="s">
        <v>652</v>
      </c>
      <c r="C3004" s="74" t="s">
        <v>49</v>
      </c>
      <c r="D3004" s="73">
        <v>134068.35999999999</v>
      </c>
    </row>
    <row r="3005" spans="2:4" x14ac:dyDescent="0.3">
      <c r="B3005" s="72" t="s">
        <v>652</v>
      </c>
      <c r="C3005" s="74" t="s">
        <v>55</v>
      </c>
      <c r="D3005" s="73">
        <v>78707.38</v>
      </c>
    </row>
    <row r="3006" spans="2:4" x14ac:dyDescent="0.3">
      <c r="B3006" s="72" t="s">
        <v>652</v>
      </c>
      <c r="C3006" s="74" t="s">
        <v>57</v>
      </c>
      <c r="D3006" s="73">
        <v>494</v>
      </c>
    </row>
    <row r="3007" spans="2:4" x14ac:dyDescent="0.3">
      <c r="B3007" s="72" t="s">
        <v>652</v>
      </c>
      <c r="C3007" s="74" t="s">
        <v>63</v>
      </c>
      <c r="D3007" s="73">
        <v>84379.6</v>
      </c>
    </row>
    <row r="3008" spans="2:4" x14ac:dyDescent="0.3">
      <c r="B3008" s="72" t="s">
        <v>652</v>
      </c>
      <c r="C3008" s="74" t="s">
        <v>65</v>
      </c>
      <c r="D3008" s="73">
        <v>24958.879999999997</v>
      </c>
    </row>
    <row r="3009" spans="2:4" x14ac:dyDescent="0.3">
      <c r="B3009" s="72" t="s">
        <v>652</v>
      </c>
      <c r="C3009" s="74" t="s">
        <v>67</v>
      </c>
      <c r="D3009" s="73">
        <v>1091.3700000000001</v>
      </c>
    </row>
    <row r="3010" spans="2:4" x14ac:dyDescent="0.3">
      <c r="B3010" s="72" t="s">
        <v>652</v>
      </c>
      <c r="C3010" s="74" t="s">
        <v>69</v>
      </c>
      <c r="D3010" s="73">
        <v>113553.65</v>
      </c>
    </row>
    <row r="3011" spans="2:4" x14ac:dyDescent="0.3">
      <c r="B3011" s="72" t="s">
        <v>652</v>
      </c>
      <c r="C3011" s="74" t="s">
        <v>71</v>
      </c>
      <c r="D3011" s="73">
        <v>100443.47</v>
      </c>
    </row>
    <row r="3012" spans="2:4" x14ac:dyDescent="0.3">
      <c r="B3012" s="72" t="s">
        <v>652</v>
      </c>
      <c r="C3012" s="74" t="s">
        <v>81</v>
      </c>
      <c r="D3012" s="73">
        <v>194537.57</v>
      </c>
    </row>
    <row r="3013" spans="2:4" x14ac:dyDescent="0.3">
      <c r="B3013" s="72" t="s">
        <v>652</v>
      </c>
      <c r="C3013" s="74" t="s">
        <v>91</v>
      </c>
      <c r="D3013" s="73">
        <v>464.4</v>
      </c>
    </row>
    <row r="3014" spans="2:4" x14ac:dyDescent="0.3">
      <c r="B3014" s="72" t="s">
        <v>652</v>
      </c>
      <c r="C3014" s="74" t="s">
        <v>93</v>
      </c>
      <c r="D3014" s="73">
        <v>7394.7199999999993</v>
      </c>
    </row>
    <row r="3015" spans="2:4" x14ac:dyDescent="0.3">
      <c r="B3015" s="72" t="s">
        <v>652</v>
      </c>
      <c r="C3015" s="74" t="s">
        <v>95</v>
      </c>
      <c r="D3015" s="73">
        <v>36011.49</v>
      </c>
    </row>
    <row r="3016" spans="2:4" x14ac:dyDescent="0.3">
      <c r="B3016" s="72" t="s">
        <v>652</v>
      </c>
      <c r="C3016" s="74" t="s">
        <v>101</v>
      </c>
      <c r="D3016" s="73">
        <v>739.8</v>
      </c>
    </row>
    <row r="3017" spans="2:4" x14ac:dyDescent="0.3">
      <c r="B3017" s="72" t="s">
        <v>652</v>
      </c>
      <c r="C3017" s="74" t="s">
        <v>105</v>
      </c>
      <c r="D3017" s="73">
        <v>38198.9</v>
      </c>
    </row>
    <row r="3018" spans="2:4" x14ac:dyDescent="0.3">
      <c r="B3018" s="72" t="s">
        <v>652</v>
      </c>
      <c r="C3018" s="74" t="s">
        <v>107</v>
      </c>
      <c r="D3018" s="73">
        <v>7336</v>
      </c>
    </row>
    <row r="3019" spans="2:4" x14ac:dyDescent="0.3">
      <c r="B3019" s="72" t="s">
        <v>652</v>
      </c>
      <c r="C3019" s="74" t="s">
        <v>109</v>
      </c>
      <c r="D3019" s="73">
        <v>42354.91</v>
      </c>
    </row>
    <row r="3020" spans="2:4" x14ac:dyDescent="0.3">
      <c r="B3020" s="72" t="s">
        <v>652</v>
      </c>
      <c r="C3020" s="74" t="s">
        <v>111</v>
      </c>
      <c r="D3020" s="73">
        <v>37773.380000000005</v>
      </c>
    </row>
    <row r="3021" spans="2:4" x14ac:dyDescent="0.3">
      <c r="B3021" s="72" t="s">
        <v>652</v>
      </c>
      <c r="C3021" s="74" t="s">
        <v>113</v>
      </c>
      <c r="D3021" s="73">
        <v>25146.33</v>
      </c>
    </row>
    <row r="3022" spans="2:4" x14ac:dyDescent="0.3">
      <c r="B3022" s="72" t="s">
        <v>652</v>
      </c>
      <c r="C3022" s="74" t="s">
        <v>115</v>
      </c>
      <c r="D3022" s="73">
        <v>23190</v>
      </c>
    </row>
    <row r="3023" spans="2:4" x14ac:dyDescent="0.3">
      <c r="B3023" s="72" t="s">
        <v>652</v>
      </c>
      <c r="C3023" s="74" t="s">
        <v>117</v>
      </c>
      <c r="D3023" s="73">
        <v>345444.17</v>
      </c>
    </row>
    <row r="3024" spans="2:4" x14ac:dyDescent="0.3">
      <c r="B3024" s="72" t="s">
        <v>652</v>
      </c>
      <c r="C3024" s="74" t="s">
        <v>119</v>
      </c>
      <c r="D3024" s="73">
        <v>12176.49</v>
      </c>
    </row>
    <row r="3025" spans="2:4" x14ac:dyDescent="0.3">
      <c r="B3025" s="72" t="s">
        <v>652</v>
      </c>
      <c r="C3025" s="74" t="s">
        <v>121</v>
      </c>
      <c r="D3025" s="73">
        <v>27993.1</v>
      </c>
    </row>
    <row r="3026" spans="2:4" x14ac:dyDescent="0.3">
      <c r="B3026" s="72" t="s">
        <v>652</v>
      </c>
      <c r="C3026" s="74" t="s">
        <v>22</v>
      </c>
      <c r="D3026" s="73">
        <v>12016.55</v>
      </c>
    </row>
    <row r="3027" spans="2:4" x14ac:dyDescent="0.3">
      <c r="B3027" s="72" t="s">
        <v>652</v>
      </c>
      <c r="C3027" s="74" t="s">
        <v>14</v>
      </c>
      <c r="D3027" s="73">
        <v>27827.73</v>
      </c>
    </row>
    <row r="3028" spans="2:4" x14ac:dyDescent="0.3">
      <c r="B3028" s="72" t="s">
        <v>652</v>
      </c>
      <c r="C3028" s="74" t="s">
        <v>18</v>
      </c>
      <c r="D3028" s="73">
        <v>8606.64</v>
      </c>
    </row>
    <row r="3029" spans="2:4" x14ac:dyDescent="0.3">
      <c r="B3029" s="72" t="s">
        <v>598</v>
      </c>
      <c r="C3029" s="74" t="s">
        <v>194</v>
      </c>
      <c r="D3029" s="73">
        <v>202694.47999999998</v>
      </c>
    </row>
    <row r="3030" spans="2:4" x14ac:dyDescent="0.3">
      <c r="B3030" s="72" t="s">
        <v>598</v>
      </c>
      <c r="C3030" s="74" t="s">
        <v>193</v>
      </c>
      <c r="D3030" s="73">
        <v>-202694.48</v>
      </c>
    </row>
    <row r="3031" spans="2:4" x14ac:dyDescent="0.3">
      <c r="B3031" s="72" t="s">
        <v>598</v>
      </c>
      <c r="C3031" s="74" t="s">
        <v>186</v>
      </c>
      <c r="D3031" s="73">
        <v>4673007.58</v>
      </c>
    </row>
    <row r="3032" spans="2:4" x14ac:dyDescent="0.3">
      <c r="B3032" s="72" t="s">
        <v>598</v>
      </c>
      <c r="C3032" s="74" t="s">
        <v>187</v>
      </c>
      <c r="D3032" s="73">
        <v>4220528.0199999996</v>
      </c>
    </row>
    <row r="3033" spans="2:4" x14ac:dyDescent="0.3">
      <c r="B3033" s="72" t="s">
        <v>598</v>
      </c>
      <c r="C3033" s="74" t="s">
        <v>190</v>
      </c>
      <c r="D3033" s="73">
        <v>9865939.8500000015</v>
      </c>
    </row>
    <row r="3034" spans="2:4" x14ac:dyDescent="0.3">
      <c r="B3034" s="72" t="s">
        <v>598</v>
      </c>
      <c r="C3034" s="74" t="s">
        <v>191</v>
      </c>
      <c r="D3034" s="73">
        <v>3829361.98</v>
      </c>
    </row>
    <row r="3035" spans="2:4" x14ac:dyDescent="0.3">
      <c r="B3035" s="72" t="s">
        <v>598</v>
      </c>
      <c r="C3035" s="74" t="s">
        <v>192</v>
      </c>
      <c r="D3035" s="73">
        <v>115483102.28999998</v>
      </c>
    </row>
    <row r="3036" spans="2:4" x14ac:dyDescent="0.3">
      <c r="B3036" s="72" t="s">
        <v>598</v>
      </c>
      <c r="C3036" s="74" t="s">
        <v>172</v>
      </c>
      <c r="D3036" s="73">
        <v>351473.65</v>
      </c>
    </row>
    <row r="3037" spans="2:4" x14ac:dyDescent="0.3">
      <c r="B3037" s="72" t="s">
        <v>598</v>
      </c>
      <c r="C3037" s="74" t="s">
        <v>174</v>
      </c>
      <c r="D3037" s="73">
        <v>8889</v>
      </c>
    </row>
    <row r="3038" spans="2:4" x14ac:dyDescent="0.3">
      <c r="B3038" s="72" t="s">
        <v>598</v>
      </c>
      <c r="C3038" s="74" t="s">
        <v>178</v>
      </c>
      <c r="D3038" s="73">
        <v>4554954.0099999988</v>
      </c>
    </row>
    <row r="3039" spans="2:4" x14ac:dyDescent="0.3">
      <c r="B3039" s="72" t="s">
        <v>598</v>
      </c>
      <c r="C3039" s="74" t="s">
        <v>180</v>
      </c>
      <c r="D3039" s="73">
        <v>1267573.0999999996</v>
      </c>
    </row>
    <row r="3040" spans="2:4" x14ac:dyDescent="0.3">
      <c r="B3040" s="72" t="s">
        <v>598</v>
      </c>
      <c r="C3040" s="74" t="s">
        <v>182</v>
      </c>
      <c r="D3040" s="73">
        <v>35762252.609999992</v>
      </c>
    </row>
    <row r="3041" spans="2:4" x14ac:dyDescent="0.3">
      <c r="B3041" s="72" t="s">
        <v>598</v>
      </c>
      <c r="C3041" s="74" t="s">
        <v>135</v>
      </c>
      <c r="D3041" s="73">
        <v>59771.010000000024</v>
      </c>
    </row>
    <row r="3042" spans="2:4" x14ac:dyDescent="0.3">
      <c r="B3042" s="72" t="s">
        <v>598</v>
      </c>
      <c r="C3042" s="74" t="s">
        <v>137</v>
      </c>
      <c r="D3042" s="73">
        <v>397022.55999999994</v>
      </c>
    </row>
    <row r="3043" spans="2:4" x14ac:dyDescent="0.3">
      <c r="B3043" s="72" t="s">
        <v>598</v>
      </c>
      <c r="C3043" s="74" t="s">
        <v>139</v>
      </c>
      <c r="D3043" s="73">
        <v>12566220.920000006</v>
      </c>
    </row>
    <row r="3044" spans="2:4" x14ac:dyDescent="0.3">
      <c r="B3044" s="72" t="s">
        <v>598</v>
      </c>
      <c r="C3044" s="74" t="s">
        <v>141</v>
      </c>
      <c r="D3044" s="73">
        <v>18203400.93</v>
      </c>
    </row>
    <row r="3045" spans="2:4" x14ac:dyDescent="0.3">
      <c r="B3045" s="72" t="s">
        <v>598</v>
      </c>
      <c r="C3045" s="74" t="s">
        <v>143</v>
      </c>
      <c r="D3045" s="73">
        <v>1359823.3</v>
      </c>
    </row>
    <row r="3046" spans="2:4" x14ac:dyDescent="0.3">
      <c r="B3046" s="72" t="s">
        <v>598</v>
      </c>
      <c r="C3046" s="74" t="s">
        <v>145</v>
      </c>
      <c r="D3046" s="73">
        <v>802156.1599999998</v>
      </c>
    </row>
    <row r="3047" spans="2:4" x14ac:dyDescent="0.3">
      <c r="B3047" s="72" t="s">
        <v>598</v>
      </c>
      <c r="C3047" s="74" t="s">
        <v>147</v>
      </c>
      <c r="D3047" s="73">
        <v>219509.55999999994</v>
      </c>
    </row>
    <row r="3048" spans="2:4" x14ac:dyDescent="0.3">
      <c r="B3048" s="72" t="s">
        <v>598</v>
      </c>
      <c r="C3048" s="74" t="s">
        <v>149</v>
      </c>
      <c r="D3048" s="73">
        <v>706084.51</v>
      </c>
    </row>
    <row r="3049" spans="2:4" x14ac:dyDescent="0.3">
      <c r="B3049" s="72" t="s">
        <v>598</v>
      </c>
      <c r="C3049" s="74" t="s">
        <v>159</v>
      </c>
      <c r="D3049" s="73">
        <v>4474971.2100000009</v>
      </c>
    </row>
    <row r="3050" spans="2:4" x14ac:dyDescent="0.3">
      <c r="B3050" s="72" t="s">
        <v>598</v>
      </c>
      <c r="C3050" s="74" t="s">
        <v>161</v>
      </c>
      <c r="D3050" s="73">
        <v>18971214.839999996</v>
      </c>
    </row>
    <row r="3051" spans="2:4" x14ac:dyDescent="0.3">
      <c r="B3051" s="72" t="s">
        <v>598</v>
      </c>
      <c r="C3051" s="74" t="s">
        <v>163</v>
      </c>
      <c r="D3051" s="73">
        <v>3127804.4400000004</v>
      </c>
    </row>
    <row r="3052" spans="2:4" x14ac:dyDescent="0.3">
      <c r="B3052" s="72" t="s">
        <v>598</v>
      </c>
      <c r="C3052" s="74" t="s">
        <v>165</v>
      </c>
      <c r="D3052" s="73">
        <v>10321321.01</v>
      </c>
    </row>
    <row r="3053" spans="2:4" x14ac:dyDescent="0.3">
      <c r="B3053" s="72" t="s">
        <v>598</v>
      </c>
      <c r="C3053" s="74" t="s">
        <v>126</v>
      </c>
      <c r="D3053" s="73">
        <v>2477176.75</v>
      </c>
    </row>
    <row r="3054" spans="2:4" x14ac:dyDescent="0.3">
      <c r="B3054" s="72" t="s">
        <v>598</v>
      </c>
      <c r="C3054" s="74" t="s">
        <v>128</v>
      </c>
      <c r="D3054" s="73">
        <v>3040302.7800000003</v>
      </c>
    </row>
    <row r="3055" spans="2:4" x14ac:dyDescent="0.3">
      <c r="B3055" s="72" t="s">
        <v>598</v>
      </c>
      <c r="C3055" s="74" t="s">
        <v>130</v>
      </c>
      <c r="D3055" s="73">
        <v>1105241.8799999999</v>
      </c>
    </row>
    <row r="3056" spans="2:4" x14ac:dyDescent="0.3">
      <c r="B3056" s="72" t="s">
        <v>598</v>
      </c>
      <c r="C3056" s="74" t="s">
        <v>132</v>
      </c>
      <c r="D3056" s="73">
        <v>14345063.449999997</v>
      </c>
    </row>
    <row r="3057" spans="2:4" x14ac:dyDescent="0.3">
      <c r="B3057" s="72" t="s">
        <v>598</v>
      </c>
      <c r="C3057" s="74" t="s">
        <v>33</v>
      </c>
      <c r="D3057" s="73">
        <v>86828.87</v>
      </c>
    </row>
    <row r="3058" spans="2:4" x14ac:dyDescent="0.3">
      <c r="B3058" s="72" t="s">
        <v>598</v>
      </c>
      <c r="C3058" s="74" t="s">
        <v>35</v>
      </c>
      <c r="D3058" s="73">
        <v>580157.81000000006</v>
      </c>
    </row>
    <row r="3059" spans="2:4" x14ac:dyDescent="0.3">
      <c r="B3059" s="72" t="s">
        <v>598</v>
      </c>
      <c r="C3059" s="74" t="s">
        <v>49</v>
      </c>
      <c r="D3059" s="73">
        <v>2633167.9900000002</v>
      </c>
    </row>
    <row r="3060" spans="2:4" x14ac:dyDescent="0.3">
      <c r="B3060" s="72" t="s">
        <v>598</v>
      </c>
      <c r="C3060" s="74" t="s">
        <v>51</v>
      </c>
      <c r="D3060" s="73">
        <v>684993.85</v>
      </c>
    </row>
    <row r="3061" spans="2:4" x14ac:dyDescent="0.3">
      <c r="B3061" s="72" t="s">
        <v>598</v>
      </c>
      <c r="C3061" s="74" t="s">
        <v>69</v>
      </c>
      <c r="D3061" s="73">
        <v>135806.06</v>
      </c>
    </row>
    <row r="3062" spans="2:4" x14ac:dyDescent="0.3">
      <c r="B3062" s="72" t="s">
        <v>598</v>
      </c>
      <c r="C3062" s="74" t="s">
        <v>71</v>
      </c>
      <c r="D3062" s="73">
        <v>2826226</v>
      </c>
    </row>
    <row r="3063" spans="2:4" x14ac:dyDescent="0.3">
      <c r="B3063" s="72" t="s">
        <v>598</v>
      </c>
      <c r="C3063" s="74" t="s">
        <v>93</v>
      </c>
      <c r="D3063" s="73">
        <v>530554.02</v>
      </c>
    </row>
    <row r="3064" spans="2:4" x14ac:dyDescent="0.3">
      <c r="B3064" s="72" t="s">
        <v>598</v>
      </c>
      <c r="C3064" s="74" t="s">
        <v>109</v>
      </c>
      <c r="D3064" s="73">
        <v>15735402.879999999</v>
      </c>
    </row>
    <row r="3065" spans="2:4" x14ac:dyDescent="0.3">
      <c r="B3065" s="72" t="s">
        <v>598</v>
      </c>
      <c r="C3065" s="74" t="s">
        <v>111</v>
      </c>
      <c r="D3065" s="73">
        <v>68757.84</v>
      </c>
    </row>
    <row r="3066" spans="2:4" x14ac:dyDescent="0.3">
      <c r="B3066" s="72" t="s">
        <v>598</v>
      </c>
      <c r="C3066" s="74" t="s">
        <v>22</v>
      </c>
      <c r="D3066" s="73">
        <v>1221315.71</v>
      </c>
    </row>
    <row r="3067" spans="2:4" x14ac:dyDescent="0.3">
      <c r="B3067" s="72" t="s">
        <v>598</v>
      </c>
      <c r="C3067" s="74" t="s">
        <v>6</v>
      </c>
      <c r="D3067" s="73">
        <v>111316.97</v>
      </c>
    </row>
    <row r="3068" spans="2:4" x14ac:dyDescent="0.3">
      <c r="B3068" s="72" t="s">
        <v>598</v>
      </c>
      <c r="C3068" s="74" t="s">
        <v>10</v>
      </c>
      <c r="D3068" s="73">
        <v>408052.9</v>
      </c>
    </row>
    <row r="3069" spans="2:4" x14ac:dyDescent="0.3">
      <c r="B3069" s="72" t="s">
        <v>598</v>
      </c>
      <c r="C3069" s="74" t="s">
        <v>18</v>
      </c>
      <c r="D3069" s="73">
        <v>1797482.01</v>
      </c>
    </row>
    <row r="3070" spans="2:4" x14ac:dyDescent="0.3">
      <c r="B3070" s="72" t="s">
        <v>598</v>
      </c>
      <c r="C3070" s="74" t="s">
        <v>20</v>
      </c>
      <c r="D3070" s="73">
        <v>72408.61</v>
      </c>
    </row>
    <row r="3071" spans="2:4" x14ac:dyDescent="0.3">
      <c r="B3071" s="72" t="s">
        <v>544</v>
      </c>
      <c r="C3071" s="74" t="s">
        <v>194</v>
      </c>
      <c r="D3071" s="73">
        <v>249153.97999999998</v>
      </c>
    </row>
    <row r="3072" spans="2:4" x14ac:dyDescent="0.3">
      <c r="B3072" s="72" t="s">
        <v>544</v>
      </c>
      <c r="C3072" s="74" t="s">
        <v>193</v>
      </c>
      <c r="D3072" s="73">
        <v>-249153.98</v>
      </c>
    </row>
    <row r="3073" spans="2:4" x14ac:dyDescent="0.3">
      <c r="B3073" s="72" t="s">
        <v>544</v>
      </c>
      <c r="C3073" s="74" t="s">
        <v>185</v>
      </c>
      <c r="D3073" s="73">
        <v>107000</v>
      </c>
    </row>
    <row r="3074" spans="2:4" x14ac:dyDescent="0.3">
      <c r="B3074" s="72" t="s">
        <v>544</v>
      </c>
      <c r="C3074" s="74" t="s">
        <v>186</v>
      </c>
      <c r="D3074" s="73">
        <v>114728.79</v>
      </c>
    </row>
    <row r="3075" spans="2:4" x14ac:dyDescent="0.3">
      <c r="B3075" s="72" t="s">
        <v>544</v>
      </c>
      <c r="C3075" s="74" t="s">
        <v>187</v>
      </c>
      <c r="D3075" s="73">
        <v>295742.31999999995</v>
      </c>
    </row>
    <row r="3076" spans="2:4" x14ac:dyDescent="0.3">
      <c r="B3076" s="72" t="s">
        <v>544</v>
      </c>
      <c r="C3076" s="74" t="s">
        <v>190</v>
      </c>
      <c r="D3076" s="73">
        <v>948437.75999999978</v>
      </c>
    </row>
    <row r="3077" spans="2:4" x14ac:dyDescent="0.3">
      <c r="B3077" s="72" t="s">
        <v>544</v>
      </c>
      <c r="C3077" s="74" t="s">
        <v>191</v>
      </c>
      <c r="D3077" s="73">
        <v>355071.88999999996</v>
      </c>
    </row>
    <row r="3078" spans="2:4" x14ac:dyDescent="0.3">
      <c r="B3078" s="72" t="s">
        <v>544</v>
      </c>
      <c r="C3078" s="74" t="s">
        <v>192</v>
      </c>
      <c r="D3078" s="73">
        <v>12628132.379999999</v>
      </c>
    </row>
    <row r="3079" spans="2:4" x14ac:dyDescent="0.3">
      <c r="B3079" s="72" t="s">
        <v>544</v>
      </c>
      <c r="C3079" s="74" t="s">
        <v>172</v>
      </c>
      <c r="D3079" s="73">
        <v>54102.619999999995</v>
      </c>
    </row>
    <row r="3080" spans="2:4" x14ac:dyDescent="0.3">
      <c r="B3080" s="72" t="s">
        <v>544</v>
      </c>
      <c r="C3080" s="74" t="s">
        <v>174</v>
      </c>
      <c r="D3080" s="73">
        <v>274509.12</v>
      </c>
    </row>
    <row r="3081" spans="2:4" x14ac:dyDescent="0.3">
      <c r="B3081" s="72" t="s">
        <v>544</v>
      </c>
      <c r="C3081" s="74" t="s">
        <v>178</v>
      </c>
      <c r="D3081" s="73">
        <v>262093.8</v>
      </c>
    </row>
    <row r="3082" spans="2:4" x14ac:dyDescent="0.3">
      <c r="B3082" s="72" t="s">
        <v>544</v>
      </c>
      <c r="C3082" s="74" t="s">
        <v>180</v>
      </c>
      <c r="D3082" s="73">
        <v>227363.46000000002</v>
      </c>
    </row>
    <row r="3083" spans="2:4" x14ac:dyDescent="0.3">
      <c r="B3083" s="72" t="s">
        <v>544</v>
      </c>
      <c r="C3083" s="74" t="s">
        <v>182</v>
      </c>
      <c r="D3083" s="73">
        <v>4825956.57</v>
      </c>
    </row>
    <row r="3084" spans="2:4" x14ac:dyDescent="0.3">
      <c r="B3084" s="72" t="s">
        <v>544</v>
      </c>
      <c r="C3084" s="74" t="s">
        <v>139</v>
      </c>
      <c r="D3084" s="73">
        <v>1790379.0700000003</v>
      </c>
    </row>
    <row r="3085" spans="2:4" x14ac:dyDescent="0.3">
      <c r="B3085" s="72" t="s">
        <v>544</v>
      </c>
      <c r="C3085" s="74" t="s">
        <v>141</v>
      </c>
      <c r="D3085" s="73">
        <v>1845560.8399999999</v>
      </c>
    </row>
    <row r="3086" spans="2:4" x14ac:dyDescent="0.3">
      <c r="B3086" s="72" t="s">
        <v>544</v>
      </c>
      <c r="C3086" s="74" t="s">
        <v>143</v>
      </c>
      <c r="D3086" s="73">
        <v>177371.49</v>
      </c>
    </row>
    <row r="3087" spans="2:4" x14ac:dyDescent="0.3">
      <c r="B3087" s="72" t="s">
        <v>544</v>
      </c>
      <c r="C3087" s="74" t="s">
        <v>145</v>
      </c>
      <c r="D3087" s="73">
        <v>86924.38</v>
      </c>
    </row>
    <row r="3088" spans="2:4" x14ac:dyDescent="0.3">
      <c r="B3088" s="72" t="s">
        <v>544</v>
      </c>
      <c r="C3088" s="74" t="s">
        <v>147</v>
      </c>
      <c r="D3088" s="73">
        <v>8805.7400000000016</v>
      </c>
    </row>
    <row r="3089" spans="2:4" x14ac:dyDescent="0.3">
      <c r="B3089" s="72" t="s">
        <v>544</v>
      </c>
      <c r="C3089" s="74" t="s">
        <v>149</v>
      </c>
      <c r="D3089" s="73">
        <v>22472.559999999998</v>
      </c>
    </row>
    <row r="3090" spans="2:4" x14ac:dyDescent="0.3">
      <c r="B3090" s="72" t="s">
        <v>544</v>
      </c>
      <c r="C3090" s="74" t="s">
        <v>159</v>
      </c>
      <c r="D3090" s="73">
        <v>604535.13000000012</v>
      </c>
    </row>
    <row r="3091" spans="2:4" x14ac:dyDescent="0.3">
      <c r="B3091" s="72" t="s">
        <v>544</v>
      </c>
      <c r="C3091" s="74" t="s">
        <v>161</v>
      </c>
      <c r="D3091" s="73">
        <v>2032720.0499999998</v>
      </c>
    </row>
    <row r="3092" spans="2:4" x14ac:dyDescent="0.3">
      <c r="B3092" s="72" t="s">
        <v>544</v>
      </c>
      <c r="C3092" s="74" t="s">
        <v>163</v>
      </c>
      <c r="D3092" s="73">
        <v>426811.60000000009</v>
      </c>
    </row>
    <row r="3093" spans="2:4" x14ac:dyDescent="0.3">
      <c r="B3093" s="72" t="s">
        <v>544</v>
      </c>
      <c r="C3093" s="74" t="s">
        <v>165</v>
      </c>
      <c r="D3093" s="73">
        <v>1075592.42</v>
      </c>
    </row>
    <row r="3094" spans="2:4" x14ac:dyDescent="0.3">
      <c r="B3094" s="72" t="s">
        <v>544</v>
      </c>
      <c r="C3094" s="74" t="s">
        <v>124</v>
      </c>
      <c r="D3094" s="73">
        <v>25913.059999999998</v>
      </c>
    </row>
    <row r="3095" spans="2:4" x14ac:dyDescent="0.3">
      <c r="B3095" s="72" t="s">
        <v>544</v>
      </c>
      <c r="C3095" s="74" t="s">
        <v>126</v>
      </c>
      <c r="D3095" s="73">
        <v>95982.289999999979</v>
      </c>
    </row>
    <row r="3096" spans="2:4" x14ac:dyDescent="0.3">
      <c r="B3096" s="72" t="s">
        <v>544</v>
      </c>
      <c r="C3096" s="74" t="s">
        <v>128</v>
      </c>
      <c r="D3096" s="73">
        <v>571133.1</v>
      </c>
    </row>
    <row r="3097" spans="2:4" x14ac:dyDescent="0.3">
      <c r="B3097" s="72" t="s">
        <v>544</v>
      </c>
      <c r="C3097" s="74" t="s">
        <v>130</v>
      </c>
      <c r="D3097" s="73">
        <v>298354.58</v>
      </c>
    </row>
    <row r="3098" spans="2:4" x14ac:dyDescent="0.3">
      <c r="B3098" s="72" t="s">
        <v>544</v>
      </c>
      <c r="C3098" s="74" t="s">
        <v>132</v>
      </c>
      <c r="D3098" s="73">
        <v>800283.28000000014</v>
      </c>
    </row>
    <row r="3099" spans="2:4" x14ac:dyDescent="0.3">
      <c r="B3099" s="72" t="s">
        <v>544</v>
      </c>
      <c r="C3099" s="74" t="s">
        <v>33</v>
      </c>
      <c r="D3099" s="73">
        <v>2280.44</v>
      </c>
    </row>
    <row r="3100" spans="2:4" x14ac:dyDescent="0.3">
      <c r="B3100" s="72" t="s">
        <v>544</v>
      </c>
      <c r="C3100" s="74" t="s">
        <v>35</v>
      </c>
      <c r="D3100" s="73">
        <v>28863.55</v>
      </c>
    </row>
    <row r="3101" spans="2:4" x14ac:dyDescent="0.3">
      <c r="B3101" s="72" t="s">
        <v>544</v>
      </c>
      <c r="C3101" s="74" t="s">
        <v>39</v>
      </c>
      <c r="D3101" s="73">
        <v>62757.47</v>
      </c>
    </row>
    <row r="3102" spans="2:4" x14ac:dyDescent="0.3">
      <c r="B3102" s="72" t="s">
        <v>544</v>
      </c>
      <c r="C3102" s="74" t="s">
        <v>49</v>
      </c>
      <c r="D3102" s="73">
        <v>278972.33</v>
      </c>
    </row>
    <row r="3103" spans="2:4" x14ac:dyDescent="0.3">
      <c r="B3103" s="72" t="s">
        <v>544</v>
      </c>
      <c r="C3103" s="74" t="s">
        <v>51</v>
      </c>
      <c r="D3103" s="73">
        <v>49668.149999999994</v>
      </c>
    </row>
    <row r="3104" spans="2:4" x14ac:dyDescent="0.3">
      <c r="B3104" s="72" t="s">
        <v>544</v>
      </c>
      <c r="C3104" s="74" t="s">
        <v>55</v>
      </c>
      <c r="D3104" s="73">
        <v>258264.28</v>
      </c>
    </row>
    <row r="3105" spans="2:4" x14ac:dyDescent="0.3">
      <c r="B3105" s="72" t="s">
        <v>544</v>
      </c>
      <c r="C3105" s="74" t="s">
        <v>57</v>
      </c>
      <c r="D3105" s="73">
        <v>21927.599999999999</v>
      </c>
    </row>
    <row r="3106" spans="2:4" x14ac:dyDescent="0.3">
      <c r="B3106" s="72" t="s">
        <v>544</v>
      </c>
      <c r="C3106" s="74" t="s">
        <v>59</v>
      </c>
      <c r="D3106" s="73">
        <v>91549.37</v>
      </c>
    </row>
    <row r="3107" spans="2:4" x14ac:dyDescent="0.3">
      <c r="B3107" s="72" t="s">
        <v>544</v>
      </c>
      <c r="C3107" s="74" t="s">
        <v>61</v>
      </c>
      <c r="D3107" s="73">
        <v>64060.61</v>
      </c>
    </row>
    <row r="3108" spans="2:4" x14ac:dyDescent="0.3">
      <c r="B3108" s="72" t="s">
        <v>544</v>
      </c>
      <c r="C3108" s="74" t="s">
        <v>63</v>
      </c>
      <c r="D3108" s="73">
        <v>361077.54000000004</v>
      </c>
    </row>
    <row r="3109" spans="2:4" x14ac:dyDescent="0.3">
      <c r="B3109" s="72" t="s">
        <v>544</v>
      </c>
      <c r="C3109" s="74" t="s">
        <v>67</v>
      </c>
      <c r="D3109" s="73">
        <v>13123.43</v>
      </c>
    </row>
    <row r="3110" spans="2:4" x14ac:dyDescent="0.3">
      <c r="B3110" s="72" t="s">
        <v>544</v>
      </c>
      <c r="C3110" s="74" t="s">
        <v>69</v>
      </c>
      <c r="D3110" s="73">
        <v>140435.22999999998</v>
      </c>
    </row>
    <row r="3111" spans="2:4" x14ac:dyDescent="0.3">
      <c r="B3111" s="72" t="s">
        <v>544</v>
      </c>
      <c r="C3111" s="74" t="s">
        <v>71</v>
      </c>
      <c r="D3111" s="73">
        <v>499434.77</v>
      </c>
    </row>
    <row r="3112" spans="2:4" x14ac:dyDescent="0.3">
      <c r="B3112" s="72" t="s">
        <v>544</v>
      </c>
      <c r="C3112" s="74" t="s">
        <v>81</v>
      </c>
      <c r="D3112" s="73">
        <v>9636.65</v>
      </c>
    </row>
    <row r="3113" spans="2:4" x14ac:dyDescent="0.3">
      <c r="B3113" s="72" t="s">
        <v>544</v>
      </c>
      <c r="C3113" s="74" t="s">
        <v>85</v>
      </c>
      <c r="D3113" s="73">
        <v>29491.97</v>
      </c>
    </row>
    <row r="3114" spans="2:4" x14ac:dyDescent="0.3">
      <c r="B3114" s="72" t="s">
        <v>544</v>
      </c>
      <c r="C3114" s="74" t="s">
        <v>89</v>
      </c>
      <c r="D3114" s="73">
        <v>44767.58</v>
      </c>
    </row>
    <row r="3115" spans="2:4" x14ac:dyDescent="0.3">
      <c r="B3115" s="72" t="s">
        <v>544</v>
      </c>
      <c r="C3115" s="74" t="s">
        <v>91</v>
      </c>
      <c r="D3115" s="73">
        <v>161698.91999999998</v>
      </c>
    </row>
    <row r="3116" spans="2:4" x14ac:dyDescent="0.3">
      <c r="B3116" s="72" t="s">
        <v>544</v>
      </c>
      <c r="C3116" s="74" t="s">
        <v>93</v>
      </c>
      <c r="D3116" s="73">
        <v>47968.09</v>
      </c>
    </row>
    <row r="3117" spans="2:4" x14ac:dyDescent="0.3">
      <c r="B3117" s="72" t="s">
        <v>544</v>
      </c>
      <c r="C3117" s="74" t="s">
        <v>95</v>
      </c>
      <c r="D3117" s="73">
        <v>112382.95</v>
      </c>
    </row>
    <row r="3118" spans="2:4" x14ac:dyDescent="0.3">
      <c r="B3118" s="72" t="s">
        <v>544</v>
      </c>
      <c r="C3118" s="74" t="s">
        <v>101</v>
      </c>
      <c r="D3118" s="73">
        <v>358426.03999999992</v>
      </c>
    </row>
    <row r="3119" spans="2:4" x14ac:dyDescent="0.3">
      <c r="B3119" s="72" t="s">
        <v>544</v>
      </c>
      <c r="C3119" s="74" t="s">
        <v>105</v>
      </c>
      <c r="D3119" s="73">
        <v>29146.65</v>
      </c>
    </row>
    <row r="3120" spans="2:4" x14ac:dyDescent="0.3">
      <c r="B3120" s="72" t="s">
        <v>544</v>
      </c>
      <c r="C3120" s="74" t="s">
        <v>107</v>
      </c>
      <c r="D3120" s="73">
        <v>23650</v>
      </c>
    </row>
    <row r="3121" spans="2:4" x14ac:dyDescent="0.3">
      <c r="B3121" s="72" t="s">
        <v>544</v>
      </c>
      <c r="C3121" s="74" t="s">
        <v>109</v>
      </c>
      <c r="D3121" s="73">
        <v>264403.87</v>
      </c>
    </row>
    <row r="3122" spans="2:4" x14ac:dyDescent="0.3">
      <c r="B3122" s="72" t="s">
        <v>544</v>
      </c>
      <c r="C3122" s="74" t="s">
        <v>111</v>
      </c>
      <c r="D3122" s="73">
        <v>46809.31</v>
      </c>
    </row>
    <row r="3123" spans="2:4" x14ac:dyDescent="0.3">
      <c r="B3123" s="72" t="s">
        <v>544</v>
      </c>
      <c r="C3123" s="74" t="s">
        <v>117</v>
      </c>
      <c r="D3123" s="73">
        <v>78550</v>
      </c>
    </row>
    <row r="3124" spans="2:4" x14ac:dyDescent="0.3">
      <c r="B3124" s="72" t="s">
        <v>544</v>
      </c>
      <c r="C3124" s="74" t="s">
        <v>119</v>
      </c>
      <c r="D3124" s="73">
        <v>17225.32</v>
      </c>
    </row>
    <row r="3125" spans="2:4" x14ac:dyDescent="0.3">
      <c r="B3125" s="72" t="s">
        <v>544</v>
      </c>
      <c r="C3125" s="74" t="s">
        <v>121</v>
      </c>
      <c r="D3125" s="73">
        <v>9177.14</v>
      </c>
    </row>
    <row r="3126" spans="2:4" x14ac:dyDescent="0.3">
      <c r="B3126" s="72" t="s">
        <v>544</v>
      </c>
      <c r="C3126" s="74" t="s">
        <v>22</v>
      </c>
      <c r="D3126" s="73">
        <v>53081.760000000002</v>
      </c>
    </row>
    <row r="3127" spans="2:4" x14ac:dyDescent="0.3">
      <c r="B3127" s="72" t="s">
        <v>544</v>
      </c>
      <c r="C3127" s="74" t="s">
        <v>6</v>
      </c>
      <c r="D3127" s="73">
        <v>350224.4</v>
      </c>
    </row>
    <row r="3128" spans="2:4" x14ac:dyDescent="0.3">
      <c r="B3128" s="72" t="s">
        <v>544</v>
      </c>
      <c r="C3128" s="74" t="s">
        <v>10</v>
      </c>
      <c r="D3128" s="73">
        <v>146351.06</v>
      </c>
    </row>
    <row r="3129" spans="2:4" x14ac:dyDescent="0.3">
      <c r="B3129" s="72" t="s">
        <v>544</v>
      </c>
      <c r="C3129" s="74" t="s">
        <v>12</v>
      </c>
      <c r="D3129" s="73">
        <v>118522.41999999998</v>
      </c>
    </row>
    <row r="3130" spans="2:4" x14ac:dyDescent="0.3">
      <c r="B3130" s="72" t="s">
        <v>544</v>
      </c>
      <c r="C3130" s="74" t="s">
        <v>14</v>
      </c>
      <c r="D3130" s="73">
        <v>19557.39</v>
      </c>
    </row>
    <row r="3131" spans="2:4" x14ac:dyDescent="0.3">
      <c r="B3131" s="72" t="s">
        <v>544</v>
      </c>
      <c r="C3131" s="74" t="s">
        <v>16</v>
      </c>
      <c r="D3131" s="73">
        <v>7232.5700000000006</v>
      </c>
    </row>
    <row r="3132" spans="2:4" x14ac:dyDescent="0.3">
      <c r="B3132" s="72" t="s">
        <v>720</v>
      </c>
      <c r="C3132" s="74" t="s">
        <v>187</v>
      </c>
      <c r="D3132" s="73">
        <v>15000</v>
      </c>
    </row>
    <row r="3133" spans="2:4" x14ac:dyDescent="0.3">
      <c r="B3133" s="72" t="s">
        <v>720</v>
      </c>
      <c r="C3133" s="74" t="s">
        <v>190</v>
      </c>
      <c r="D3133" s="73">
        <v>1990.29</v>
      </c>
    </row>
    <row r="3134" spans="2:4" x14ac:dyDescent="0.3">
      <c r="B3134" s="72" t="s">
        <v>720</v>
      </c>
      <c r="C3134" s="74" t="s">
        <v>191</v>
      </c>
      <c r="D3134" s="73">
        <v>1700</v>
      </c>
    </row>
    <row r="3135" spans="2:4" x14ac:dyDescent="0.3">
      <c r="B3135" s="72" t="s">
        <v>720</v>
      </c>
      <c r="C3135" s="74" t="s">
        <v>192</v>
      </c>
      <c r="D3135" s="73">
        <v>153160</v>
      </c>
    </row>
    <row r="3136" spans="2:4" x14ac:dyDescent="0.3">
      <c r="B3136" s="72" t="s">
        <v>720</v>
      </c>
      <c r="C3136" s="74" t="s">
        <v>182</v>
      </c>
      <c r="D3136" s="73">
        <v>76764.03</v>
      </c>
    </row>
    <row r="3137" spans="2:4" x14ac:dyDescent="0.3">
      <c r="B3137" s="72" t="s">
        <v>720</v>
      </c>
      <c r="C3137" s="74" t="s">
        <v>139</v>
      </c>
      <c r="D3137" s="73">
        <v>30864.190000000002</v>
      </c>
    </row>
    <row r="3138" spans="2:4" x14ac:dyDescent="0.3">
      <c r="B3138" s="72" t="s">
        <v>720</v>
      </c>
      <c r="C3138" s="74" t="s">
        <v>141</v>
      </c>
      <c r="D3138" s="73">
        <v>35375.81</v>
      </c>
    </row>
    <row r="3139" spans="2:4" x14ac:dyDescent="0.3">
      <c r="B3139" s="72" t="s">
        <v>720</v>
      </c>
      <c r="C3139" s="74" t="s">
        <v>143</v>
      </c>
      <c r="D3139" s="73">
        <v>2173.52</v>
      </c>
    </row>
    <row r="3140" spans="2:4" x14ac:dyDescent="0.3">
      <c r="B3140" s="72" t="s">
        <v>720</v>
      </c>
      <c r="C3140" s="74" t="s">
        <v>145</v>
      </c>
      <c r="D3140" s="73">
        <v>832.22</v>
      </c>
    </row>
    <row r="3141" spans="2:4" x14ac:dyDescent="0.3">
      <c r="B3141" s="72" t="s">
        <v>720</v>
      </c>
      <c r="C3141" s="74" t="s">
        <v>159</v>
      </c>
      <c r="D3141" s="73">
        <v>6820.5599999999995</v>
      </c>
    </row>
    <row r="3142" spans="2:4" x14ac:dyDescent="0.3">
      <c r="B3142" s="72" t="s">
        <v>720</v>
      </c>
      <c r="C3142" s="74" t="s">
        <v>161</v>
      </c>
      <c r="D3142" s="73">
        <v>24581.119999999999</v>
      </c>
    </row>
    <row r="3143" spans="2:4" x14ac:dyDescent="0.3">
      <c r="B3143" s="72" t="s">
        <v>720</v>
      </c>
      <c r="C3143" s="74" t="s">
        <v>163</v>
      </c>
      <c r="D3143" s="73">
        <v>5550.2199999999993</v>
      </c>
    </row>
    <row r="3144" spans="2:4" x14ac:dyDescent="0.3">
      <c r="B3144" s="72" t="s">
        <v>720</v>
      </c>
      <c r="C3144" s="74" t="s">
        <v>165</v>
      </c>
      <c r="D3144" s="73">
        <v>12687.220000000001</v>
      </c>
    </row>
    <row r="3145" spans="2:4" x14ac:dyDescent="0.3">
      <c r="B3145" s="72" t="s">
        <v>720</v>
      </c>
      <c r="C3145" s="74" t="s">
        <v>130</v>
      </c>
      <c r="D3145" s="73">
        <v>16877.64</v>
      </c>
    </row>
    <row r="3146" spans="2:4" x14ac:dyDescent="0.3">
      <c r="B3146" s="72" t="s">
        <v>720</v>
      </c>
      <c r="C3146" s="74" t="s">
        <v>132</v>
      </c>
      <c r="D3146" s="73">
        <v>22653.18</v>
      </c>
    </row>
    <row r="3147" spans="2:4" x14ac:dyDescent="0.3">
      <c r="B3147" s="72" t="s">
        <v>720</v>
      </c>
      <c r="C3147" s="74" t="s">
        <v>39</v>
      </c>
      <c r="D3147" s="73">
        <v>1000</v>
      </c>
    </row>
    <row r="3148" spans="2:4" x14ac:dyDescent="0.3">
      <c r="B3148" s="72" t="s">
        <v>720</v>
      </c>
      <c r="C3148" s="74" t="s">
        <v>49</v>
      </c>
      <c r="D3148" s="73">
        <v>4318.1400000000003</v>
      </c>
    </row>
    <row r="3149" spans="2:4" x14ac:dyDescent="0.3">
      <c r="B3149" s="72" t="s">
        <v>720</v>
      </c>
      <c r="C3149" s="74" t="s">
        <v>55</v>
      </c>
      <c r="D3149" s="73">
        <v>13500</v>
      </c>
    </row>
    <row r="3150" spans="2:4" x14ac:dyDescent="0.3">
      <c r="B3150" s="72" t="s">
        <v>720</v>
      </c>
      <c r="C3150" s="74" t="s">
        <v>69</v>
      </c>
      <c r="D3150" s="73">
        <v>2661.2</v>
      </c>
    </row>
    <row r="3151" spans="2:4" x14ac:dyDescent="0.3">
      <c r="B3151" s="72" t="s">
        <v>720</v>
      </c>
      <c r="C3151" s="74" t="s">
        <v>91</v>
      </c>
      <c r="D3151" s="73">
        <v>215.66</v>
      </c>
    </row>
    <row r="3152" spans="2:4" x14ac:dyDescent="0.3">
      <c r="B3152" s="72" t="s">
        <v>720</v>
      </c>
      <c r="C3152" s="74" t="s">
        <v>93</v>
      </c>
      <c r="D3152" s="73">
        <v>1055.94</v>
      </c>
    </row>
    <row r="3153" spans="2:4" x14ac:dyDescent="0.3">
      <c r="B3153" s="72" t="s">
        <v>720</v>
      </c>
      <c r="C3153" s="74" t="s">
        <v>99</v>
      </c>
      <c r="D3153" s="73">
        <v>10647.39</v>
      </c>
    </row>
    <row r="3154" spans="2:4" x14ac:dyDescent="0.3">
      <c r="B3154" s="72" t="s">
        <v>720</v>
      </c>
      <c r="C3154" s="74" t="s">
        <v>101</v>
      </c>
      <c r="D3154" s="73">
        <v>1120.7</v>
      </c>
    </row>
    <row r="3155" spans="2:4" x14ac:dyDescent="0.3">
      <c r="B3155" s="72" t="s">
        <v>720</v>
      </c>
      <c r="C3155" s="74" t="s">
        <v>109</v>
      </c>
      <c r="D3155" s="73">
        <v>7150.19</v>
      </c>
    </row>
    <row r="3156" spans="2:4" x14ac:dyDescent="0.3">
      <c r="B3156" s="72" t="s">
        <v>720</v>
      </c>
      <c r="C3156" s="74" t="s">
        <v>117</v>
      </c>
      <c r="D3156" s="73">
        <v>1428</v>
      </c>
    </row>
    <row r="3157" spans="2:4" x14ac:dyDescent="0.3">
      <c r="B3157" s="72" t="s">
        <v>426</v>
      </c>
      <c r="C3157" s="74" t="s">
        <v>194</v>
      </c>
      <c r="D3157" s="73">
        <v>3071.69</v>
      </c>
    </row>
    <row r="3158" spans="2:4" x14ac:dyDescent="0.3">
      <c r="B3158" s="72" t="s">
        <v>426</v>
      </c>
      <c r="C3158" s="74" t="s">
        <v>193</v>
      </c>
      <c r="D3158" s="73">
        <v>-3071.69</v>
      </c>
    </row>
    <row r="3159" spans="2:4" x14ac:dyDescent="0.3">
      <c r="B3159" s="72" t="s">
        <v>426</v>
      </c>
      <c r="C3159" s="74" t="s">
        <v>186</v>
      </c>
      <c r="D3159" s="73">
        <v>320.39999999999998</v>
      </c>
    </row>
    <row r="3160" spans="2:4" x14ac:dyDescent="0.3">
      <c r="B3160" s="72" t="s">
        <v>426</v>
      </c>
      <c r="C3160" s="74" t="s">
        <v>187</v>
      </c>
      <c r="D3160" s="73">
        <v>14755.86</v>
      </c>
    </row>
    <row r="3161" spans="2:4" x14ac:dyDescent="0.3">
      <c r="B3161" s="72" t="s">
        <v>426</v>
      </c>
      <c r="C3161" s="74" t="s">
        <v>190</v>
      </c>
      <c r="D3161" s="73">
        <v>4311.7700000000004</v>
      </c>
    </row>
    <row r="3162" spans="2:4" x14ac:dyDescent="0.3">
      <c r="B3162" s="72" t="s">
        <v>426</v>
      </c>
      <c r="C3162" s="74" t="s">
        <v>191</v>
      </c>
      <c r="D3162" s="73">
        <v>10965</v>
      </c>
    </row>
    <row r="3163" spans="2:4" x14ac:dyDescent="0.3">
      <c r="B3163" s="72" t="s">
        <v>426</v>
      </c>
      <c r="C3163" s="74" t="s">
        <v>192</v>
      </c>
      <c r="D3163" s="73">
        <v>844447.55</v>
      </c>
    </row>
    <row r="3164" spans="2:4" x14ac:dyDescent="0.3">
      <c r="B3164" s="72" t="s">
        <v>426</v>
      </c>
      <c r="C3164" s="74" t="s">
        <v>174</v>
      </c>
      <c r="D3164" s="73">
        <v>4282.37</v>
      </c>
    </row>
    <row r="3165" spans="2:4" x14ac:dyDescent="0.3">
      <c r="B3165" s="72" t="s">
        <v>426</v>
      </c>
      <c r="C3165" s="74" t="s">
        <v>178</v>
      </c>
      <c r="D3165" s="73">
        <v>5487.47</v>
      </c>
    </row>
    <row r="3166" spans="2:4" x14ac:dyDescent="0.3">
      <c r="B3166" s="72" t="s">
        <v>426</v>
      </c>
      <c r="C3166" s="74" t="s">
        <v>180</v>
      </c>
      <c r="D3166" s="73">
        <v>23565.61</v>
      </c>
    </row>
    <row r="3167" spans="2:4" x14ac:dyDescent="0.3">
      <c r="B3167" s="72" t="s">
        <v>426</v>
      </c>
      <c r="C3167" s="74" t="s">
        <v>182</v>
      </c>
      <c r="D3167" s="73">
        <v>317074.03999999998</v>
      </c>
    </row>
    <row r="3168" spans="2:4" x14ac:dyDescent="0.3">
      <c r="B3168" s="72" t="s">
        <v>426</v>
      </c>
      <c r="C3168" s="74" t="s">
        <v>139</v>
      </c>
      <c r="D3168" s="73">
        <v>92945.84</v>
      </c>
    </row>
    <row r="3169" spans="2:4" x14ac:dyDescent="0.3">
      <c r="B3169" s="72" t="s">
        <v>426</v>
      </c>
      <c r="C3169" s="74" t="s">
        <v>141</v>
      </c>
      <c r="D3169" s="73">
        <v>125802.16</v>
      </c>
    </row>
    <row r="3170" spans="2:4" x14ac:dyDescent="0.3">
      <c r="B3170" s="72" t="s">
        <v>426</v>
      </c>
      <c r="C3170" s="74" t="s">
        <v>143</v>
      </c>
      <c r="D3170" s="73">
        <v>18548.260000000002</v>
      </c>
    </row>
    <row r="3171" spans="2:4" x14ac:dyDescent="0.3">
      <c r="B3171" s="72" t="s">
        <v>426</v>
      </c>
      <c r="C3171" s="74" t="s">
        <v>145</v>
      </c>
      <c r="D3171" s="73">
        <v>6256.5700000000006</v>
      </c>
    </row>
    <row r="3172" spans="2:4" x14ac:dyDescent="0.3">
      <c r="B3172" s="72" t="s">
        <v>426</v>
      </c>
      <c r="C3172" s="74" t="s">
        <v>147</v>
      </c>
      <c r="D3172" s="73">
        <v>13083.830000000002</v>
      </c>
    </row>
    <row r="3173" spans="2:4" x14ac:dyDescent="0.3">
      <c r="B3173" s="72" t="s">
        <v>426</v>
      </c>
      <c r="C3173" s="74" t="s">
        <v>149</v>
      </c>
      <c r="D3173" s="73">
        <v>31641.31</v>
      </c>
    </row>
    <row r="3174" spans="2:4" x14ac:dyDescent="0.3">
      <c r="B3174" s="72" t="s">
        <v>426</v>
      </c>
      <c r="C3174" s="74" t="s">
        <v>159</v>
      </c>
      <c r="D3174" s="73">
        <v>35985.64</v>
      </c>
    </row>
    <row r="3175" spans="2:4" x14ac:dyDescent="0.3">
      <c r="B3175" s="72" t="s">
        <v>426</v>
      </c>
      <c r="C3175" s="74" t="s">
        <v>161</v>
      </c>
      <c r="D3175" s="73">
        <v>123181.59999999999</v>
      </c>
    </row>
    <row r="3176" spans="2:4" x14ac:dyDescent="0.3">
      <c r="B3176" s="72" t="s">
        <v>426</v>
      </c>
      <c r="C3176" s="74" t="s">
        <v>163</v>
      </c>
      <c r="D3176" s="73">
        <v>26175.770000000004</v>
      </c>
    </row>
    <row r="3177" spans="2:4" x14ac:dyDescent="0.3">
      <c r="B3177" s="72" t="s">
        <v>426</v>
      </c>
      <c r="C3177" s="74" t="s">
        <v>165</v>
      </c>
      <c r="D3177" s="73">
        <v>64793.41</v>
      </c>
    </row>
    <row r="3178" spans="2:4" x14ac:dyDescent="0.3">
      <c r="B3178" s="72" t="s">
        <v>426</v>
      </c>
      <c r="C3178" s="74" t="s">
        <v>167</v>
      </c>
      <c r="D3178" s="73">
        <v>0.38</v>
      </c>
    </row>
    <row r="3179" spans="2:4" x14ac:dyDescent="0.3">
      <c r="B3179" s="72" t="s">
        <v>426</v>
      </c>
      <c r="C3179" s="74" t="s">
        <v>169</v>
      </c>
      <c r="D3179" s="73">
        <v>462.47</v>
      </c>
    </row>
    <row r="3180" spans="2:4" x14ac:dyDescent="0.3">
      <c r="B3180" s="72" t="s">
        <v>426</v>
      </c>
      <c r="C3180" s="74" t="s">
        <v>124</v>
      </c>
      <c r="D3180" s="73">
        <v>780.58</v>
      </c>
    </row>
    <row r="3181" spans="2:4" x14ac:dyDescent="0.3">
      <c r="B3181" s="72" t="s">
        <v>426</v>
      </c>
      <c r="C3181" s="74" t="s">
        <v>126</v>
      </c>
      <c r="D3181" s="73">
        <v>505.74</v>
      </c>
    </row>
    <row r="3182" spans="2:4" x14ac:dyDescent="0.3">
      <c r="B3182" s="72" t="s">
        <v>426</v>
      </c>
      <c r="C3182" s="74" t="s">
        <v>128</v>
      </c>
      <c r="D3182" s="73">
        <v>12952.54</v>
      </c>
    </row>
    <row r="3183" spans="2:4" x14ac:dyDescent="0.3">
      <c r="B3183" s="72" t="s">
        <v>426</v>
      </c>
      <c r="C3183" s="74" t="s">
        <v>130</v>
      </c>
      <c r="D3183" s="73">
        <v>14602.24</v>
      </c>
    </row>
    <row r="3184" spans="2:4" x14ac:dyDescent="0.3">
      <c r="B3184" s="72" t="s">
        <v>426</v>
      </c>
      <c r="C3184" s="74" t="s">
        <v>132</v>
      </c>
      <c r="D3184" s="73">
        <v>46761.420000000006</v>
      </c>
    </row>
    <row r="3185" spans="2:4" x14ac:dyDescent="0.3">
      <c r="B3185" s="72" t="s">
        <v>426</v>
      </c>
      <c r="C3185" s="74" t="s">
        <v>39</v>
      </c>
      <c r="D3185" s="73">
        <v>23559.73</v>
      </c>
    </row>
    <row r="3186" spans="2:4" x14ac:dyDescent="0.3">
      <c r="B3186" s="72" t="s">
        <v>426</v>
      </c>
      <c r="C3186" s="74" t="s">
        <v>45</v>
      </c>
      <c r="D3186" s="73">
        <v>33657.82</v>
      </c>
    </row>
    <row r="3187" spans="2:4" x14ac:dyDescent="0.3">
      <c r="B3187" s="72" t="s">
        <v>426</v>
      </c>
      <c r="C3187" s="74" t="s">
        <v>49</v>
      </c>
      <c r="D3187" s="73">
        <v>32099.7</v>
      </c>
    </row>
    <row r="3188" spans="2:4" x14ac:dyDescent="0.3">
      <c r="B3188" s="72" t="s">
        <v>426</v>
      </c>
      <c r="C3188" s="74" t="s">
        <v>59</v>
      </c>
      <c r="D3188" s="73">
        <v>8941.92</v>
      </c>
    </row>
    <row r="3189" spans="2:4" x14ac:dyDescent="0.3">
      <c r="B3189" s="72" t="s">
        <v>426</v>
      </c>
      <c r="C3189" s="74" t="s">
        <v>69</v>
      </c>
      <c r="D3189" s="73">
        <v>7886.98</v>
      </c>
    </row>
    <row r="3190" spans="2:4" x14ac:dyDescent="0.3">
      <c r="B3190" s="72" t="s">
        <v>426</v>
      </c>
      <c r="C3190" s="74" t="s">
        <v>71</v>
      </c>
      <c r="D3190" s="73">
        <v>55213.36</v>
      </c>
    </row>
    <row r="3191" spans="2:4" x14ac:dyDescent="0.3">
      <c r="B3191" s="72" t="s">
        <v>426</v>
      </c>
      <c r="C3191" s="74" t="s">
        <v>81</v>
      </c>
      <c r="D3191" s="73">
        <v>47020.91</v>
      </c>
    </row>
    <row r="3192" spans="2:4" x14ac:dyDescent="0.3">
      <c r="B3192" s="72" t="s">
        <v>426</v>
      </c>
      <c r="C3192" s="74" t="s">
        <v>83</v>
      </c>
      <c r="D3192" s="73">
        <v>4582.8599999999997</v>
      </c>
    </row>
    <row r="3193" spans="2:4" x14ac:dyDescent="0.3">
      <c r="B3193" s="72" t="s">
        <v>426</v>
      </c>
      <c r="C3193" s="74" t="s">
        <v>89</v>
      </c>
      <c r="D3193" s="73">
        <v>19301.63</v>
      </c>
    </row>
    <row r="3194" spans="2:4" x14ac:dyDescent="0.3">
      <c r="B3194" s="72" t="s">
        <v>426</v>
      </c>
      <c r="C3194" s="74" t="s">
        <v>91</v>
      </c>
      <c r="D3194" s="73">
        <v>2758.78</v>
      </c>
    </row>
    <row r="3195" spans="2:4" x14ac:dyDescent="0.3">
      <c r="B3195" s="72" t="s">
        <v>426</v>
      </c>
      <c r="C3195" s="74" t="s">
        <v>93</v>
      </c>
      <c r="D3195" s="73">
        <v>1495.43</v>
      </c>
    </row>
    <row r="3196" spans="2:4" x14ac:dyDescent="0.3">
      <c r="B3196" s="72" t="s">
        <v>426</v>
      </c>
      <c r="C3196" s="74" t="s">
        <v>95</v>
      </c>
      <c r="D3196" s="73">
        <v>9770</v>
      </c>
    </row>
    <row r="3197" spans="2:4" x14ac:dyDescent="0.3">
      <c r="B3197" s="72" t="s">
        <v>426</v>
      </c>
      <c r="C3197" s="74" t="s">
        <v>99</v>
      </c>
      <c r="D3197" s="73">
        <v>14500</v>
      </c>
    </row>
    <row r="3198" spans="2:4" x14ac:dyDescent="0.3">
      <c r="B3198" s="72" t="s">
        <v>426</v>
      </c>
      <c r="C3198" s="74" t="s">
        <v>101</v>
      </c>
      <c r="D3198" s="73">
        <v>2460</v>
      </c>
    </row>
    <row r="3199" spans="2:4" x14ac:dyDescent="0.3">
      <c r="B3199" s="72" t="s">
        <v>426</v>
      </c>
      <c r="C3199" s="74" t="s">
        <v>109</v>
      </c>
      <c r="D3199" s="73">
        <v>310926.3</v>
      </c>
    </row>
    <row r="3200" spans="2:4" x14ac:dyDescent="0.3">
      <c r="B3200" s="72" t="s">
        <v>426</v>
      </c>
      <c r="C3200" s="74" t="s">
        <v>111</v>
      </c>
      <c r="D3200" s="73">
        <v>706.84</v>
      </c>
    </row>
    <row r="3201" spans="2:4" x14ac:dyDescent="0.3">
      <c r="B3201" s="72" t="s">
        <v>426</v>
      </c>
      <c r="C3201" s="74" t="s">
        <v>117</v>
      </c>
      <c r="D3201" s="73">
        <v>8602.76</v>
      </c>
    </row>
    <row r="3202" spans="2:4" x14ac:dyDescent="0.3">
      <c r="B3202" s="72" t="s">
        <v>426</v>
      </c>
      <c r="C3202" s="74" t="s">
        <v>121</v>
      </c>
      <c r="D3202" s="73">
        <v>4754.8900000000003</v>
      </c>
    </row>
    <row r="3203" spans="2:4" x14ac:dyDescent="0.3">
      <c r="B3203" s="72" t="s">
        <v>426</v>
      </c>
      <c r="C3203" s="74" t="s">
        <v>22</v>
      </c>
      <c r="D3203" s="73">
        <v>270.88</v>
      </c>
    </row>
    <row r="3204" spans="2:4" x14ac:dyDescent="0.3">
      <c r="B3204" s="72" t="s">
        <v>426</v>
      </c>
      <c r="C3204" s="74" t="s">
        <v>10</v>
      </c>
      <c r="D3204" s="73">
        <v>16802.53</v>
      </c>
    </row>
    <row r="3205" spans="2:4" x14ac:dyDescent="0.3">
      <c r="B3205" s="72" t="s">
        <v>426</v>
      </c>
      <c r="C3205" s="74" t="s">
        <v>12</v>
      </c>
      <c r="D3205" s="73">
        <v>4785.6000000000004</v>
      </c>
    </row>
    <row r="3206" spans="2:4" x14ac:dyDescent="0.3">
      <c r="B3206" s="72" t="s">
        <v>426</v>
      </c>
      <c r="C3206" s="74" t="s">
        <v>18</v>
      </c>
      <c r="D3206" s="73">
        <v>590.79</v>
      </c>
    </row>
    <row r="3207" spans="2:4" x14ac:dyDescent="0.3">
      <c r="B3207" s="72" t="s">
        <v>612</v>
      </c>
      <c r="C3207" s="74" t="s">
        <v>194</v>
      </c>
      <c r="D3207" s="73">
        <v>32179.13</v>
      </c>
    </row>
    <row r="3208" spans="2:4" x14ac:dyDescent="0.3">
      <c r="B3208" s="72" t="s">
        <v>612</v>
      </c>
      <c r="C3208" s="74" t="s">
        <v>193</v>
      </c>
      <c r="D3208" s="73">
        <v>-32179.13</v>
      </c>
    </row>
    <row r="3209" spans="2:4" x14ac:dyDescent="0.3">
      <c r="B3209" s="72" t="s">
        <v>612</v>
      </c>
      <c r="C3209" s="74" t="s">
        <v>186</v>
      </c>
      <c r="D3209" s="73">
        <v>2400</v>
      </c>
    </row>
    <row r="3210" spans="2:4" x14ac:dyDescent="0.3">
      <c r="B3210" s="72" t="s">
        <v>612</v>
      </c>
      <c r="C3210" s="74" t="s">
        <v>187</v>
      </c>
      <c r="D3210" s="73">
        <v>64045.08</v>
      </c>
    </row>
    <row r="3211" spans="2:4" x14ac:dyDescent="0.3">
      <c r="B3211" s="72" t="s">
        <v>612</v>
      </c>
      <c r="C3211" s="74" t="s">
        <v>190</v>
      </c>
      <c r="D3211" s="73">
        <v>77157.489999999991</v>
      </c>
    </row>
    <row r="3212" spans="2:4" x14ac:dyDescent="0.3">
      <c r="B3212" s="72" t="s">
        <v>612</v>
      </c>
      <c r="C3212" s="74" t="s">
        <v>191</v>
      </c>
      <c r="D3212" s="73">
        <v>25896.66</v>
      </c>
    </row>
    <row r="3213" spans="2:4" x14ac:dyDescent="0.3">
      <c r="B3213" s="72" t="s">
        <v>612</v>
      </c>
      <c r="C3213" s="74" t="s">
        <v>192</v>
      </c>
      <c r="D3213" s="73">
        <v>1994338.78</v>
      </c>
    </row>
    <row r="3214" spans="2:4" x14ac:dyDescent="0.3">
      <c r="B3214" s="72" t="s">
        <v>612</v>
      </c>
      <c r="C3214" s="74" t="s">
        <v>172</v>
      </c>
      <c r="D3214" s="73">
        <v>2400</v>
      </c>
    </row>
    <row r="3215" spans="2:4" x14ac:dyDescent="0.3">
      <c r="B3215" s="72" t="s">
        <v>612</v>
      </c>
      <c r="C3215" s="74" t="s">
        <v>174</v>
      </c>
      <c r="D3215" s="73">
        <v>61460.160000000003</v>
      </c>
    </row>
    <row r="3216" spans="2:4" x14ac:dyDescent="0.3">
      <c r="B3216" s="72" t="s">
        <v>612</v>
      </c>
      <c r="C3216" s="74" t="s">
        <v>178</v>
      </c>
      <c r="D3216" s="73">
        <v>55282.520000000004</v>
      </c>
    </row>
    <row r="3217" spans="2:4" x14ac:dyDescent="0.3">
      <c r="B3217" s="72" t="s">
        <v>612</v>
      </c>
      <c r="C3217" s="74" t="s">
        <v>180</v>
      </c>
      <c r="D3217" s="73">
        <v>19047.98</v>
      </c>
    </row>
    <row r="3218" spans="2:4" x14ac:dyDescent="0.3">
      <c r="B3218" s="72" t="s">
        <v>612</v>
      </c>
      <c r="C3218" s="74" t="s">
        <v>182</v>
      </c>
      <c r="D3218" s="73">
        <v>922942.33000000007</v>
      </c>
    </row>
    <row r="3219" spans="2:4" x14ac:dyDescent="0.3">
      <c r="B3219" s="72" t="s">
        <v>612</v>
      </c>
      <c r="C3219" s="74" t="s">
        <v>139</v>
      </c>
      <c r="D3219" s="73">
        <v>357062.88</v>
      </c>
    </row>
    <row r="3220" spans="2:4" x14ac:dyDescent="0.3">
      <c r="B3220" s="72" t="s">
        <v>612</v>
      </c>
      <c r="C3220" s="74" t="s">
        <v>141</v>
      </c>
      <c r="D3220" s="73">
        <v>339117.56</v>
      </c>
    </row>
    <row r="3221" spans="2:4" x14ac:dyDescent="0.3">
      <c r="B3221" s="72" t="s">
        <v>612</v>
      </c>
      <c r="C3221" s="74" t="s">
        <v>143</v>
      </c>
      <c r="D3221" s="73">
        <v>34492.67</v>
      </c>
    </row>
    <row r="3222" spans="2:4" x14ac:dyDescent="0.3">
      <c r="B3222" s="72" t="s">
        <v>612</v>
      </c>
      <c r="C3222" s="74" t="s">
        <v>145</v>
      </c>
      <c r="D3222" s="73">
        <v>12740.569999999998</v>
      </c>
    </row>
    <row r="3223" spans="2:4" x14ac:dyDescent="0.3">
      <c r="B3223" s="72" t="s">
        <v>612</v>
      </c>
      <c r="C3223" s="74" t="s">
        <v>147</v>
      </c>
      <c r="D3223" s="73">
        <v>1653.6799999999998</v>
      </c>
    </row>
    <row r="3224" spans="2:4" x14ac:dyDescent="0.3">
      <c r="B3224" s="72" t="s">
        <v>612</v>
      </c>
      <c r="C3224" s="74" t="s">
        <v>149</v>
      </c>
      <c r="D3224" s="73">
        <v>3373.7000000000003</v>
      </c>
    </row>
    <row r="3225" spans="2:4" x14ac:dyDescent="0.3">
      <c r="B3225" s="72" t="s">
        <v>612</v>
      </c>
      <c r="C3225" s="74" t="s">
        <v>159</v>
      </c>
      <c r="D3225" s="73">
        <v>110906.70999999999</v>
      </c>
    </row>
    <row r="3226" spans="2:4" x14ac:dyDescent="0.3">
      <c r="B3226" s="72" t="s">
        <v>612</v>
      </c>
      <c r="C3226" s="74" t="s">
        <v>161</v>
      </c>
      <c r="D3226" s="73">
        <v>304804.05</v>
      </c>
    </row>
    <row r="3227" spans="2:4" x14ac:dyDescent="0.3">
      <c r="B3227" s="72" t="s">
        <v>612</v>
      </c>
      <c r="C3227" s="74" t="s">
        <v>163</v>
      </c>
      <c r="D3227" s="73">
        <v>78767.310000000012</v>
      </c>
    </row>
    <row r="3228" spans="2:4" x14ac:dyDescent="0.3">
      <c r="B3228" s="72" t="s">
        <v>612</v>
      </c>
      <c r="C3228" s="74" t="s">
        <v>165</v>
      </c>
      <c r="D3228" s="73">
        <v>161701.79999999999</v>
      </c>
    </row>
    <row r="3229" spans="2:4" x14ac:dyDescent="0.3">
      <c r="B3229" s="72" t="s">
        <v>612</v>
      </c>
      <c r="C3229" s="74" t="s">
        <v>124</v>
      </c>
      <c r="D3229" s="73">
        <v>97119.53</v>
      </c>
    </row>
    <row r="3230" spans="2:4" x14ac:dyDescent="0.3">
      <c r="B3230" s="72" t="s">
        <v>612</v>
      </c>
      <c r="C3230" s="74" t="s">
        <v>126</v>
      </c>
      <c r="D3230" s="73">
        <v>6887.8799999999992</v>
      </c>
    </row>
    <row r="3231" spans="2:4" x14ac:dyDescent="0.3">
      <c r="B3231" s="72" t="s">
        <v>612</v>
      </c>
      <c r="C3231" s="74" t="s">
        <v>128</v>
      </c>
      <c r="D3231" s="73">
        <v>76257.78</v>
      </c>
    </row>
    <row r="3232" spans="2:4" x14ac:dyDescent="0.3">
      <c r="B3232" s="72" t="s">
        <v>612</v>
      </c>
      <c r="C3232" s="74" t="s">
        <v>130</v>
      </c>
      <c r="D3232" s="73">
        <v>45447.41</v>
      </c>
    </row>
    <row r="3233" spans="2:4" x14ac:dyDescent="0.3">
      <c r="B3233" s="72" t="s">
        <v>612</v>
      </c>
      <c r="C3233" s="74" t="s">
        <v>132</v>
      </c>
      <c r="D3233" s="73">
        <v>228177.74</v>
      </c>
    </row>
    <row r="3234" spans="2:4" x14ac:dyDescent="0.3">
      <c r="B3234" s="72" t="s">
        <v>612</v>
      </c>
      <c r="C3234" s="74" t="s">
        <v>39</v>
      </c>
      <c r="D3234" s="73">
        <v>21491.26</v>
      </c>
    </row>
    <row r="3235" spans="2:4" x14ac:dyDescent="0.3">
      <c r="B3235" s="72" t="s">
        <v>612</v>
      </c>
      <c r="C3235" s="74" t="s">
        <v>45</v>
      </c>
      <c r="D3235" s="73">
        <v>28206.71</v>
      </c>
    </row>
    <row r="3236" spans="2:4" x14ac:dyDescent="0.3">
      <c r="B3236" s="72" t="s">
        <v>612</v>
      </c>
      <c r="C3236" s="74" t="s">
        <v>49</v>
      </c>
      <c r="D3236" s="73">
        <v>133443.13</v>
      </c>
    </row>
    <row r="3237" spans="2:4" x14ac:dyDescent="0.3">
      <c r="B3237" s="72" t="s">
        <v>612</v>
      </c>
      <c r="C3237" s="74" t="s">
        <v>63</v>
      </c>
      <c r="D3237" s="73">
        <v>35523.58</v>
      </c>
    </row>
    <row r="3238" spans="2:4" x14ac:dyDescent="0.3">
      <c r="B3238" s="72" t="s">
        <v>612</v>
      </c>
      <c r="C3238" s="74" t="s">
        <v>67</v>
      </c>
      <c r="D3238" s="73">
        <v>3777.66</v>
      </c>
    </row>
    <row r="3239" spans="2:4" x14ac:dyDescent="0.3">
      <c r="B3239" s="72" t="s">
        <v>612</v>
      </c>
      <c r="C3239" s="74" t="s">
        <v>69</v>
      </c>
      <c r="D3239" s="73">
        <v>20153.95</v>
      </c>
    </row>
    <row r="3240" spans="2:4" x14ac:dyDescent="0.3">
      <c r="B3240" s="72" t="s">
        <v>612</v>
      </c>
      <c r="C3240" s="74" t="s">
        <v>71</v>
      </c>
      <c r="D3240" s="73">
        <v>111456.21</v>
      </c>
    </row>
    <row r="3241" spans="2:4" x14ac:dyDescent="0.3">
      <c r="B3241" s="72" t="s">
        <v>612</v>
      </c>
      <c r="C3241" s="74" t="s">
        <v>81</v>
      </c>
      <c r="D3241" s="73">
        <v>119352.16</v>
      </c>
    </row>
    <row r="3242" spans="2:4" x14ac:dyDescent="0.3">
      <c r="B3242" s="72" t="s">
        <v>612</v>
      </c>
      <c r="C3242" s="74" t="s">
        <v>85</v>
      </c>
      <c r="D3242" s="73">
        <v>2508.48</v>
      </c>
    </row>
    <row r="3243" spans="2:4" x14ac:dyDescent="0.3">
      <c r="B3243" s="72" t="s">
        <v>612</v>
      </c>
      <c r="C3243" s="74" t="s">
        <v>89</v>
      </c>
      <c r="D3243" s="73">
        <v>26250.77</v>
      </c>
    </row>
    <row r="3244" spans="2:4" x14ac:dyDescent="0.3">
      <c r="B3244" s="72" t="s">
        <v>612</v>
      </c>
      <c r="C3244" s="74" t="s">
        <v>91</v>
      </c>
      <c r="D3244" s="73">
        <v>28219.940000000002</v>
      </c>
    </row>
    <row r="3245" spans="2:4" x14ac:dyDescent="0.3">
      <c r="B3245" s="72" t="s">
        <v>612</v>
      </c>
      <c r="C3245" s="74" t="s">
        <v>93</v>
      </c>
      <c r="D3245" s="73">
        <v>9945.8499999999985</v>
      </c>
    </row>
    <row r="3246" spans="2:4" x14ac:dyDescent="0.3">
      <c r="B3246" s="72" t="s">
        <v>612</v>
      </c>
      <c r="C3246" s="74" t="s">
        <v>95</v>
      </c>
      <c r="D3246" s="73">
        <v>16690.72</v>
      </c>
    </row>
    <row r="3247" spans="2:4" x14ac:dyDescent="0.3">
      <c r="B3247" s="72" t="s">
        <v>612</v>
      </c>
      <c r="C3247" s="74" t="s">
        <v>99</v>
      </c>
      <c r="D3247" s="73">
        <v>18728.939999999999</v>
      </c>
    </row>
    <row r="3248" spans="2:4" x14ac:dyDescent="0.3">
      <c r="B3248" s="72" t="s">
        <v>612</v>
      </c>
      <c r="C3248" s="74" t="s">
        <v>105</v>
      </c>
      <c r="D3248" s="73">
        <v>20405.099999999999</v>
      </c>
    </row>
    <row r="3249" spans="2:4" x14ac:dyDescent="0.3">
      <c r="B3249" s="72" t="s">
        <v>612</v>
      </c>
      <c r="C3249" s="74" t="s">
        <v>109</v>
      </c>
      <c r="D3249" s="73">
        <v>121621.58</v>
      </c>
    </row>
    <row r="3250" spans="2:4" x14ac:dyDescent="0.3">
      <c r="B3250" s="72" t="s">
        <v>612</v>
      </c>
      <c r="C3250" s="74" t="s">
        <v>111</v>
      </c>
      <c r="D3250" s="73">
        <v>4381.26</v>
      </c>
    </row>
    <row r="3251" spans="2:4" x14ac:dyDescent="0.3">
      <c r="B3251" s="72" t="s">
        <v>612</v>
      </c>
      <c r="C3251" s="74" t="s">
        <v>113</v>
      </c>
      <c r="D3251" s="73">
        <v>2859</v>
      </c>
    </row>
    <row r="3252" spans="2:4" x14ac:dyDescent="0.3">
      <c r="B3252" s="72" t="s">
        <v>612</v>
      </c>
      <c r="C3252" s="74" t="s">
        <v>117</v>
      </c>
      <c r="D3252" s="73">
        <v>875.18000000000006</v>
      </c>
    </row>
    <row r="3253" spans="2:4" x14ac:dyDescent="0.3">
      <c r="B3253" s="72" t="s">
        <v>612</v>
      </c>
      <c r="C3253" s="74" t="s">
        <v>121</v>
      </c>
      <c r="D3253" s="73">
        <v>20597.650000000001</v>
      </c>
    </row>
    <row r="3254" spans="2:4" x14ac:dyDescent="0.3">
      <c r="B3254" s="72" t="s">
        <v>612</v>
      </c>
      <c r="C3254" s="74" t="s">
        <v>22</v>
      </c>
      <c r="D3254" s="73">
        <v>27491.879999999997</v>
      </c>
    </row>
    <row r="3255" spans="2:4" x14ac:dyDescent="0.3">
      <c r="B3255" s="72" t="s">
        <v>612</v>
      </c>
      <c r="C3255" s="74" t="s">
        <v>6</v>
      </c>
      <c r="D3255" s="73">
        <v>1489.01</v>
      </c>
    </row>
    <row r="3256" spans="2:4" x14ac:dyDescent="0.3">
      <c r="B3256" s="72" t="s">
        <v>612</v>
      </c>
      <c r="C3256" s="74" t="s">
        <v>10</v>
      </c>
      <c r="D3256" s="73">
        <v>6588.26</v>
      </c>
    </row>
    <row r="3257" spans="2:4" x14ac:dyDescent="0.3">
      <c r="B3257" s="72" t="s">
        <v>612</v>
      </c>
      <c r="C3257" s="74" t="s">
        <v>12</v>
      </c>
      <c r="D3257" s="73">
        <v>3328.07</v>
      </c>
    </row>
    <row r="3258" spans="2:4" x14ac:dyDescent="0.3">
      <c r="B3258" s="72" t="s">
        <v>790</v>
      </c>
      <c r="C3258" s="74" t="s">
        <v>194</v>
      </c>
      <c r="D3258" s="73">
        <v>242398.41</v>
      </c>
    </row>
    <row r="3259" spans="2:4" x14ac:dyDescent="0.3">
      <c r="B3259" s="72" t="s">
        <v>790</v>
      </c>
      <c r="C3259" s="74" t="s">
        <v>193</v>
      </c>
      <c r="D3259" s="73">
        <v>-242398.41</v>
      </c>
    </row>
    <row r="3260" spans="2:4" x14ac:dyDescent="0.3">
      <c r="B3260" s="72" t="s">
        <v>790</v>
      </c>
      <c r="C3260" s="74" t="s">
        <v>185</v>
      </c>
      <c r="D3260" s="73">
        <v>64230</v>
      </c>
    </row>
    <row r="3261" spans="2:4" x14ac:dyDescent="0.3">
      <c r="B3261" s="72" t="s">
        <v>790</v>
      </c>
      <c r="C3261" s="74" t="s">
        <v>186</v>
      </c>
      <c r="D3261" s="73">
        <v>95840.69</v>
      </c>
    </row>
    <row r="3262" spans="2:4" x14ac:dyDescent="0.3">
      <c r="B3262" s="72" t="s">
        <v>790</v>
      </c>
      <c r="C3262" s="74" t="s">
        <v>187</v>
      </c>
      <c r="D3262" s="73">
        <v>1378627.25</v>
      </c>
    </row>
    <row r="3263" spans="2:4" x14ac:dyDescent="0.3">
      <c r="B3263" s="72" t="s">
        <v>790</v>
      </c>
      <c r="C3263" s="74" t="s">
        <v>190</v>
      </c>
      <c r="D3263" s="73">
        <v>764428.2699999999</v>
      </c>
    </row>
    <row r="3264" spans="2:4" x14ac:dyDescent="0.3">
      <c r="B3264" s="72" t="s">
        <v>790</v>
      </c>
      <c r="C3264" s="74" t="s">
        <v>191</v>
      </c>
      <c r="D3264" s="73">
        <v>657028.32999999996</v>
      </c>
    </row>
    <row r="3265" spans="2:4" x14ac:dyDescent="0.3">
      <c r="B3265" s="72" t="s">
        <v>790</v>
      </c>
      <c r="C3265" s="74" t="s">
        <v>192</v>
      </c>
      <c r="D3265" s="73">
        <v>14914157.07</v>
      </c>
    </row>
    <row r="3266" spans="2:4" x14ac:dyDescent="0.3">
      <c r="B3266" s="72" t="s">
        <v>790</v>
      </c>
      <c r="C3266" s="74" t="s">
        <v>172</v>
      </c>
      <c r="D3266" s="73">
        <v>193008.79</v>
      </c>
    </row>
    <row r="3267" spans="2:4" x14ac:dyDescent="0.3">
      <c r="B3267" s="72" t="s">
        <v>790</v>
      </c>
      <c r="C3267" s="74" t="s">
        <v>174</v>
      </c>
      <c r="D3267" s="73">
        <v>303600.28000000003</v>
      </c>
    </row>
    <row r="3268" spans="2:4" x14ac:dyDescent="0.3">
      <c r="B3268" s="72" t="s">
        <v>790</v>
      </c>
      <c r="C3268" s="74" t="s">
        <v>178</v>
      </c>
      <c r="D3268" s="73">
        <v>485897.63</v>
      </c>
    </row>
    <row r="3269" spans="2:4" x14ac:dyDescent="0.3">
      <c r="B3269" s="72" t="s">
        <v>790</v>
      </c>
      <c r="C3269" s="74" t="s">
        <v>180</v>
      </c>
      <c r="D3269" s="73">
        <v>343911.61</v>
      </c>
    </row>
    <row r="3270" spans="2:4" x14ac:dyDescent="0.3">
      <c r="B3270" s="72" t="s">
        <v>790</v>
      </c>
      <c r="C3270" s="74" t="s">
        <v>182</v>
      </c>
      <c r="D3270" s="73">
        <v>7222283.0900000008</v>
      </c>
    </row>
    <row r="3271" spans="2:4" x14ac:dyDescent="0.3">
      <c r="B3271" s="72" t="s">
        <v>790</v>
      </c>
      <c r="C3271" s="74" t="s">
        <v>135</v>
      </c>
      <c r="D3271" s="73">
        <v>14743.499999999993</v>
      </c>
    </row>
    <row r="3272" spans="2:4" x14ac:dyDescent="0.3">
      <c r="B3272" s="72" t="s">
        <v>790</v>
      </c>
      <c r="C3272" s="74" t="s">
        <v>137</v>
      </c>
      <c r="D3272" s="73">
        <v>34762.53</v>
      </c>
    </row>
    <row r="3273" spans="2:4" x14ac:dyDescent="0.3">
      <c r="B3273" s="72" t="s">
        <v>790</v>
      </c>
      <c r="C3273" s="74" t="s">
        <v>139</v>
      </c>
      <c r="D3273" s="73">
        <v>2291236.4000000004</v>
      </c>
    </row>
    <row r="3274" spans="2:4" x14ac:dyDescent="0.3">
      <c r="B3274" s="72" t="s">
        <v>790</v>
      </c>
      <c r="C3274" s="74" t="s">
        <v>141</v>
      </c>
      <c r="D3274" s="73">
        <v>2334288.5900000003</v>
      </c>
    </row>
    <row r="3275" spans="2:4" x14ac:dyDescent="0.3">
      <c r="B3275" s="72" t="s">
        <v>790</v>
      </c>
      <c r="C3275" s="74" t="s">
        <v>143</v>
      </c>
      <c r="D3275" s="73">
        <v>89168.97</v>
      </c>
    </row>
    <row r="3276" spans="2:4" x14ac:dyDescent="0.3">
      <c r="B3276" s="72" t="s">
        <v>790</v>
      </c>
      <c r="C3276" s="74" t="s">
        <v>145</v>
      </c>
      <c r="D3276" s="73">
        <v>88848.76</v>
      </c>
    </row>
    <row r="3277" spans="2:4" x14ac:dyDescent="0.3">
      <c r="B3277" s="72" t="s">
        <v>790</v>
      </c>
      <c r="C3277" s="74" t="s">
        <v>147</v>
      </c>
      <c r="D3277" s="73">
        <v>73512.3</v>
      </c>
    </row>
    <row r="3278" spans="2:4" x14ac:dyDescent="0.3">
      <c r="B3278" s="72" t="s">
        <v>790</v>
      </c>
      <c r="C3278" s="74" t="s">
        <v>149</v>
      </c>
      <c r="D3278" s="73">
        <v>143918.01999999999</v>
      </c>
    </row>
    <row r="3279" spans="2:4" x14ac:dyDescent="0.3">
      <c r="B3279" s="72" t="s">
        <v>790</v>
      </c>
      <c r="C3279" s="74" t="s">
        <v>159</v>
      </c>
      <c r="D3279" s="73">
        <v>942559.49000000011</v>
      </c>
    </row>
    <row r="3280" spans="2:4" x14ac:dyDescent="0.3">
      <c r="B3280" s="72" t="s">
        <v>790</v>
      </c>
      <c r="C3280" s="74" t="s">
        <v>161</v>
      </c>
      <c r="D3280" s="73">
        <v>2485521.75</v>
      </c>
    </row>
    <row r="3281" spans="2:4" x14ac:dyDescent="0.3">
      <c r="B3281" s="72" t="s">
        <v>790</v>
      </c>
      <c r="C3281" s="74" t="s">
        <v>163</v>
      </c>
      <c r="D3281" s="73">
        <v>643202.73999999987</v>
      </c>
    </row>
    <row r="3282" spans="2:4" x14ac:dyDescent="0.3">
      <c r="B3282" s="72" t="s">
        <v>790</v>
      </c>
      <c r="C3282" s="74" t="s">
        <v>165</v>
      </c>
      <c r="D3282" s="73">
        <v>1343493.27</v>
      </c>
    </row>
    <row r="3283" spans="2:4" x14ac:dyDescent="0.3">
      <c r="B3283" s="72" t="s">
        <v>790</v>
      </c>
      <c r="C3283" s="74" t="s">
        <v>124</v>
      </c>
      <c r="D3283" s="73">
        <v>1131578.77</v>
      </c>
    </row>
    <row r="3284" spans="2:4" x14ac:dyDescent="0.3">
      <c r="B3284" s="72" t="s">
        <v>790</v>
      </c>
      <c r="C3284" s="74" t="s">
        <v>126</v>
      </c>
      <c r="D3284" s="73">
        <v>118332.60999999999</v>
      </c>
    </row>
    <row r="3285" spans="2:4" x14ac:dyDescent="0.3">
      <c r="B3285" s="72" t="s">
        <v>790</v>
      </c>
      <c r="C3285" s="74" t="s">
        <v>128</v>
      </c>
      <c r="D3285" s="73">
        <v>891086.97</v>
      </c>
    </row>
    <row r="3286" spans="2:4" x14ac:dyDescent="0.3">
      <c r="B3286" s="72" t="s">
        <v>790</v>
      </c>
      <c r="C3286" s="74" t="s">
        <v>130</v>
      </c>
      <c r="D3286" s="73">
        <v>149369.53</v>
      </c>
    </row>
    <row r="3287" spans="2:4" x14ac:dyDescent="0.3">
      <c r="B3287" s="72" t="s">
        <v>790</v>
      </c>
      <c r="C3287" s="74" t="s">
        <v>132</v>
      </c>
      <c r="D3287" s="73">
        <v>1718309.1900000002</v>
      </c>
    </row>
    <row r="3288" spans="2:4" x14ac:dyDescent="0.3">
      <c r="B3288" s="72" t="s">
        <v>790</v>
      </c>
      <c r="C3288" s="74" t="s">
        <v>33</v>
      </c>
      <c r="D3288" s="73">
        <v>20254.599999999999</v>
      </c>
    </row>
    <row r="3289" spans="2:4" x14ac:dyDescent="0.3">
      <c r="B3289" s="72" t="s">
        <v>790</v>
      </c>
      <c r="C3289" s="74" t="s">
        <v>35</v>
      </c>
      <c r="D3289" s="73">
        <v>115334.6</v>
      </c>
    </row>
    <row r="3290" spans="2:4" x14ac:dyDescent="0.3">
      <c r="B3290" s="72" t="s">
        <v>790</v>
      </c>
      <c r="C3290" s="74" t="s">
        <v>37</v>
      </c>
      <c r="D3290" s="73">
        <v>-23483.37</v>
      </c>
    </row>
    <row r="3291" spans="2:4" x14ac:dyDescent="0.3">
      <c r="B3291" s="72" t="s">
        <v>790</v>
      </c>
      <c r="C3291" s="74" t="s">
        <v>39</v>
      </c>
      <c r="D3291" s="73">
        <v>82825.350000000006</v>
      </c>
    </row>
    <row r="3292" spans="2:4" x14ac:dyDescent="0.3">
      <c r="B3292" s="72" t="s">
        <v>790</v>
      </c>
      <c r="C3292" s="74" t="s">
        <v>47</v>
      </c>
      <c r="D3292" s="73">
        <v>9004.09</v>
      </c>
    </row>
    <row r="3293" spans="2:4" x14ac:dyDescent="0.3">
      <c r="B3293" s="72" t="s">
        <v>790</v>
      </c>
      <c r="C3293" s="74" t="s">
        <v>49</v>
      </c>
      <c r="D3293" s="73">
        <v>259027.53000000003</v>
      </c>
    </row>
    <row r="3294" spans="2:4" x14ac:dyDescent="0.3">
      <c r="B3294" s="72" t="s">
        <v>790</v>
      </c>
      <c r="C3294" s="74" t="s">
        <v>55</v>
      </c>
      <c r="D3294" s="73">
        <v>209594.35</v>
      </c>
    </row>
    <row r="3295" spans="2:4" x14ac:dyDescent="0.3">
      <c r="B3295" s="72" t="s">
        <v>790</v>
      </c>
      <c r="C3295" s="74" t="s">
        <v>57</v>
      </c>
      <c r="D3295" s="73">
        <v>41974.320000000007</v>
      </c>
    </row>
    <row r="3296" spans="2:4" x14ac:dyDescent="0.3">
      <c r="B3296" s="72" t="s">
        <v>790</v>
      </c>
      <c r="C3296" s="74" t="s">
        <v>59</v>
      </c>
      <c r="D3296" s="73">
        <v>2530</v>
      </c>
    </row>
    <row r="3297" spans="2:4" x14ac:dyDescent="0.3">
      <c r="B3297" s="72" t="s">
        <v>790</v>
      </c>
      <c r="C3297" s="74" t="s">
        <v>63</v>
      </c>
      <c r="D3297" s="73">
        <v>312951.82999999996</v>
      </c>
    </row>
    <row r="3298" spans="2:4" x14ac:dyDescent="0.3">
      <c r="B3298" s="72" t="s">
        <v>790</v>
      </c>
      <c r="C3298" s="74" t="s">
        <v>67</v>
      </c>
      <c r="D3298" s="73">
        <v>2686.54</v>
      </c>
    </row>
    <row r="3299" spans="2:4" x14ac:dyDescent="0.3">
      <c r="B3299" s="72" t="s">
        <v>790</v>
      </c>
      <c r="C3299" s="74" t="s">
        <v>69</v>
      </c>
      <c r="D3299" s="73">
        <v>608390.16999999993</v>
      </c>
    </row>
    <row r="3300" spans="2:4" x14ac:dyDescent="0.3">
      <c r="B3300" s="72" t="s">
        <v>790</v>
      </c>
      <c r="C3300" s="74" t="s">
        <v>71</v>
      </c>
      <c r="D3300" s="73">
        <v>334568.55</v>
      </c>
    </row>
    <row r="3301" spans="2:4" x14ac:dyDescent="0.3">
      <c r="B3301" s="72" t="s">
        <v>790</v>
      </c>
      <c r="C3301" s="74" t="s">
        <v>73</v>
      </c>
      <c r="D3301" s="73">
        <v>32797.199999999997</v>
      </c>
    </row>
    <row r="3302" spans="2:4" x14ac:dyDescent="0.3">
      <c r="B3302" s="72" t="s">
        <v>790</v>
      </c>
      <c r="C3302" s="74" t="s">
        <v>79</v>
      </c>
      <c r="D3302" s="73">
        <v>5758.92</v>
      </c>
    </row>
    <row r="3303" spans="2:4" x14ac:dyDescent="0.3">
      <c r="B3303" s="72" t="s">
        <v>790</v>
      </c>
      <c r="C3303" s="74" t="s">
        <v>83</v>
      </c>
      <c r="D3303" s="73">
        <v>89517.25</v>
      </c>
    </row>
    <row r="3304" spans="2:4" x14ac:dyDescent="0.3">
      <c r="B3304" s="72" t="s">
        <v>790</v>
      </c>
      <c r="C3304" s="74" t="s">
        <v>85</v>
      </c>
      <c r="D3304" s="73">
        <v>7411.13</v>
      </c>
    </row>
    <row r="3305" spans="2:4" x14ac:dyDescent="0.3">
      <c r="B3305" s="72" t="s">
        <v>790</v>
      </c>
      <c r="C3305" s="74" t="s">
        <v>87</v>
      </c>
      <c r="D3305" s="73">
        <v>-1158.8000000000002</v>
      </c>
    </row>
    <row r="3306" spans="2:4" x14ac:dyDescent="0.3">
      <c r="B3306" s="72" t="s">
        <v>790</v>
      </c>
      <c r="C3306" s="74" t="s">
        <v>89</v>
      </c>
      <c r="D3306" s="73">
        <v>33262.129999999997</v>
      </c>
    </row>
    <row r="3307" spans="2:4" x14ac:dyDescent="0.3">
      <c r="B3307" s="72" t="s">
        <v>790</v>
      </c>
      <c r="C3307" s="74" t="s">
        <v>91</v>
      </c>
      <c r="D3307" s="73">
        <v>117382.40000000001</v>
      </c>
    </row>
    <row r="3308" spans="2:4" x14ac:dyDescent="0.3">
      <c r="B3308" s="72" t="s">
        <v>790</v>
      </c>
      <c r="C3308" s="74" t="s">
        <v>93</v>
      </c>
      <c r="D3308" s="73">
        <v>66779.320000000007</v>
      </c>
    </row>
    <row r="3309" spans="2:4" x14ac:dyDescent="0.3">
      <c r="B3309" s="72" t="s">
        <v>790</v>
      </c>
      <c r="C3309" s="74" t="s">
        <v>95</v>
      </c>
      <c r="D3309" s="73">
        <v>80271.77</v>
      </c>
    </row>
    <row r="3310" spans="2:4" x14ac:dyDescent="0.3">
      <c r="B3310" s="72" t="s">
        <v>790</v>
      </c>
      <c r="C3310" s="74" t="s">
        <v>97</v>
      </c>
      <c r="D3310" s="73">
        <v>654.33000000000004</v>
      </c>
    </row>
    <row r="3311" spans="2:4" x14ac:dyDescent="0.3">
      <c r="B3311" s="72" t="s">
        <v>790</v>
      </c>
      <c r="C3311" s="74" t="s">
        <v>99</v>
      </c>
      <c r="D3311" s="73">
        <v>30003.360000000001</v>
      </c>
    </row>
    <row r="3312" spans="2:4" x14ac:dyDescent="0.3">
      <c r="B3312" s="72" t="s">
        <v>790</v>
      </c>
      <c r="C3312" s="74" t="s">
        <v>105</v>
      </c>
      <c r="D3312" s="73">
        <v>27497.41</v>
      </c>
    </row>
    <row r="3313" spans="2:4" x14ac:dyDescent="0.3">
      <c r="B3313" s="72" t="s">
        <v>790</v>
      </c>
      <c r="C3313" s="74" t="s">
        <v>107</v>
      </c>
      <c r="D3313" s="73">
        <v>149327.44</v>
      </c>
    </row>
    <row r="3314" spans="2:4" x14ac:dyDescent="0.3">
      <c r="B3314" s="72" t="s">
        <v>790</v>
      </c>
      <c r="C3314" s="74" t="s">
        <v>109</v>
      </c>
      <c r="D3314" s="73">
        <v>616295.87999999989</v>
      </c>
    </row>
    <row r="3315" spans="2:4" x14ac:dyDescent="0.3">
      <c r="B3315" s="72" t="s">
        <v>790</v>
      </c>
      <c r="C3315" s="74" t="s">
        <v>111</v>
      </c>
      <c r="D3315" s="73">
        <v>367607.62</v>
      </c>
    </row>
    <row r="3316" spans="2:4" x14ac:dyDescent="0.3">
      <c r="B3316" s="72" t="s">
        <v>790</v>
      </c>
      <c r="C3316" s="74" t="s">
        <v>113</v>
      </c>
      <c r="D3316" s="73">
        <v>1750</v>
      </c>
    </row>
    <row r="3317" spans="2:4" x14ac:dyDescent="0.3">
      <c r="B3317" s="72" t="s">
        <v>790</v>
      </c>
      <c r="C3317" s="74" t="s">
        <v>117</v>
      </c>
      <c r="D3317" s="73">
        <v>49785.91</v>
      </c>
    </row>
    <row r="3318" spans="2:4" x14ac:dyDescent="0.3">
      <c r="B3318" s="72" t="s">
        <v>790</v>
      </c>
      <c r="C3318" s="74" t="s">
        <v>119</v>
      </c>
      <c r="D3318" s="73">
        <v>17177.28</v>
      </c>
    </row>
    <row r="3319" spans="2:4" x14ac:dyDescent="0.3">
      <c r="B3319" s="72" t="s">
        <v>790</v>
      </c>
      <c r="C3319" s="74" t="s">
        <v>121</v>
      </c>
      <c r="D3319" s="73">
        <v>3595.94</v>
      </c>
    </row>
    <row r="3320" spans="2:4" x14ac:dyDescent="0.3">
      <c r="B3320" s="72" t="s">
        <v>790</v>
      </c>
      <c r="C3320" s="74" t="s">
        <v>22</v>
      </c>
      <c r="D3320" s="73">
        <v>392302.48000000004</v>
      </c>
    </row>
    <row r="3321" spans="2:4" x14ac:dyDescent="0.3">
      <c r="B3321" s="72" t="s">
        <v>790</v>
      </c>
      <c r="C3321" s="74" t="s">
        <v>6</v>
      </c>
      <c r="D3321" s="73">
        <v>103487.62</v>
      </c>
    </row>
    <row r="3322" spans="2:4" x14ac:dyDescent="0.3">
      <c r="B3322" s="72" t="s">
        <v>640</v>
      </c>
      <c r="C3322" s="74" t="s">
        <v>194</v>
      </c>
      <c r="D3322" s="73">
        <v>118138.35999999999</v>
      </c>
    </row>
    <row r="3323" spans="2:4" x14ac:dyDescent="0.3">
      <c r="B3323" s="72" t="s">
        <v>640</v>
      </c>
      <c r="C3323" s="74" t="s">
        <v>193</v>
      </c>
      <c r="D3323" s="73">
        <v>-118138.36</v>
      </c>
    </row>
    <row r="3324" spans="2:4" x14ac:dyDescent="0.3">
      <c r="B3324" s="72" t="s">
        <v>640</v>
      </c>
      <c r="C3324" s="74" t="s">
        <v>185</v>
      </c>
      <c r="D3324" s="73">
        <v>123998</v>
      </c>
    </row>
    <row r="3325" spans="2:4" x14ac:dyDescent="0.3">
      <c r="B3325" s="72" t="s">
        <v>640</v>
      </c>
      <c r="C3325" s="74" t="s">
        <v>186</v>
      </c>
      <c r="D3325" s="73">
        <v>249643.87000000002</v>
      </c>
    </row>
    <row r="3326" spans="2:4" x14ac:dyDescent="0.3">
      <c r="B3326" s="72" t="s">
        <v>640</v>
      </c>
      <c r="C3326" s="74" t="s">
        <v>187</v>
      </c>
      <c r="D3326" s="73">
        <v>1899519.94</v>
      </c>
    </row>
    <row r="3327" spans="2:4" x14ac:dyDescent="0.3">
      <c r="B3327" s="72" t="s">
        <v>640</v>
      </c>
      <c r="C3327" s="74" t="s">
        <v>190</v>
      </c>
      <c r="D3327" s="73">
        <v>769558.76</v>
      </c>
    </row>
    <row r="3328" spans="2:4" x14ac:dyDescent="0.3">
      <c r="B3328" s="72" t="s">
        <v>640</v>
      </c>
      <c r="C3328" s="74" t="s">
        <v>191</v>
      </c>
      <c r="D3328" s="73">
        <v>869480.48</v>
      </c>
    </row>
    <row r="3329" spans="2:4" x14ac:dyDescent="0.3">
      <c r="B3329" s="72" t="s">
        <v>640</v>
      </c>
      <c r="C3329" s="74" t="s">
        <v>192</v>
      </c>
      <c r="D3329" s="73">
        <v>18564210.25</v>
      </c>
    </row>
    <row r="3330" spans="2:4" x14ac:dyDescent="0.3">
      <c r="B3330" s="72" t="s">
        <v>640</v>
      </c>
      <c r="C3330" s="74" t="s">
        <v>172</v>
      </c>
      <c r="D3330" s="73">
        <v>56863.29</v>
      </c>
    </row>
    <row r="3331" spans="2:4" x14ac:dyDescent="0.3">
      <c r="B3331" s="72" t="s">
        <v>640</v>
      </c>
      <c r="C3331" s="74" t="s">
        <v>174</v>
      </c>
      <c r="D3331" s="73">
        <v>638302.12</v>
      </c>
    </row>
    <row r="3332" spans="2:4" x14ac:dyDescent="0.3">
      <c r="B3332" s="72" t="s">
        <v>640</v>
      </c>
      <c r="C3332" s="74" t="s">
        <v>176</v>
      </c>
      <c r="D3332" s="73">
        <v>-472.74</v>
      </c>
    </row>
    <row r="3333" spans="2:4" x14ac:dyDescent="0.3">
      <c r="B3333" s="72" t="s">
        <v>640</v>
      </c>
      <c r="C3333" s="74" t="s">
        <v>178</v>
      </c>
      <c r="D3333" s="73">
        <v>590921.5</v>
      </c>
    </row>
    <row r="3334" spans="2:4" x14ac:dyDescent="0.3">
      <c r="B3334" s="72" t="s">
        <v>640</v>
      </c>
      <c r="C3334" s="74" t="s">
        <v>180</v>
      </c>
      <c r="D3334" s="73">
        <v>682563.98</v>
      </c>
    </row>
    <row r="3335" spans="2:4" x14ac:dyDescent="0.3">
      <c r="B3335" s="72" t="s">
        <v>640</v>
      </c>
      <c r="C3335" s="74" t="s">
        <v>182</v>
      </c>
      <c r="D3335" s="73">
        <v>7187509.8000000007</v>
      </c>
    </row>
    <row r="3336" spans="2:4" x14ac:dyDescent="0.3">
      <c r="B3336" s="72" t="s">
        <v>640</v>
      </c>
      <c r="C3336" s="74" t="s">
        <v>135</v>
      </c>
      <c r="D3336" s="73">
        <v>14321.050000000005</v>
      </c>
    </row>
    <row r="3337" spans="2:4" x14ac:dyDescent="0.3">
      <c r="B3337" s="72" t="s">
        <v>640</v>
      </c>
      <c r="C3337" s="74" t="s">
        <v>137</v>
      </c>
      <c r="D3337" s="73">
        <v>48708.679999999993</v>
      </c>
    </row>
    <row r="3338" spans="2:4" x14ac:dyDescent="0.3">
      <c r="B3338" s="72" t="s">
        <v>640</v>
      </c>
      <c r="C3338" s="74" t="s">
        <v>139</v>
      </c>
      <c r="D3338" s="73">
        <v>2416366.8200000003</v>
      </c>
    </row>
    <row r="3339" spans="2:4" x14ac:dyDescent="0.3">
      <c r="B3339" s="72" t="s">
        <v>640</v>
      </c>
      <c r="C3339" s="74" t="s">
        <v>141</v>
      </c>
      <c r="D3339" s="73">
        <v>2854174.18</v>
      </c>
    </row>
    <row r="3340" spans="2:4" x14ac:dyDescent="0.3">
      <c r="B3340" s="72" t="s">
        <v>640</v>
      </c>
      <c r="C3340" s="74" t="s">
        <v>143</v>
      </c>
      <c r="D3340" s="73">
        <v>231006.86999999994</v>
      </c>
    </row>
    <row r="3341" spans="2:4" x14ac:dyDescent="0.3">
      <c r="B3341" s="72" t="s">
        <v>640</v>
      </c>
      <c r="C3341" s="74" t="s">
        <v>145</v>
      </c>
      <c r="D3341" s="73">
        <v>105121.87999999998</v>
      </c>
    </row>
    <row r="3342" spans="2:4" x14ac:dyDescent="0.3">
      <c r="B3342" s="72" t="s">
        <v>640</v>
      </c>
      <c r="C3342" s="74" t="s">
        <v>147</v>
      </c>
      <c r="D3342" s="73">
        <v>30886.800000000003</v>
      </c>
    </row>
    <row r="3343" spans="2:4" x14ac:dyDescent="0.3">
      <c r="B3343" s="72" t="s">
        <v>640</v>
      </c>
      <c r="C3343" s="74" t="s">
        <v>149</v>
      </c>
      <c r="D3343" s="73">
        <v>57664.529999999992</v>
      </c>
    </row>
    <row r="3344" spans="2:4" x14ac:dyDescent="0.3">
      <c r="B3344" s="72" t="s">
        <v>640</v>
      </c>
      <c r="C3344" s="74" t="s">
        <v>159</v>
      </c>
      <c r="D3344" s="73">
        <v>950340.22999999975</v>
      </c>
    </row>
    <row r="3345" spans="2:4" x14ac:dyDescent="0.3">
      <c r="B3345" s="72" t="s">
        <v>640</v>
      </c>
      <c r="C3345" s="74" t="s">
        <v>161</v>
      </c>
      <c r="D3345" s="73">
        <v>3086086.2100000004</v>
      </c>
    </row>
    <row r="3346" spans="2:4" x14ac:dyDescent="0.3">
      <c r="B3346" s="72" t="s">
        <v>640</v>
      </c>
      <c r="C3346" s="74" t="s">
        <v>163</v>
      </c>
      <c r="D3346" s="73">
        <v>686000.02000000014</v>
      </c>
    </row>
    <row r="3347" spans="2:4" x14ac:dyDescent="0.3">
      <c r="B3347" s="72" t="s">
        <v>640</v>
      </c>
      <c r="C3347" s="74" t="s">
        <v>165</v>
      </c>
      <c r="D3347" s="73">
        <v>1654604.7600000002</v>
      </c>
    </row>
    <row r="3348" spans="2:4" x14ac:dyDescent="0.3">
      <c r="B3348" s="72" t="s">
        <v>640</v>
      </c>
      <c r="C3348" s="74" t="s">
        <v>124</v>
      </c>
      <c r="D3348" s="73">
        <v>497656.41999999993</v>
      </c>
    </row>
    <row r="3349" spans="2:4" x14ac:dyDescent="0.3">
      <c r="B3349" s="72" t="s">
        <v>640</v>
      </c>
      <c r="C3349" s="74" t="s">
        <v>126</v>
      </c>
      <c r="D3349" s="73">
        <v>64922.7</v>
      </c>
    </row>
    <row r="3350" spans="2:4" x14ac:dyDescent="0.3">
      <c r="B3350" s="72" t="s">
        <v>640</v>
      </c>
      <c r="C3350" s="74" t="s">
        <v>128</v>
      </c>
      <c r="D3350" s="73">
        <v>134761.92000000001</v>
      </c>
    </row>
    <row r="3351" spans="2:4" x14ac:dyDescent="0.3">
      <c r="B3351" s="72" t="s">
        <v>640</v>
      </c>
      <c r="C3351" s="74" t="s">
        <v>130</v>
      </c>
      <c r="D3351" s="73">
        <v>206355.97999999998</v>
      </c>
    </row>
    <row r="3352" spans="2:4" x14ac:dyDescent="0.3">
      <c r="B3352" s="72" t="s">
        <v>640</v>
      </c>
      <c r="C3352" s="74" t="s">
        <v>132</v>
      </c>
      <c r="D3352" s="73">
        <v>2136381.4500000002</v>
      </c>
    </row>
    <row r="3353" spans="2:4" x14ac:dyDescent="0.3">
      <c r="B3353" s="72" t="s">
        <v>640</v>
      </c>
      <c r="C3353" s="74" t="s">
        <v>33</v>
      </c>
      <c r="D3353" s="73">
        <v>382.44</v>
      </c>
    </row>
    <row r="3354" spans="2:4" x14ac:dyDescent="0.3">
      <c r="B3354" s="72" t="s">
        <v>640</v>
      </c>
      <c r="C3354" s="74" t="s">
        <v>35</v>
      </c>
      <c r="D3354" s="73">
        <v>7367.56</v>
      </c>
    </row>
    <row r="3355" spans="2:4" x14ac:dyDescent="0.3">
      <c r="B3355" s="72" t="s">
        <v>640</v>
      </c>
      <c r="C3355" s="74" t="s">
        <v>39</v>
      </c>
      <c r="D3355" s="73">
        <v>72272.929999999993</v>
      </c>
    </row>
    <row r="3356" spans="2:4" x14ac:dyDescent="0.3">
      <c r="B3356" s="72" t="s">
        <v>640</v>
      </c>
      <c r="C3356" s="74" t="s">
        <v>47</v>
      </c>
      <c r="D3356" s="73">
        <v>4700.42</v>
      </c>
    </row>
    <row r="3357" spans="2:4" x14ac:dyDescent="0.3">
      <c r="B3357" s="72" t="s">
        <v>640</v>
      </c>
      <c r="C3357" s="74" t="s">
        <v>49</v>
      </c>
      <c r="D3357" s="73">
        <v>276952.92</v>
      </c>
    </row>
    <row r="3358" spans="2:4" x14ac:dyDescent="0.3">
      <c r="B3358" s="72" t="s">
        <v>640</v>
      </c>
      <c r="C3358" s="74" t="s">
        <v>51</v>
      </c>
      <c r="D3358" s="73">
        <v>140561.01</v>
      </c>
    </row>
    <row r="3359" spans="2:4" x14ac:dyDescent="0.3">
      <c r="B3359" s="72" t="s">
        <v>640</v>
      </c>
      <c r="C3359" s="74" t="s">
        <v>55</v>
      </c>
      <c r="D3359" s="73">
        <v>840026.70000000007</v>
      </c>
    </row>
    <row r="3360" spans="2:4" x14ac:dyDescent="0.3">
      <c r="B3360" s="72" t="s">
        <v>640</v>
      </c>
      <c r="C3360" s="74" t="s">
        <v>57</v>
      </c>
      <c r="D3360" s="73">
        <v>157589.87</v>
      </c>
    </row>
    <row r="3361" spans="2:4" x14ac:dyDescent="0.3">
      <c r="B3361" s="72" t="s">
        <v>640</v>
      </c>
      <c r="C3361" s="74" t="s">
        <v>59</v>
      </c>
      <c r="D3361" s="73">
        <v>729033.88</v>
      </c>
    </row>
    <row r="3362" spans="2:4" x14ac:dyDescent="0.3">
      <c r="B3362" s="72" t="s">
        <v>640</v>
      </c>
      <c r="C3362" s="74" t="s">
        <v>63</v>
      </c>
      <c r="D3362" s="73">
        <v>488976.63</v>
      </c>
    </row>
    <row r="3363" spans="2:4" x14ac:dyDescent="0.3">
      <c r="B3363" s="72" t="s">
        <v>640</v>
      </c>
      <c r="C3363" s="74" t="s">
        <v>65</v>
      </c>
      <c r="D3363" s="73">
        <v>13347.91</v>
      </c>
    </row>
    <row r="3364" spans="2:4" x14ac:dyDescent="0.3">
      <c r="B3364" s="72" t="s">
        <v>640</v>
      </c>
      <c r="C3364" s="74" t="s">
        <v>67</v>
      </c>
      <c r="D3364" s="73">
        <v>5311.8099999999995</v>
      </c>
    </row>
    <row r="3365" spans="2:4" x14ac:dyDescent="0.3">
      <c r="B3365" s="72" t="s">
        <v>640</v>
      </c>
      <c r="C3365" s="74" t="s">
        <v>69</v>
      </c>
      <c r="D3365" s="73">
        <v>579013.94999999995</v>
      </c>
    </row>
    <row r="3366" spans="2:4" x14ac:dyDescent="0.3">
      <c r="B3366" s="72" t="s">
        <v>640</v>
      </c>
      <c r="C3366" s="74" t="s">
        <v>71</v>
      </c>
      <c r="D3366" s="73">
        <v>616165.78</v>
      </c>
    </row>
    <row r="3367" spans="2:4" x14ac:dyDescent="0.3">
      <c r="B3367" s="72" t="s">
        <v>640</v>
      </c>
      <c r="C3367" s="74" t="s">
        <v>73</v>
      </c>
      <c r="D3367" s="73">
        <v>17248.39</v>
      </c>
    </row>
    <row r="3368" spans="2:4" x14ac:dyDescent="0.3">
      <c r="B3368" s="72" t="s">
        <v>640</v>
      </c>
      <c r="C3368" s="74" t="s">
        <v>81</v>
      </c>
      <c r="D3368" s="73">
        <v>52426.14</v>
      </c>
    </row>
    <row r="3369" spans="2:4" x14ac:dyDescent="0.3">
      <c r="B3369" s="72" t="s">
        <v>640</v>
      </c>
      <c r="C3369" s="74" t="s">
        <v>87</v>
      </c>
      <c r="D3369" s="73">
        <v>13236.52</v>
      </c>
    </row>
    <row r="3370" spans="2:4" x14ac:dyDescent="0.3">
      <c r="B3370" s="72" t="s">
        <v>640</v>
      </c>
      <c r="C3370" s="74" t="s">
        <v>89</v>
      </c>
      <c r="D3370" s="73">
        <v>156150.07</v>
      </c>
    </row>
    <row r="3371" spans="2:4" x14ac:dyDescent="0.3">
      <c r="B3371" s="72" t="s">
        <v>640</v>
      </c>
      <c r="C3371" s="74" t="s">
        <v>91</v>
      </c>
      <c r="D3371" s="73">
        <v>165300.87</v>
      </c>
    </row>
    <row r="3372" spans="2:4" x14ac:dyDescent="0.3">
      <c r="B3372" s="72" t="s">
        <v>640</v>
      </c>
      <c r="C3372" s="74" t="s">
        <v>93</v>
      </c>
      <c r="D3372" s="73">
        <v>20641.04</v>
      </c>
    </row>
    <row r="3373" spans="2:4" x14ac:dyDescent="0.3">
      <c r="B3373" s="72" t="s">
        <v>640</v>
      </c>
      <c r="C3373" s="74" t="s">
        <v>95</v>
      </c>
      <c r="D3373" s="73">
        <v>202514.62</v>
      </c>
    </row>
    <row r="3374" spans="2:4" x14ac:dyDescent="0.3">
      <c r="B3374" s="72" t="s">
        <v>640</v>
      </c>
      <c r="C3374" s="74" t="s">
        <v>99</v>
      </c>
      <c r="D3374" s="73">
        <v>879.9</v>
      </c>
    </row>
    <row r="3375" spans="2:4" x14ac:dyDescent="0.3">
      <c r="B3375" s="72" t="s">
        <v>640</v>
      </c>
      <c r="C3375" s="74" t="s">
        <v>105</v>
      </c>
      <c r="D3375" s="73">
        <v>31291.08</v>
      </c>
    </row>
    <row r="3376" spans="2:4" x14ac:dyDescent="0.3">
      <c r="B3376" s="72" t="s">
        <v>640</v>
      </c>
      <c r="C3376" s="74" t="s">
        <v>107</v>
      </c>
      <c r="D3376" s="73">
        <v>156479.26999999999</v>
      </c>
    </row>
    <row r="3377" spans="2:4" x14ac:dyDescent="0.3">
      <c r="B3377" s="72" t="s">
        <v>640</v>
      </c>
      <c r="C3377" s="74" t="s">
        <v>109</v>
      </c>
      <c r="D3377" s="73">
        <v>890470.5199999999</v>
      </c>
    </row>
    <row r="3378" spans="2:4" x14ac:dyDescent="0.3">
      <c r="B3378" s="72" t="s">
        <v>640</v>
      </c>
      <c r="C3378" s="74" t="s">
        <v>111</v>
      </c>
      <c r="D3378" s="73">
        <v>76925.069999999992</v>
      </c>
    </row>
    <row r="3379" spans="2:4" x14ac:dyDescent="0.3">
      <c r="B3379" s="72" t="s">
        <v>640</v>
      </c>
      <c r="C3379" s="74" t="s">
        <v>119</v>
      </c>
      <c r="D3379" s="73">
        <v>19126.77</v>
      </c>
    </row>
    <row r="3380" spans="2:4" x14ac:dyDescent="0.3">
      <c r="B3380" s="72" t="s">
        <v>640</v>
      </c>
      <c r="C3380" s="74" t="s">
        <v>121</v>
      </c>
      <c r="D3380" s="73">
        <v>85729.62</v>
      </c>
    </row>
    <row r="3381" spans="2:4" x14ac:dyDescent="0.3">
      <c r="B3381" s="72" t="s">
        <v>640</v>
      </c>
      <c r="C3381" s="74" t="s">
        <v>22</v>
      </c>
      <c r="D3381" s="73">
        <v>177179.13</v>
      </c>
    </row>
    <row r="3382" spans="2:4" x14ac:dyDescent="0.3">
      <c r="B3382" s="72" t="s">
        <v>640</v>
      </c>
      <c r="C3382" s="74" t="s">
        <v>6</v>
      </c>
      <c r="D3382" s="73">
        <v>83107.62</v>
      </c>
    </row>
    <row r="3383" spans="2:4" x14ac:dyDescent="0.3">
      <c r="B3383" s="72" t="s">
        <v>640</v>
      </c>
      <c r="C3383" s="74" t="s">
        <v>10</v>
      </c>
      <c r="D3383" s="73">
        <v>59267.4</v>
      </c>
    </row>
    <row r="3384" spans="2:4" x14ac:dyDescent="0.3">
      <c r="B3384" s="72" t="s">
        <v>640</v>
      </c>
      <c r="C3384" s="74" t="s">
        <v>12</v>
      </c>
      <c r="D3384" s="73">
        <v>85209.48000000001</v>
      </c>
    </row>
    <row r="3385" spans="2:4" x14ac:dyDescent="0.3">
      <c r="B3385" s="72" t="s">
        <v>640</v>
      </c>
      <c r="C3385" s="74" t="s">
        <v>14</v>
      </c>
      <c r="D3385" s="73">
        <v>84627.48</v>
      </c>
    </row>
    <row r="3386" spans="2:4" x14ac:dyDescent="0.3">
      <c r="B3386" s="72" t="s">
        <v>798</v>
      </c>
      <c r="C3386" s="74" t="s">
        <v>194</v>
      </c>
      <c r="D3386" s="73">
        <v>52614.149999999994</v>
      </c>
    </row>
    <row r="3387" spans="2:4" x14ac:dyDescent="0.3">
      <c r="B3387" s="72" t="s">
        <v>798</v>
      </c>
      <c r="C3387" s="74" t="s">
        <v>193</v>
      </c>
      <c r="D3387" s="73">
        <v>-52614.15</v>
      </c>
    </row>
    <row r="3388" spans="2:4" x14ac:dyDescent="0.3">
      <c r="B3388" s="72" t="s">
        <v>798</v>
      </c>
      <c r="C3388" s="74" t="s">
        <v>185</v>
      </c>
      <c r="D3388" s="73">
        <v>38538</v>
      </c>
    </row>
    <row r="3389" spans="2:4" x14ac:dyDescent="0.3">
      <c r="B3389" s="72" t="s">
        <v>798</v>
      </c>
      <c r="C3389" s="74" t="s">
        <v>186</v>
      </c>
      <c r="D3389" s="73">
        <v>11569.03</v>
      </c>
    </row>
    <row r="3390" spans="2:4" x14ac:dyDescent="0.3">
      <c r="B3390" s="72" t="s">
        <v>798</v>
      </c>
      <c r="C3390" s="74" t="s">
        <v>187</v>
      </c>
      <c r="D3390" s="73">
        <v>256376.44999999998</v>
      </c>
    </row>
    <row r="3391" spans="2:4" x14ac:dyDescent="0.3">
      <c r="B3391" s="72" t="s">
        <v>798</v>
      </c>
      <c r="C3391" s="74" t="s">
        <v>190</v>
      </c>
      <c r="D3391" s="73">
        <v>37686.61</v>
      </c>
    </row>
    <row r="3392" spans="2:4" x14ac:dyDescent="0.3">
      <c r="B3392" s="72" t="s">
        <v>798</v>
      </c>
      <c r="C3392" s="74" t="s">
        <v>191</v>
      </c>
      <c r="D3392" s="73">
        <v>300018.7</v>
      </c>
    </row>
    <row r="3393" spans="2:4" x14ac:dyDescent="0.3">
      <c r="B3393" s="72" t="s">
        <v>798</v>
      </c>
      <c r="C3393" s="74" t="s">
        <v>192</v>
      </c>
      <c r="D3393" s="73">
        <v>5175486.9000000004</v>
      </c>
    </row>
    <row r="3394" spans="2:4" x14ac:dyDescent="0.3">
      <c r="B3394" s="72" t="s">
        <v>798</v>
      </c>
      <c r="C3394" s="74" t="s">
        <v>172</v>
      </c>
      <c r="D3394" s="73">
        <v>21190.17</v>
      </c>
    </row>
    <row r="3395" spans="2:4" x14ac:dyDescent="0.3">
      <c r="B3395" s="72" t="s">
        <v>798</v>
      </c>
      <c r="C3395" s="74" t="s">
        <v>174</v>
      </c>
      <c r="D3395" s="73">
        <v>220868.86</v>
      </c>
    </row>
    <row r="3396" spans="2:4" x14ac:dyDescent="0.3">
      <c r="B3396" s="72" t="s">
        <v>798</v>
      </c>
      <c r="C3396" s="74" t="s">
        <v>178</v>
      </c>
      <c r="D3396" s="73">
        <v>9961.18</v>
      </c>
    </row>
    <row r="3397" spans="2:4" x14ac:dyDescent="0.3">
      <c r="B3397" s="72" t="s">
        <v>798</v>
      </c>
      <c r="C3397" s="74" t="s">
        <v>180</v>
      </c>
      <c r="D3397" s="73">
        <v>87825.91</v>
      </c>
    </row>
    <row r="3398" spans="2:4" x14ac:dyDescent="0.3">
      <c r="B3398" s="72" t="s">
        <v>798</v>
      </c>
      <c r="C3398" s="74" t="s">
        <v>182</v>
      </c>
      <c r="D3398" s="73">
        <v>2157370.0099999998</v>
      </c>
    </row>
    <row r="3399" spans="2:4" x14ac:dyDescent="0.3">
      <c r="B3399" s="72" t="s">
        <v>798</v>
      </c>
      <c r="C3399" s="74" t="s">
        <v>139</v>
      </c>
      <c r="D3399" s="73">
        <v>751221.6100000001</v>
      </c>
    </row>
    <row r="3400" spans="2:4" x14ac:dyDescent="0.3">
      <c r="B3400" s="72" t="s">
        <v>798</v>
      </c>
      <c r="C3400" s="74" t="s">
        <v>141</v>
      </c>
      <c r="D3400" s="73">
        <v>807258.39</v>
      </c>
    </row>
    <row r="3401" spans="2:4" x14ac:dyDescent="0.3">
      <c r="B3401" s="72" t="s">
        <v>798</v>
      </c>
      <c r="C3401" s="74" t="s">
        <v>143</v>
      </c>
      <c r="D3401" s="73">
        <v>60930.78</v>
      </c>
    </row>
    <row r="3402" spans="2:4" x14ac:dyDescent="0.3">
      <c r="B3402" s="72" t="s">
        <v>798</v>
      </c>
      <c r="C3402" s="74" t="s">
        <v>145</v>
      </c>
      <c r="D3402" s="73">
        <v>32967.089999999997</v>
      </c>
    </row>
    <row r="3403" spans="2:4" x14ac:dyDescent="0.3">
      <c r="B3403" s="72" t="s">
        <v>798</v>
      </c>
      <c r="C3403" s="74" t="s">
        <v>147</v>
      </c>
      <c r="D3403" s="73">
        <v>16883.39</v>
      </c>
    </row>
    <row r="3404" spans="2:4" x14ac:dyDescent="0.3">
      <c r="B3404" s="72" t="s">
        <v>798</v>
      </c>
      <c r="C3404" s="74" t="s">
        <v>149</v>
      </c>
      <c r="D3404" s="73">
        <v>33634.019999999997</v>
      </c>
    </row>
    <row r="3405" spans="2:4" x14ac:dyDescent="0.3">
      <c r="B3405" s="72" t="s">
        <v>798</v>
      </c>
      <c r="C3405" s="74" t="s">
        <v>159</v>
      </c>
      <c r="D3405" s="73">
        <v>255928.94</v>
      </c>
    </row>
    <row r="3406" spans="2:4" x14ac:dyDescent="0.3">
      <c r="B3406" s="72" t="s">
        <v>798</v>
      </c>
      <c r="C3406" s="74" t="s">
        <v>161</v>
      </c>
      <c r="D3406" s="73">
        <v>792835.07999999984</v>
      </c>
    </row>
    <row r="3407" spans="2:4" x14ac:dyDescent="0.3">
      <c r="B3407" s="72" t="s">
        <v>798</v>
      </c>
      <c r="C3407" s="74" t="s">
        <v>163</v>
      </c>
      <c r="D3407" s="73">
        <v>183853.85</v>
      </c>
    </row>
    <row r="3408" spans="2:4" x14ac:dyDescent="0.3">
      <c r="B3408" s="72" t="s">
        <v>798</v>
      </c>
      <c r="C3408" s="74" t="s">
        <v>165</v>
      </c>
      <c r="D3408" s="73">
        <v>435169.68</v>
      </c>
    </row>
    <row r="3409" spans="2:4" x14ac:dyDescent="0.3">
      <c r="B3409" s="72" t="s">
        <v>798</v>
      </c>
      <c r="C3409" s="74" t="s">
        <v>124</v>
      </c>
      <c r="D3409" s="73">
        <v>346188.20999999996</v>
      </c>
    </row>
    <row r="3410" spans="2:4" x14ac:dyDescent="0.3">
      <c r="B3410" s="72" t="s">
        <v>798</v>
      </c>
      <c r="C3410" s="74" t="s">
        <v>126</v>
      </c>
      <c r="D3410" s="73">
        <v>241552.72999999998</v>
      </c>
    </row>
    <row r="3411" spans="2:4" x14ac:dyDescent="0.3">
      <c r="B3411" s="72" t="s">
        <v>798</v>
      </c>
      <c r="C3411" s="74" t="s">
        <v>128</v>
      </c>
      <c r="D3411" s="73">
        <v>293230.96000000002</v>
      </c>
    </row>
    <row r="3412" spans="2:4" x14ac:dyDescent="0.3">
      <c r="B3412" s="72" t="s">
        <v>798</v>
      </c>
      <c r="C3412" s="74" t="s">
        <v>130</v>
      </c>
      <c r="D3412" s="73">
        <v>75224.09</v>
      </c>
    </row>
    <row r="3413" spans="2:4" x14ac:dyDescent="0.3">
      <c r="B3413" s="72" t="s">
        <v>798</v>
      </c>
      <c r="C3413" s="74" t="s">
        <v>132</v>
      </c>
      <c r="D3413" s="73">
        <v>419297.34</v>
      </c>
    </row>
    <row r="3414" spans="2:4" x14ac:dyDescent="0.3">
      <c r="B3414" s="72" t="s">
        <v>798</v>
      </c>
      <c r="C3414" s="74" t="s">
        <v>33</v>
      </c>
      <c r="D3414" s="73">
        <v>499.65</v>
      </c>
    </row>
    <row r="3415" spans="2:4" x14ac:dyDescent="0.3">
      <c r="B3415" s="72" t="s">
        <v>798</v>
      </c>
      <c r="C3415" s="74" t="s">
        <v>35</v>
      </c>
      <c r="D3415" s="73">
        <v>9433.11</v>
      </c>
    </row>
    <row r="3416" spans="2:4" x14ac:dyDescent="0.3">
      <c r="B3416" s="72" t="s">
        <v>798</v>
      </c>
      <c r="C3416" s="74" t="s">
        <v>39</v>
      </c>
      <c r="D3416" s="73">
        <v>39067.4</v>
      </c>
    </row>
    <row r="3417" spans="2:4" x14ac:dyDescent="0.3">
      <c r="B3417" s="72" t="s">
        <v>798</v>
      </c>
      <c r="C3417" s="74" t="s">
        <v>49</v>
      </c>
      <c r="D3417" s="73">
        <v>112802.82</v>
      </c>
    </row>
    <row r="3418" spans="2:4" x14ac:dyDescent="0.3">
      <c r="B3418" s="72" t="s">
        <v>798</v>
      </c>
      <c r="C3418" s="74" t="s">
        <v>51</v>
      </c>
      <c r="D3418" s="73">
        <v>47124.17</v>
      </c>
    </row>
    <row r="3419" spans="2:4" x14ac:dyDescent="0.3">
      <c r="B3419" s="72" t="s">
        <v>798</v>
      </c>
      <c r="C3419" s="74" t="s">
        <v>55</v>
      </c>
      <c r="D3419" s="73">
        <v>89630.44</v>
      </c>
    </row>
    <row r="3420" spans="2:4" x14ac:dyDescent="0.3">
      <c r="B3420" s="72" t="s">
        <v>798</v>
      </c>
      <c r="C3420" s="74" t="s">
        <v>57</v>
      </c>
      <c r="D3420" s="73">
        <v>13343.5</v>
      </c>
    </row>
    <row r="3421" spans="2:4" x14ac:dyDescent="0.3">
      <c r="B3421" s="72" t="s">
        <v>798</v>
      </c>
      <c r="C3421" s="74" t="s">
        <v>59</v>
      </c>
      <c r="D3421" s="73">
        <v>9364.2999999999993</v>
      </c>
    </row>
    <row r="3422" spans="2:4" x14ac:dyDescent="0.3">
      <c r="B3422" s="72" t="s">
        <v>798</v>
      </c>
      <c r="C3422" s="74" t="s">
        <v>63</v>
      </c>
      <c r="D3422" s="73">
        <v>224693.81</v>
      </c>
    </row>
    <row r="3423" spans="2:4" x14ac:dyDescent="0.3">
      <c r="B3423" s="72" t="s">
        <v>798</v>
      </c>
      <c r="C3423" s="74" t="s">
        <v>67</v>
      </c>
      <c r="D3423" s="73">
        <v>1990.21</v>
      </c>
    </row>
    <row r="3424" spans="2:4" x14ac:dyDescent="0.3">
      <c r="B3424" s="72" t="s">
        <v>798</v>
      </c>
      <c r="C3424" s="74" t="s">
        <v>69</v>
      </c>
      <c r="D3424" s="73">
        <v>155606.57</v>
      </c>
    </row>
    <row r="3425" spans="2:4" x14ac:dyDescent="0.3">
      <c r="B3425" s="72" t="s">
        <v>798</v>
      </c>
      <c r="C3425" s="74" t="s">
        <v>71</v>
      </c>
      <c r="D3425" s="73">
        <v>175675.08000000002</v>
      </c>
    </row>
    <row r="3426" spans="2:4" x14ac:dyDescent="0.3">
      <c r="B3426" s="72" t="s">
        <v>798</v>
      </c>
      <c r="C3426" s="74" t="s">
        <v>81</v>
      </c>
      <c r="D3426" s="73">
        <v>4725.41</v>
      </c>
    </row>
    <row r="3427" spans="2:4" x14ac:dyDescent="0.3">
      <c r="B3427" s="72" t="s">
        <v>798</v>
      </c>
      <c r="C3427" s="74" t="s">
        <v>83</v>
      </c>
      <c r="D3427" s="73">
        <v>14223.989999999998</v>
      </c>
    </row>
    <row r="3428" spans="2:4" x14ac:dyDescent="0.3">
      <c r="B3428" s="72" t="s">
        <v>798</v>
      </c>
      <c r="C3428" s="74" t="s">
        <v>85</v>
      </c>
      <c r="D3428" s="73">
        <v>2943.89</v>
      </c>
    </row>
    <row r="3429" spans="2:4" x14ac:dyDescent="0.3">
      <c r="B3429" s="72" t="s">
        <v>798</v>
      </c>
      <c r="C3429" s="74" t="s">
        <v>89</v>
      </c>
      <c r="D3429" s="73">
        <v>5272.41</v>
      </c>
    </row>
    <row r="3430" spans="2:4" x14ac:dyDescent="0.3">
      <c r="B3430" s="72" t="s">
        <v>798</v>
      </c>
      <c r="C3430" s="74" t="s">
        <v>91</v>
      </c>
      <c r="D3430" s="73">
        <v>3423.77</v>
      </c>
    </row>
    <row r="3431" spans="2:4" x14ac:dyDescent="0.3">
      <c r="B3431" s="72" t="s">
        <v>798</v>
      </c>
      <c r="C3431" s="74" t="s">
        <v>93</v>
      </c>
      <c r="D3431" s="73">
        <v>1026.23</v>
      </c>
    </row>
    <row r="3432" spans="2:4" x14ac:dyDescent="0.3">
      <c r="B3432" s="72" t="s">
        <v>798</v>
      </c>
      <c r="C3432" s="74" t="s">
        <v>95</v>
      </c>
      <c r="D3432" s="73">
        <v>63694.53</v>
      </c>
    </row>
    <row r="3433" spans="2:4" x14ac:dyDescent="0.3">
      <c r="B3433" s="72" t="s">
        <v>798</v>
      </c>
      <c r="C3433" s="74" t="s">
        <v>97</v>
      </c>
      <c r="D3433" s="73">
        <v>17452.599999999999</v>
      </c>
    </row>
    <row r="3434" spans="2:4" x14ac:dyDescent="0.3">
      <c r="B3434" s="72" t="s">
        <v>798</v>
      </c>
      <c r="C3434" s="74" t="s">
        <v>105</v>
      </c>
      <c r="D3434" s="73">
        <v>10407.51</v>
      </c>
    </row>
    <row r="3435" spans="2:4" x14ac:dyDescent="0.3">
      <c r="B3435" s="72" t="s">
        <v>798</v>
      </c>
      <c r="C3435" s="74" t="s">
        <v>107</v>
      </c>
      <c r="D3435" s="73">
        <v>5676.4</v>
      </c>
    </row>
    <row r="3436" spans="2:4" x14ac:dyDescent="0.3">
      <c r="B3436" s="72" t="s">
        <v>798</v>
      </c>
      <c r="C3436" s="74" t="s">
        <v>109</v>
      </c>
      <c r="D3436" s="73">
        <v>293068.39</v>
      </c>
    </row>
    <row r="3437" spans="2:4" x14ac:dyDescent="0.3">
      <c r="B3437" s="72" t="s">
        <v>798</v>
      </c>
      <c r="C3437" s="74" t="s">
        <v>111</v>
      </c>
      <c r="D3437" s="73">
        <v>98026.819999999992</v>
      </c>
    </row>
    <row r="3438" spans="2:4" x14ac:dyDescent="0.3">
      <c r="B3438" s="72" t="s">
        <v>798</v>
      </c>
      <c r="C3438" s="74" t="s">
        <v>117</v>
      </c>
      <c r="D3438" s="73">
        <v>640.36</v>
      </c>
    </row>
    <row r="3439" spans="2:4" x14ac:dyDescent="0.3">
      <c r="B3439" s="72" t="s">
        <v>798</v>
      </c>
      <c r="C3439" s="74" t="s">
        <v>119</v>
      </c>
      <c r="D3439" s="73">
        <v>10645.12</v>
      </c>
    </row>
    <row r="3440" spans="2:4" x14ac:dyDescent="0.3">
      <c r="B3440" s="72" t="s">
        <v>798</v>
      </c>
      <c r="C3440" s="74" t="s">
        <v>121</v>
      </c>
      <c r="D3440" s="73">
        <v>16289.779999999999</v>
      </c>
    </row>
    <row r="3441" spans="2:4" x14ac:dyDescent="0.3">
      <c r="B3441" s="72" t="s">
        <v>798</v>
      </c>
      <c r="C3441" s="74" t="s">
        <v>22</v>
      </c>
      <c r="D3441" s="73">
        <v>88475.82</v>
      </c>
    </row>
    <row r="3442" spans="2:4" x14ac:dyDescent="0.3">
      <c r="B3442" s="72" t="s">
        <v>798</v>
      </c>
      <c r="C3442" s="74" t="s">
        <v>8</v>
      </c>
      <c r="D3442" s="73">
        <v>33637.32</v>
      </c>
    </row>
    <row r="3443" spans="2:4" x14ac:dyDescent="0.3">
      <c r="B3443" s="72" t="s">
        <v>798</v>
      </c>
      <c r="C3443" s="74" t="s">
        <v>12</v>
      </c>
      <c r="D3443" s="73">
        <v>6171.31</v>
      </c>
    </row>
    <row r="3444" spans="2:4" x14ac:dyDescent="0.3">
      <c r="B3444" s="72" t="s">
        <v>798</v>
      </c>
      <c r="C3444" s="74" t="s">
        <v>14</v>
      </c>
      <c r="D3444" s="73">
        <v>186646.44</v>
      </c>
    </row>
    <row r="3445" spans="2:4" x14ac:dyDescent="0.3">
      <c r="B3445" s="72" t="s">
        <v>798</v>
      </c>
      <c r="C3445" s="74" t="s">
        <v>16</v>
      </c>
      <c r="D3445" s="73">
        <v>59391.76</v>
      </c>
    </row>
    <row r="3446" spans="2:4" x14ac:dyDescent="0.3">
      <c r="B3446" s="72" t="s">
        <v>798</v>
      </c>
      <c r="C3446" s="74" t="s">
        <v>18</v>
      </c>
      <c r="D3446" s="73">
        <v>859037.29</v>
      </c>
    </row>
    <row r="3447" spans="2:4" x14ac:dyDescent="0.3">
      <c r="B3447" s="72" t="s">
        <v>308</v>
      </c>
      <c r="C3447" s="74" t="s">
        <v>194</v>
      </c>
      <c r="D3447" s="73">
        <v>23927</v>
      </c>
    </row>
    <row r="3448" spans="2:4" x14ac:dyDescent="0.3">
      <c r="B3448" s="72" t="s">
        <v>308</v>
      </c>
      <c r="C3448" s="74" t="s">
        <v>193</v>
      </c>
      <c r="D3448" s="73">
        <v>-23927</v>
      </c>
    </row>
    <row r="3449" spans="2:4" x14ac:dyDescent="0.3">
      <c r="B3449" s="72" t="s">
        <v>308</v>
      </c>
      <c r="C3449" s="74" t="s">
        <v>186</v>
      </c>
      <c r="D3449" s="73">
        <v>27483.119999999999</v>
      </c>
    </row>
    <row r="3450" spans="2:4" x14ac:dyDescent="0.3">
      <c r="B3450" s="72" t="s">
        <v>308</v>
      </c>
      <c r="C3450" s="74" t="s">
        <v>187</v>
      </c>
      <c r="D3450" s="73">
        <v>14693.7</v>
      </c>
    </row>
    <row r="3451" spans="2:4" x14ac:dyDescent="0.3">
      <c r="B3451" s="72" t="s">
        <v>308</v>
      </c>
      <c r="C3451" s="74" t="s">
        <v>190</v>
      </c>
      <c r="D3451" s="73">
        <v>34659.440000000002</v>
      </c>
    </row>
    <row r="3452" spans="2:4" x14ac:dyDescent="0.3">
      <c r="B3452" s="72" t="s">
        <v>308</v>
      </c>
      <c r="C3452" s="74" t="s">
        <v>191</v>
      </c>
      <c r="D3452" s="73">
        <v>47114.049999999996</v>
      </c>
    </row>
    <row r="3453" spans="2:4" x14ac:dyDescent="0.3">
      <c r="B3453" s="72" t="s">
        <v>308</v>
      </c>
      <c r="C3453" s="74" t="s">
        <v>192</v>
      </c>
      <c r="D3453" s="73">
        <v>1287927.4300000002</v>
      </c>
    </row>
    <row r="3454" spans="2:4" x14ac:dyDescent="0.3">
      <c r="B3454" s="72" t="s">
        <v>308</v>
      </c>
      <c r="C3454" s="74" t="s">
        <v>172</v>
      </c>
      <c r="D3454" s="73">
        <v>893.66</v>
      </c>
    </row>
    <row r="3455" spans="2:4" x14ac:dyDescent="0.3">
      <c r="B3455" s="72" t="s">
        <v>308</v>
      </c>
      <c r="C3455" s="74" t="s">
        <v>174</v>
      </c>
      <c r="D3455" s="73">
        <v>95111.319999999992</v>
      </c>
    </row>
    <row r="3456" spans="2:4" x14ac:dyDescent="0.3">
      <c r="B3456" s="72" t="s">
        <v>308</v>
      </c>
      <c r="C3456" s="74" t="s">
        <v>178</v>
      </c>
      <c r="D3456" s="73">
        <v>33058.01</v>
      </c>
    </row>
    <row r="3457" spans="2:4" x14ac:dyDescent="0.3">
      <c r="B3457" s="72" t="s">
        <v>308</v>
      </c>
      <c r="C3457" s="74" t="s">
        <v>180</v>
      </c>
      <c r="D3457" s="73">
        <v>26382.44</v>
      </c>
    </row>
    <row r="3458" spans="2:4" x14ac:dyDescent="0.3">
      <c r="B3458" s="72" t="s">
        <v>308</v>
      </c>
      <c r="C3458" s="74" t="s">
        <v>182</v>
      </c>
      <c r="D3458" s="73">
        <v>579360.01</v>
      </c>
    </row>
    <row r="3459" spans="2:4" x14ac:dyDescent="0.3">
      <c r="B3459" s="72" t="s">
        <v>308</v>
      </c>
      <c r="C3459" s="74" t="s">
        <v>139</v>
      </c>
      <c r="D3459" s="73">
        <v>234652.03</v>
      </c>
    </row>
    <row r="3460" spans="2:4" x14ac:dyDescent="0.3">
      <c r="B3460" s="72" t="s">
        <v>308</v>
      </c>
      <c r="C3460" s="74" t="s">
        <v>141</v>
      </c>
      <c r="D3460" s="73">
        <v>245013.37</v>
      </c>
    </row>
    <row r="3461" spans="2:4" x14ac:dyDescent="0.3">
      <c r="B3461" s="72" t="s">
        <v>308</v>
      </c>
      <c r="C3461" s="74" t="s">
        <v>143</v>
      </c>
      <c r="D3461" s="73">
        <v>20671.809999999998</v>
      </c>
    </row>
    <row r="3462" spans="2:4" x14ac:dyDescent="0.3">
      <c r="B3462" s="72" t="s">
        <v>308</v>
      </c>
      <c r="C3462" s="74" t="s">
        <v>145</v>
      </c>
      <c r="D3462" s="73">
        <v>6856.34</v>
      </c>
    </row>
    <row r="3463" spans="2:4" x14ac:dyDescent="0.3">
      <c r="B3463" s="72" t="s">
        <v>308</v>
      </c>
      <c r="C3463" s="74" t="s">
        <v>147</v>
      </c>
      <c r="D3463" s="73">
        <v>1145.5900000000001</v>
      </c>
    </row>
    <row r="3464" spans="2:4" x14ac:dyDescent="0.3">
      <c r="B3464" s="72" t="s">
        <v>308</v>
      </c>
      <c r="C3464" s="74" t="s">
        <v>149</v>
      </c>
      <c r="D3464" s="73">
        <v>2678.7400000000002</v>
      </c>
    </row>
    <row r="3465" spans="2:4" x14ac:dyDescent="0.3">
      <c r="B3465" s="72" t="s">
        <v>308</v>
      </c>
      <c r="C3465" s="74" t="s">
        <v>159</v>
      </c>
      <c r="D3465" s="73">
        <v>79615.579999999987</v>
      </c>
    </row>
    <row r="3466" spans="2:4" x14ac:dyDescent="0.3">
      <c r="B3466" s="72" t="s">
        <v>308</v>
      </c>
      <c r="C3466" s="74" t="s">
        <v>161</v>
      </c>
      <c r="D3466" s="73">
        <v>194798.22999999998</v>
      </c>
    </row>
    <row r="3467" spans="2:4" x14ac:dyDescent="0.3">
      <c r="B3467" s="72" t="s">
        <v>308</v>
      </c>
      <c r="C3467" s="74" t="s">
        <v>163</v>
      </c>
      <c r="D3467" s="73">
        <v>54066.119999999995</v>
      </c>
    </row>
    <row r="3468" spans="2:4" x14ac:dyDescent="0.3">
      <c r="B3468" s="72" t="s">
        <v>308</v>
      </c>
      <c r="C3468" s="74" t="s">
        <v>165</v>
      </c>
      <c r="D3468" s="73">
        <v>105695.6</v>
      </c>
    </row>
    <row r="3469" spans="2:4" x14ac:dyDescent="0.3">
      <c r="B3469" s="72" t="s">
        <v>308</v>
      </c>
      <c r="C3469" s="74" t="s">
        <v>124</v>
      </c>
      <c r="D3469" s="73">
        <v>77049.88</v>
      </c>
    </row>
    <row r="3470" spans="2:4" x14ac:dyDescent="0.3">
      <c r="B3470" s="72" t="s">
        <v>308</v>
      </c>
      <c r="C3470" s="74" t="s">
        <v>126</v>
      </c>
      <c r="D3470" s="73">
        <v>15017.7</v>
      </c>
    </row>
    <row r="3471" spans="2:4" x14ac:dyDescent="0.3">
      <c r="B3471" s="72" t="s">
        <v>308</v>
      </c>
      <c r="C3471" s="74" t="s">
        <v>128</v>
      </c>
      <c r="D3471" s="73">
        <v>81012.820000000007</v>
      </c>
    </row>
    <row r="3472" spans="2:4" x14ac:dyDescent="0.3">
      <c r="B3472" s="72" t="s">
        <v>308</v>
      </c>
      <c r="C3472" s="74" t="s">
        <v>130</v>
      </c>
      <c r="D3472" s="73">
        <v>62812.83</v>
      </c>
    </row>
    <row r="3473" spans="2:4" x14ac:dyDescent="0.3">
      <c r="B3473" s="72" t="s">
        <v>308</v>
      </c>
      <c r="C3473" s="74" t="s">
        <v>132</v>
      </c>
      <c r="D3473" s="73">
        <v>115937.28999999998</v>
      </c>
    </row>
    <row r="3474" spans="2:4" x14ac:dyDescent="0.3">
      <c r="B3474" s="72" t="s">
        <v>308</v>
      </c>
      <c r="C3474" s="74" t="s">
        <v>39</v>
      </c>
      <c r="D3474" s="73">
        <v>4227.0200000000004</v>
      </c>
    </row>
    <row r="3475" spans="2:4" x14ac:dyDescent="0.3">
      <c r="B3475" s="72" t="s">
        <v>308</v>
      </c>
      <c r="C3475" s="74" t="s">
        <v>47</v>
      </c>
      <c r="D3475" s="73">
        <v>629.29</v>
      </c>
    </row>
    <row r="3476" spans="2:4" x14ac:dyDescent="0.3">
      <c r="B3476" s="72" t="s">
        <v>308</v>
      </c>
      <c r="C3476" s="74" t="s">
        <v>49</v>
      </c>
      <c r="D3476" s="73">
        <v>49286.32</v>
      </c>
    </row>
    <row r="3477" spans="2:4" x14ac:dyDescent="0.3">
      <c r="B3477" s="72" t="s">
        <v>308</v>
      </c>
      <c r="C3477" s="74" t="s">
        <v>55</v>
      </c>
      <c r="D3477" s="73">
        <v>85946.83</v>
      </c>
    </row>
    <row r="3478" spans="2:4" x14ac:dyDescent="0.3">
      <c r="B3478" s="72" t="s">
        <v>308</v>
      </c>
      <c r="C3478" s="74" t="s">
        <v>61</v>
      </c>
      <c r="D3478" s="73">
        <v>464</v>
      </c>
    </row>
    <row r="3479" spans="2:4" x14ac:dyDescent="0.3">
      <c r="B3479" s="72" t="s">
        <v>308</v>
      </c>
      <c r="C3479" s="74" t="s">
        <v>63</v>
      </c>
      <c r="D3479" s="73">
        <v>32175.39</v>
      </c>
    </row>
    <row r="3480" spans="2:4" x14ac:dyDescent="0.3">
      <c r="B3480" s="72" t="s">
        <v>308</v>
      </c>
      <c r="C3480" s="74" t="s">
        <v>67</v>
      </c>
      <c r="D3480" s="73">
        <v>735.35</v>
      </c>
    </row>
    <row r="3481" spans="2:4" x14ac:dyDescent="0.3">
      <c r="B3481" s="72" t="s">
        <v>308</v>
      </c>
      <c r="C3481" s="74" t="s">
        <v>69</v>
      </c>
      <c r="D3481" s="73">
        <v>17461.800000000003</v>
      </c>
    </row>
    <row r="3482" spans="2:4" x14ac:dyDescent="0.3">
      <c r="B3482" s="72" t="s">
        <v>308</v>
      </c>
      <c r="C3482" s="74" t="s">
        <v>71</v>
      </c>
      <c r="D3482" s="73">
        <v>99107.459999999992</v>
      </c>
    </row>
    <row r="3483" spans="2:4" x14ac:dyDescent="0.3">
      <c r="B3483" s="72" t="s">
        <v>308</v>
      </c>
      <c r="C3483" s="74" t="s">
        <v>89</v>
      </c>
      <c r="D3483" s="73">
        <v>41601.119999999995</v>
      </c>
    </row>
    <row r="3484" spans="2:4" x14ac:dyDescent="0.3">
      <c r="B3484" s="72" t="s">
        <v>308</v>
      </c>
      <c r="C3484" s="74" t="s">
        <v>91</v>
      </c>
      <c r="D3484" s="73">
        <v>41604.44</v>
      </c>
    </row>
    <row r="3485" spans="2:4" x14ac:dyDescent="0.3">
      <c r="B3485" s="72" t="s">
        <v>308</v>
      </c>
      <c r="C3485" s="74" t="s">
        <v>93</v>
      </c>
      <c r="D3485" s="73">
        <v>4943.7299999999996</v>
      </c>
    </row>
    <row r="3486" spans="2:4" x14ac:dyDescent="0.3">
      <c r="B3486" s="72" t="s">
        <v>308</v>
      </c>
      <c r="C3486" s="74" t="s">
        <v>95</v>
      </c>
      <c r="D3486" s="73">
        <v>10361.59</v>
      </c>
    </row>
    <row r="3487" spans="2:4" x14ac:dyDescent="0.3">
      <c r="B3487" s="72" t="s">
        <v>308</v>
      </c>
      <c r="C3487" s="74" t="s">
        <v>107</v>
      </c>
      <c r="D3487" s="73">
        <v>12039.27</v>
      </c>
    </row>
    <row r="3488" spans="2:4" x14ac:dyDescent="0.3">
      <c r="B3488" s="72" t="s">
        <v>308</v>
      </c>
      <c r="C3488" s="74" t="s">
        <v>109</v>
      </c>
      <c r="D3488" s="73">
        <v>29604.5</v>
      </c>
    </row>
    <row r="3489" spans="2:4" x14ac:dyDescent="0.3">
      <c r="B3489" s="72" t="s">
        <v>308</v>
      </c>
      <c r="C3489" s="74" t="s">
        <v>111</v>
      </c>
      <c r="D3489" s="73">
        <v>14316.380000000001</v>
      </c>
    </row>
    <row r="3490" spans="2:4" x14ac:dyDescent="0.3">
      <c r="B3490" s="72" t="s">
        <v>308</v>
      </c>
      <c r="C3490" s="74" t="s">
        <v>117</v>
      </c>
      <c r="D3490" s="73">
        <v>21111.42</v>
      </c>
    </row>
    <row r="3491" spans="2:4" x14ac:dyDescent="0.3">
      <c r="B3491" s="72" t="s">
        <v>308</v>
      </c>
      <c r="C3491" s="74" t="s">
        <v>119</v>
      </c>
      <c r="D3491" s="73">
        <v>2586.92</v>
      </c>
    </row>
    <row r="3492" spans="2:4" x14ac:dyDescent="0.3">
      <c r="B3492" s="72" t="s">
        <v>308</v>
      </c>
      <c r="C3492" s="74" t="s">
        <v>121</v>
      </c>
      <c r="D3492" s="73">
        <v>3282.28</v>
      </c>
    </row>
    <row r="3493" spans="2:4" x14ac:dyDescent="0.3">
      <c r="B3493" s="72" t="s">
        <v>308</v>
      </c>
      <c r="C3493" s="74" t="s">
        <v>22</v>
      </c>
      <c r="D3493" s="73">
        <v>7742.22</v>
      </c>
    </row>
    <row r="3494" spans="2:4" x14ac:dyDescent="0.3">
      <c r="B3494" s="72" t="s">
        <v>700</v>
      </c>
      <c r="C3494" s="74" t="s">
        <v>194</v>
      </c>
      <c r="D3494" s="73">
        <v>80937.739999999991</v>
      </c>
    </row>
    <row r="3495" spans="2:4" x14ac:dyDescent="0.3">
      <c r="B3495" s="72" t="s">
        <v>700</v>
      </c>
      <c r="C3495" s="74" t="s">
        <v>193</v>
      </c>
      <c r="D3495" s="73">
        <v>-80937.740000000005</v>
      </c>
    </row>
    <row r="3496" spans="2:4" x14ac:dyDescent="0.3">
      <c r="B3496" s="72" t="s">
        <v>700</v>
      </c>
      <c r="C3496" s="74" t="s">
        <v>186</v>
      </c>
      <c r="D3496" s="73">
        <v>185214.73</v>
      </c>
    </row>
    <row r="3497" spans="2:4" x14ac:dyDescent="0.3">
      <c r="B3497" s="72" t="s">
        <v>700</v>
      </c>
      <c r="C3497" s="74" t="s">
        <v>187</v>
      </c>
      <c r="D3497" s="73">
        <v>172241.01</v>
      </c>
    </row>
    <row r="3498" spans="2:4" x14ac:dyDescent="0.3">
      <c r="B3498" s="72" t="s">
        <v>700</v>
      </c>
      <c r="C3498" s="74" t="s">
        <v>190</v>
      </c>
      <c r="D3498" s="73">
        <v>72714.12999999999</v>
      </c>
    </row>
    <row r="3499" spans="2:4" x14ac:dyDescent="0.3">
      <c r="B3499" s="72" t="s">
        <v>700</v>
      </c>
      <c r="C3499" s="74" t="s">
        <v>191</v>
      </c>
      <c r="D3499" s="73">
        <v>167763.97999999998</v>
      </c>
    </row>
    <row r="3500" spans="2:4" x14ac:dyDescent="0.3">
      <c r="B3500" s="72" t="s">
        <v>700</v>
      </c>
      <c r="C3500" s="74" t="s">
        <v>192</v>
      </c>
      <c r="D3500" s="73">
        <v>2938624.47</v>
      </c>
    </row>
    <row r="3501" spans="2:4" x14ac:dyDescent="0.3">
      <c r="B3501" s="72" t="s">
        <v>700</v>
      </c>
      <c r="C3501" s="74" t="s">
        <v>172</v>
      </c>
      <c r="D3501" s="73">
        <v>32024.71</v>
      </c>
    </row>
    <row r="3502" spans="2:4" x14ac:dyDescent="0.3">
      <c r="B3502" s="72" t="s">
        <v>700</v>
      </c>
      <c r="C3502" s="74" t="s">
        <v>174</v>
      </c>
      <c r="D3502" s="73">
        <v>178290.87999999998</v>
      </c>
    </row>
    <row r="3503" spans="2:4" x14ac:dyDescent="0.3">
      <c r="B3503" s="72" t="s">
        <v>700</v>
      </c>
      <c r="C3503" s="74" t="s">
        <v>178</v>
      </c>
      <c r="D3503" s="73">
        <v>100407.59</v>
      </c>
    </row>
    <row r="3504" spans="2:4" x14ac:dyDescent="0.3">
      <c r="B3504" s="72" t="s">
        <v>700</v>
      </c>
      <c r="C3504" s="74" t="s">
        <v>180</v>
      </c>
      <c r="D3504" s="73">
        <v>38277.56</v>
      </c>
    </row>
    <row r="3505" spans="2:4" x14ac:dyDescent="0.3">
      <c r="B3505" s="72" t="s">
        <v>700</v>
      </c>
      <c r="C3505" s="74" t="s">
        <v>182</v>
      </c>
      <c r="D3505" s="73">
        <v>1510289.1899999997</v>
      </c>
    </row>
    <row r="3506" spans="2:4" x14ac:dyDescent="0.3">
      <c r="B3506" s="72" t="s">
        <v>700</v>
      </c>
      <c r="C3506" s="74" t="s">
        <v>139</v>
      </c>
      <c r="D3506" s="73">
        <v>556875.91999999993</v>
      </c>
    </row>
    <row r="3507" spans="2:4" x14ac:dyDescent="0.3">
      <c r="B3507" s="72" t="s">
        <v>700</v>
      </c>
      <c r="C3507" s="74" t="s">
        <v>141</v>
      </c>
      <c r="D3507" s="73">
        <v>513389.91000000003</v>
      </c>
    </row>
    <row r="3508" spans="2:4" x14ac:dyDescent="0.3">
      <c r="B3508" s="72" t="s">
        <v>700</v>
      </c>
      <c r="C3508" s="74" t="s">
        <v>143</v>
      </c>
      <c r="D3508" s="73">
        <v>41025.410000000003</v>
      </c>
    </row>
    <row r="3509" spans="2:4" x14ac:dyDescent="0.3">
      <c r="B3509" s="72" t="s">
        <v>700</v>
      </c>
      <c r="C3509" s="74" t="s">
        <v>145</v>
      </c>
      <c r="D3509" s="73">
        <v>20039.84</v>
      </c>
    </row>
    <row r="3510" spans="2:4" x14ac:dyDescent="0.3">
      <c r="B3510" s="72" t="s">
        <v>700</v>
      </c>
      <c r="C3510" s="74" t="s">
        <v>147</v>
      </c>
      <c r="D3510" s="73">
        <v>14748.94</v>
      </c>
    </row>
    <row r="3511" spans="2:4" x14ac:dyDescent="0.3">
      <c r="B3511" s="72" t="s">
        <v>700</v>
      </c>
      <c r="C3511" s="74" t="s">
        <v>149</v>
      </c>
      <c r="D3511" s="73">
        <v>24171.3</v>
      </c>
    </row>
    <row r="3512" spans="2:4" x14ac:dyDescent="0.3">
      <c r="B3512" s="72" t="s">
        <v>700</v>
      </c>
      <c r="C3512" s="74" t="s">
        <v>159</v>
      </c>
      <c r="D3512" s="73">
        <v>209432.21999999997</v>
      </c>
    </row>
    <row r="3513" spans="2:4" x14ac:dyDescent="0.3">
      <c r="B3513" s="72" t="s">
        <v>700</v>
      </c>
      <c r="C3513" s="74" t="s">
        <v>161</v>
      </c>
      <c r="D3513" s="73">
        <v>465355.27999999997</v>
      </c>
    </row>
    <row r="3514" spans="2:4" x14ac:dyDescent="0.3">
      <c r="B3514" s="72" t="s">
        <v>700</v>
      </c>
      <c r="C3514" s="74" t="s">
        <v>163</v>
      </c>
      <c r="D3514" s="73">
        <v>137577.29</v>
      </c>
    </row>
    <row r="3515" spans="2:4" x14ac:dyDescent="0.3">
      <c r="B3515" s="72" t="s">
        <v>700</v>
      </c>
      <c r="C3515" s="74" t="s">
        <v>165</v>
      </c>
      <c r="D3515" s="73">
        <v>260378.53</v>
      </c>
    </row>
    <row r="3516" spans="2:4" x14ac:dyDescent="0.3">
      <c r="B3516" s="72" t="s">
        <v>700</v>
      </c>
      <c r="C3516" s="74" t="s">
        <v>124</v>
      </c>
      <c r="D3516" s="73">
        <v>250925.38</v>
      </c>
    </row>
    <row r="3517" spans="2:4" x14ac:dyDescent="0.3">
      <c r="B3517" s="72" t="s">
        <v>700</v>
      </c>
      <c r="C3517" s="74" t="s">
        <v>126</v>
      </c>
      <c r="D3517" s="73">
        <v>15193.570000000002</v>
      </c>
    </row>
    <row r="3518" spans="2:4" x14ac:dyDescent="0.3">
      <c r="B3518" s="72" t="s">
        <v>700</v>
      </c>
      <c r="C3518" s="74" t="s">
        <v>128</v>
      </c>
      <c r="D3518" s="73">
        <v>208849.08</v>
      </c>
    </row>
    <row r="3519" spans="2:4" x14ac:dyDescent="0.3">
      <c r="B3519" s="72" t="s">
        <v>700</v>
      </c>
      <c r="C3519" s="74" t="s">
        <v>130</v>
      </c>
      <c r="D3519" s="73">
        <v>53802.81</v>
      </c>
    </row>
    <row r="3520" spans="2:4" x14ac:dyDescent="0.3">
      <c r="B3520" s="72" t="s">
        <v>700</v>
      </c>
      <c r="C3520" s="74" t="s">
        <v>132</v>
      </c>
      <c r="D3520" s="73">
        <v>325997.86</v>
      </c>
    </row>
    <row r="3521" spans="2:4" x14ac:dyDescent="0.3">
      <c r="B3521" s="72" t="s">
        <v>700</v>
      </c>
      <c r="C3521" s="74" t="s">
        <v>33</v>
      </c>
      <c r="D3521" s="73">
        <v>380.7</v>
      </c>
    </row>
    <row r="3522" spans="2:4" x14ac:dyDescent="0.3">
      <c r="B3522" s="72" t="s">
        <v>700</v>
      </c>
      <c r="C3522" s="74" t="s">
        <v>35</v>
      </c>
      <c r="D3522" s="73">
        <v>5294.9</v>
      </c>
    </row>
    <row r="3523" spans="2:4" x14ac:dyDescent="0.3">
      <c r="B3523" s="72" t="s">
        <v>700</v>
      </c>
      <c r="C3523" s="74" t="s">
        <v>39</v>
      </c>
      <c r="D3523" s="73">
        <v>51986.31</v>
      </c>
    </row>
    <row r="3524" spans="2:4" x14ac:dyDescent="0.3">
      <c r="B3524" s="72" t="s">
        <v>700</v>
      </c>
      <c r="C3524" s="74" t="s">
        <v>45</v>
      </c>
      <c r="D3524" s="73">
        <v>13696.83</v>
      </c>
    </row>
    <row r="3525" spans="2:4" x14ac:dyDescent="0.3">
      <c r="B3525" s="72" t="s">
        <v>700</v>
      </c>
      <c r="C3525" s="74" t="s">
        <v>49</v>
      </c>
      <c r="D3525" s="73">
        <v>56706.58</v>
      </c>
    </row>
    <row r="3526" spans="2:4" x14ac:dyDescent="0.3">
      <c r="B3526" s="72" t="s">
        <v>700</v>
      </c>
      <c r="C3526" s="74" t="s">
        <v>55</v>
      </c>
      <c r="D3526" s="73">
        <v>354191.67</v>
      </c>
    </row>
    <row r="3527" spans="2:4" x14ac:dyDescent="0.3">
      <c r="B3527" s="72" t="s">
        <v>700</v>
      </c>
      <c r="C3527" s="74" t="s">
        <v>57</v>
      </c>
      <c r="D3527" s="73">
        <v>6825.92</v>
      </c>
    </row>
    <row r="3528" spans="2:4" x14ac:dyDescent="0.3">
      <c r="B3528" s="72" t="s">
        <v>700</v>
      </c>
      <c r="C3528" s="74" t="s">
        <v>63</v>
      </c>
      <c r="D3528" s="73">
        <v>154090.34</v>
      </c>
    </row>
    <row r="3529" spans="2:4" x14ac:dyDescent="0.3">
      <c r="B3529" s="72" t="s">
        <v>700</v>
      </c>
      <c r="C3529" s="74" t="s">
        <v>67</v>
      </c>
      <c r="D3529" s="73">
        <v>10998.880000000001</v>
      </c>
    </row>
    <row r="3530" spans="2:4" x14ac:dyDescent="0.3">
      <c r="B3530" s="72" t="s">
        <v>700</v>
      </c>
      <c r="C3530" s="74" t="s">
        <v>69</v>
      </c>
      <c r="D3530" s="73">
        <v>124220.16999999998</v>
      </c>
    </row>
    <row r="3531" spans="2:4" x14ac:dyDescent="0.3">
      <c r="B3531" s="72" t="s">
        <v>700</v>
      </c>
      <c r="C3531" s="74" t="s">
        <v>71</v>
      </c>
      <c r="D3531" s="73">
        <v>155247.31</v>
      </c>
    </row>
    <row r="3532" spans="2:4" x14ac:dyDescent="0.3">
      <c r="B3532" s="72" t="s">
        <v>700</v>
      </c>
      <c r="C3532" s="74" t="s">
        <v>81</v>
      </c>
      <c r="D3532" s="73">
        <v>5811.38</v>
      </c>
    </row>
    <row r="3533" spans="2:4" x14ac:dyDescent="0.3">
      <c r="B3533" s="72" t="s">
        <v>700</v>
      </c>
      <c r="C3533" s="74" t="s">
        <v>83</v>
      </c>
      <c r="D3533" s="73">
        <v>44541.94</v>
      </c>
    </row>
    <row r="3534" spans="2:4" x14ac:dyDescent="0.3">
      <c r="B3534" s="72" t="s">
        <v>700</v>
      </c>
      <c r="C3534" s="74" t="s">
        <v>85</v>
      </c>
      <c r="D3534" s="73">
        <v>2558.7399999999998</v>
      </c>
    </row>
    <row r="3535" spans="2:4" x14ac:dyDescent="0.3">
      <c r="B3535" s="72" t="s">
        <v>700</v>
      </c>
      <c r="C3535" s="74" t="s">
        <v>87</v>
      </c>
      <c r="D3535" s="73">
        <v>6068</v>
      </c>
    </row>
    <row r="3536" spans="2:4" x14ac:dyDescent="0.3">
      <c r="B3536" s="72" t="s">
        <v>700</v>
      </c>
      <c r="C3536" s="74" t="s">
        <v>89</v>
      </c>
      <c r="D3536" s="73">
        <v>346.24</v>
      </c>
    </row>
    <row r="3537" spans="2:4" x14ac:dyDescent="0.3">
      <c r="B3537" s="72" t="s">
        <v>700</v>
      </c>
      <c r="C3537" s="74" t="s">
        <v>91</v>
      </c>
      <c r="D3537" s="73">
        <v>172290.24</v>
      </c>
    </row>
    <row r="3538" spans="2:4" x14ac:dyDescent="0.3">
      <c r="B3538" s="72" t="s">
        <v>700</v>
      </c>
      <c r="C3538" s="74" t="s">
        <v>95</v>
      </c>
      <c r="D3538" s="73">
        <v>41693.909999999996</v>
      </c>
    </row>
    <row r="3539" spans="2:4" x14ac:dyDescent="0.3">
      <c r="B3539" s="72" t="s">
        <v>700</v>
      </c>
      <c r="C3539" s="74" t="s">
        <v>105</v>
      </c>
      <c r="D3539" s="73">
        <v>24750.03</v>
      </c>
    </row>
    <row r="3540" spans="2:4" x14ac:dyDescent="0.3">
      <c r="B3540" s="72" t="s">
        <v>700</v>
      </c>
      <c r="C3540" s="74" t="s">
        <v>107</v>
      </c>
      <c r="D3540" s="73">
        <v>15987.97</v>
      </c>
    </row>
    <row r="3541" spans="2:4" x14ac:dyDescent="0.3">
      <c r="B3541" s="72" t="s">
        <v>700</v>
      </c>
      <c r="C3541" s="74" t="s">
        <v>109</v>
      </c>
      <c r="D3541" s="73">
        <v>62091.9</v>
      </c>
    </row>
    <row r="3542" spans="2:4" x14ac:dyDescent="0.3">
      <c r="B3542" s="72" t="s">
        <v>700</v>
      </c>
      <c r="C3542" s="74" t="s">
        <v>111</v>
      </c>
      <c r="D3542" s="73">
        <v>56748.659999999996</v>
      </c>
    </row>
    <row r="3543" spans="2:4" x14ac:dyDescent="0.3">
      <c r="B3543" s="72" t="s">
        <v>700</v>
      </c>
      <c r="C3543" s="74" t="s">
        <v>119</v>
      </c>
      <c r="D3543" s="73">
        <v>863.85</v>
      </c>
    </row>
    <row r="3544" spans="2:4" x14ac:dyDescent="0.3">
      <c r="B3544" s="72" t="s">
        <v>700</v>
      </c>
      <c r="C3544" s="74" t="s">
        <v>121</v>
      </c>
      <c r="D3544" s="73">
        <v>1232.54</v>
      </c>
    </row>
    <row r="3545" spans="2:4" x14ac:dyDescent="0.3">
      <c r="B3545" s="72" t="s">
        <v>700</v>
      </c>
      <c r="C3545" s="74" t="s">
        <v>22</v>
      </c>
      <c r="D3545" s="73">
        <v>20072.91</v>
      </c>
    </row>
    <row r="3546" spans="2:4" x14ac:dyDescent="0.3">
      <c r="B3546" s="72" t="s">
        <v>700</v>
      </c>
      <c r="C3546" s="74" t="s">
        <v>10</v>
      </c>
      <c r="D3546" s="73">
        <v>81204</v>
      </c>
    </row>
    <row r="3547" spans="2:4" x14ac:dyDescent="0.3">
      <c r="B3547" s="72" t="s">
        <v>700</v>
      </c>
      <c r="C3547" s="74" t="s">
        <v>18</v>
      </c>
      <c r="D3547" s="73">
        <v>419988.12</v>
      </c>
    </row>
    <row r="3548" spans="2:4" x14ac:dyDescent="0.3">
      <c r="B3548" s="72" t="s">
        <v>670</v>
      </c>
      <c r="C3548" s="74" t="s">
        <v>194</v>
      </c>
      <c r="D3548" s="73">
        <v>462400.24</v>
      </c>
    </row>
    <row r="3549" spans="2:4" x14ac:dyDescent="0.3">
      <c r="B3549" s="72" t="s">
        <v>670</v>
      </c>
      <c r="C3549" s="74" t="s">
        <v>193</v>
      </c>
      <c r="D3549" s="73">
        <v>-462400.24</v>
      </c>
    </row>
    <row r="3550" spans="2:4" x14ac:dyDescent="0.3">
      <c r="B3550" s="72" t="s">
        <v>670</v>
      </c>
      <c r="C3550" s="74" t="s">
        <v>185</v>
      </c>
      <c r="D3550" s="73">
        <v>64230</v>
      </c>
    </row>
    <row r="3551" spans="2:4" x14ac:dyDescent="0.3">
      <c r="B3551" s="72" t="s">
        <v>670</v>
      </c>
      <c r="C3551" s="74" t="s">
        <v>186</v>
      </c>
      <c r="D3551" s="73">
        <v>74524.31</v>
      </c>
    </row>
    <row r="3552" spans="2:4" x14ac:dyDescent="0.3">
      <c r="B3552" s="72" t="s">
        <v>670</v>
      </c>
      <c r="C3552" s="74" t="s">
        <v>187</v>
      </c>
      <c r="D3552" s="73">
        <v>355816.5</v>
      </c>
    </row>
    <row r="3553" spans="2:4" x14ac:dyDescent="0.3">
      <c r="B3553" s="72" t="s">
        <v>670</v>
      </c>
      <c r="C3553" s="74" t="s">
        <v>190</v>
      </c>
      <c r="D3553" s="73">
        <v>645952.3600000001</v>
      </c>
    </row>
    <row r="3554" spans="2:4" x14ac:dyDescent="0.3">
      <c r="B3554" s="72" t="s">
        <v>670</v>
      </c>
      <c r="C3554" s="74" t="s">
        <v>191</v>
      </c>
      <c r="D3554" s="73">
        <v>415758.65</v>
      </c>
    </row>
    <row r="3555" spans="2:4" x14ac:dyDescent="0.3">
      <c r="B3555" s="72" t="s">
        <v>670</v>
      </c>
      <c r="C3555" s="74" t="s">
        <v>192</v>
      </c>
      <c r="D3555" s="73">
        <v>9509329.0299999993</v>
      </c>
    </row>
    <row r="3556" spans="2:4" x14ac:dyDescent="0.3">
      <c r="B3556" s="72" t="s">
        <v>670</v>
      </c>
      <c r="C3556" s="74" t="s">
        <v>172</v>
      </c>
      <c r="D3556" s="73">
        <v>37946.159999999996</v>
      </c>
    </row>
    <row r="3557" spans="2:4" x14ac:dyDescent="0.3">
      <c r="B3557" s="72" t="s">
        <v>670</v>
      </c>
      <c r="C3557" s="74" t="s">
        <v>174</v>
      </c>
      <c r="D3557" s="73">
        <v>270942</v>
      </c>
    </row>
    <row r="3558" spans="2:4" x14ac:dyDescent="0.3">
      <c r="B3558" s="72" t="s">
        <v>670</v>
      </c>
      <c r="C3558" s="74" t="s">
        <v>178</v>
      </c>
      <c r="D3558" s="73">
        <v>192847.42</v>
      </c>
    </row>
    <row r="3559" spans="2:4" x14ac:dyDescent="0.3">
      <c r="B3559" s="72" t="s">
        <v>670</v>
      </c>
      <c r="C3559" s="74" t="s">
        <v>180</v>
      </c>
      <c r="D3559" s="73">
        <v>120050.98999999999</v>
      </c>
    </row>
    <row r="3560" spans="2:4" x14ac:dyDescent="0.3">
      <c r="B3560" s="72" t="s">
        <v>670</v>
      </c>
      <c r="C3560" s="74" t="s">
        <v>182</v>
      </c>
      <c r="D3560" s="73">
        <v>4087203.61</v>
      </c>
    </row>
    <row r="3561" spans="2:4" x14ac:dyDescent="0.3">
      <c r="B3561" s="72" t="s">
        <v>670</v>
      </c>
      <c r="C3561" s="74" t="s">
        <v>135</v>
      </c>
      <c r="D3561" s="73">
        <v>2275.23</v>
      </c>
    </row>
    <row r="3562" spans="2:4" x14ac:dyDescent="0.3">
      <c r="B3562" s="72" t="s">
        <v>670</v>
      </c>
      <c r="C3562" s="74" t="s">
        <v>137</v>
      </c>
      <c r="D3562" s="73">
        <v>28243.21</v>
      </c>
    </row>
    <row r="3563" spans="2:4" x14ac:dyDescent="0.3">
      <c r="B3563" s="72" t="s">
        <v>670</v>
      </c>
      <c r="C3563" s="74" t="s">
        <v>139</v>
      </c>
      <c r="D3563" s="73">
        <v>1369496.54</v>
      </c>
    </row>
    <row r="3564" spans="2:4" x14ac:dyDescent="0.3">
      <c r="B3564" s="72" t="s">
        <v>670</v>
      </c>
      <c r="C3564" s="74" t="s">
        <v>141</v>
      </c>
      <c r="D3564" s="73">
        <v>1391014.46</v>
      </c>
    </row>
    <row r="3565" spans="2:4" x14ac:dyDescent="0.3">
      <c r="B3565" s="72" t="s">
        <v>670</v>
      </c>
      <c r="C3565" s="74" t="s">
        <v>143</v>
      </c>
      <c r="D3565" s="73">
        <v>54542.36</v>
      </c>
    </row>
    <row r="3566" spans="2:4" x14ac:dyDescent="0.3">
      <c r="B3566" s="72" t="s">
        <v>670</v>
      </c>
      <c r="C3566" s="74" t="s">
        <v>145</v>
      </c>
      <c r="D3566" s="73">
        <v>58980.32</v>
      </c>
    </row>
    <row r="3567" spans="2:4" x14ac:dyDescent="0.3">
      <c r="B3567" s="72" t="s">
        <v>670</v>
      </c>
      <c r="C3567" s="74" t="s">
        <v>147</v>
      </c>
      <c r="D3567" s="73">
        <v>11010.39</v>
      </c>
    </row>
    <row r="3568" spans="2:4" x14ac:dyDescent="0.3">
      <c r="B3568" s="72" t="s">
        <v>670</v>
      </c>
      <c r="C3568" s="74" t="s">
        <v>149</v>
      </c>
      <c r="D3568" s="73">
        <v>16118.349999999999</v>
      </c>
    </row>
    <row r="3569" spans="2:4" x14ac:dyDescent="0.3">
      <c r="B3569" s="72" t="s">
        <v>670</v>
      </c>
      <c r="C3569" s="74" t="s">
        <v>159</v>
      </c>
      <c r="D3569" s="73">
        <v>515858.22000000003</v>
      </c>
    </row>
    <row r="3570" spans="2:4" x14ac:dyDescent="0.3">
      <c r="B3570" s="72" t="s">
        <v>670</v>
      </c>
      <c r="C3570" s="74" t="s">
        <v>161</v>
      </c>
      <c r="D3570" s="73">
        <v>1513707.54</v>
      </c>
    </row>
    <row r="3571" spans="2:4" x14ac:dyDescent="0.3">
      <c r="B3571" s="72" t="s">
        <v>670</v>
      </c>
      <c r="C3571" s="74" t="s">
        <v>163</v>
      </c>
      <c r="D3571" s="73">
        <v>352762.9499999999</v>
      </c>
    </row>
    <row r="3572" spans="2:4" x14ac:dyDescent="0.3">
      <c r="B3572" s="72" t="s">
        <v>670</v>
      </c>
      <c r="C3572" s="74" t="s">
        <v>165</v>
      </c>
      <c r="D3572" s="73">
        <v>837541.31</v>
      </c>
    </row>
    <row r="3573" spans="2:4" x14ac:dyDescent="0.3">
      <c r="B3573" s="72" t="s">
        <v>670</v>
      </c>
      <c r="C3573" s="74" t="s">
        <v>124</v>
      </c>
      <c r="D3573" s="73">
        <v>180766.52</v>
      </c>
    </row>
    <row r="3574" spans="2:4" x14ac:dyDescent="0.3">
      <c r="B3574" s="72" t="s">
        <v>670</v>
      </c>
      <c r="C3574" s="74" t="s">
        <v>126</v>
      </c>
      <c r="D3574" s="73">
        <v>13545.16</v>
      </c>
    </row>
    <row r="3575" spans="2:4" x14ac:dyDescent="0.3">
      <c r="B3575" s="72" t="s">
        <v>670</v>
      </c>
      <c r="C3575" s="74" t="s">
        <v>128</v>
      </c>
      <c r="D3575" s="73">
        <v>422804.13</v>
      </c>
    </row>
    <row r="3576" spans="2:4" x14ac:dyDescent="0.3">
      <c r="B3576" s="72" t="s">
        <v>670</v>
      </c>
      <c r="C3576" s="74" t="s">
        <v>130</v>
      </c>
      <c r="D3576" s="73">
        <v>213566.49</v>
      </c>
    </row>
    <row r="3577" spans="2:4" x14ac:dyDescent="0.3">
      <c r="B3577" s="72" t="s">
        <v>670</v>
      </c>
      <c r="C3577" s="74" t="s">
        <v>132</v>
      </c>
      <c r="D3577" s="73">
        <v>2080619.92</v>
      </c>
    </row>
    <row r="3578" spans="2:4" x14ac:dyDescent="0.3">
      <c r="B3578" s="72" t="s">
        <v>670</v>
      </c>
      <c r="C3578" s="74" t="s">
        <v>33</v>
      </c>
      <c r="D3578" s="73">
        <v>1625</v>
      </c>
    </row>
    <row r="3579" spans="2:4" x14ac:dyDescent="0.3">
      <c r="B3579" s="72" t="s">
        <v>670</v>
      </c>
      <c r="C3579" s="74" t="s">
        <v>35</v>
      </c>
      <c r="D3579" s="73">
        <v>36653</v>
      </c>
    </row>
    <row r="3580" spans="2:4" x14ac:dyDescent="0.3">
      <c r="B3580" s="72" t="s">
        <v>670</v>
      </c>
      <c r="C3580" s="74" t="s">
        <v>39</v>
      </c>
      <c r="D3580" s="73">
        <v>11206.16</v>
      </c>
    </row>
    <row r="3581" spans="2:4" x14ac:dyDescent="0.3">
      <c r="B3581" s="72" t="s">
        <v>670</v>
      </c>
      <c r="C3581" s="74" t="s">
        <v>49</v>
      </c>
      <c r="D3581" s="73">
        <v>190948.63</v>
      </c>
    </row>
    <row r="3582" spans="2:4" x14ac:dyDescent="0.3">
      <c r="B3582" s="72" t="s">
        <v>670</v>
      </c>
      <c r="C3582" s="74" t="s">
        <v>55</v>
      </c>
      <c r="D3582" s="73">
        <v>215346.09</v>
      </c>
    </row>
    <row r="3583" spans="2:4" x14ac:dyDescent="0.3">
      <c r="B3583" s="72" t="s">
        <v>670</v>
      </c>
      <c r="C3583" s="74" t="s">
        <v>57</v>
      </c>
      <c r="D3583" s="73">
        <v>96240.7</v>
      </c>
    </row>
    <row r="3584" spans="2:4" x14ac:dyDescent="0.3">
      <c r="B3584" s="72" t="s">
        <v>670</v>
      </c>
      <c r="C3584" s="74" t="s">
        <v>63</v>
      </c>
      <c r="D3584" s="73">
        <v>341072.99</v>
      </c>
    </row>
    <row r="3585" spans="2:4" x14ac:dyDescent="0.3">
      <c r="B3585" s="72" t="s">
        <v>670</v>
      </c>
      <c r="C3585" s="74" t="s">
        <v>65</v>
      </c>
      <c r="D3585" s="73">
        <v>7410.02</v>
      </c>
    </row>
    <row r="3586" spans="2:4" x14ac:dyDescent="0.3">
      <c r="B3586" s="72" t="s">
        <v>670</v>
      </c>
      <c r="C3586" s="74" t="s">
        <v>67</v>
      </c>
      <c r="D3586" s="73">
        <v>5796.36</v>
      </c>
    </row>
    <row r="3587" spans="2:4" x14ac:dyDescent="0.3">
      <c r="B3587" s="72" t="s">
        <v>670</v>
      </c>
      <c r="C3587" s="74" t="s">
        <v>69</v>
      </c>
      <c r="D3587" s="73">
        <v>40455.72</v>
      </c>
    </row>
    <row r="3588" spans="2:4" x14ac:dyDescent="0.3">
      <c r="B3588" s="72" t="s">
        <v>670</v>
      </c>
      <c r="C3588" s="74" t="s">
        <v>71</v>
      </c>
      <c r="D3588" s="73">
        <v>281449.87</v>
      </c>
    </row>
    <row r="3589" spans="2:4" x14ac:dyDescent="0.3">
      <c r="B3589" s="72" t="s">
        <v>670</v>
      </c>
      <c r="C3589" s="74" t="s">
        <v>81</v>
      </c>
      <c r="D3589" s="73">
        <v>22433.35</v>
      </c>
    </row>
    <row r="3590" spans="2:4" x14ac:dyDescent="0.3">
      <c r="B3590" s="72" t="s">
        <v>670</v>
      </c>
      <c r="C3590" s="74" t="s">
        <v>85</v>
      </c>
      <c r="D3590" s="73">
        <v>6579.83</v>
      </c>
    </row>
    <row r="3591" spans="2:4" x14ac:dyDescent="0.3">
      <c r="B3591" s="72" t="s">
        <v>670</v>
      </c>
      <c r="C3591" s="74" t="s">
        <v>87</v>
      </c>
      <c r="D3591" s="73">
        <v>42999.6</v>
      </c>
    </row>
    <row r="3592" spans="2:4" x14ac:dyDescent="0.3">
      <c r="B3592" s="72" t="s">
        <v>670</v>
      </c>
      <c r="C3592" s="74" t="s">
        <v>89</v>
      </c>
      <c r="D3592" s="73">
        <v>626.21</v>
      </c>
    </row>
    <row r="3593" spans="2:4" x14ac:dyDescent="0.3">
      <c r="B3593" s="72" t="s">
        <v>670</v>
      </c>
      <c r="C3593" s="74" t="s">
        <v>91</v>
      </c>
      <c r="D3593" s="73">
        <v>34950.65</v>
      </c>
    </row>
    <row r="3594" spans="2:4" x14ac:dyDescent="0.3">
      <c r="B3594" s="72" t="s">
        <v>670</v>
      </c>
      <c r="C3594" s="74" t="s">
        <v>93</v>
      </c>
      <c r="D3594" s="73">
        <v>5587.44</v>
      </c>
    </row>
    <row r="3595" spans="2:4" x14ac:dyDescent="0.3">
      <c r="B3595" s="72" t="s">
        <v>670</v>
      </c>
      <c r="C3595" s="74" t="s">
        <v>95</v>
      </c>
      <c r="D3595" s="73">
        <v>133121.57</v>
      </c>
    </row>
    <row r="3596" spans="2:4" x14ac:dyDescent="0.3">
      <c r="B3596" s="72" t="s">
        <v>670</v>
      </c>
      <c r="C3596" s="74" t="s">
        <v>97</v>
      </c>
      <c r="D3596" s="73">
        <v>3750</v>
      </c>
    </row>
    <row r="3597" spans="2:4" x14ac:dyDescent="0.3">
      <c r="B3597" s="72" t="s">
        <v>670</v>
      </c>
      <c r="C3597" s="74" t="s">
        <v>101</v>
      </c>
      <c r="D3597" s="73">
        <v>3405.84</v>
      </c>
    </row>
    <row r="3598" spans="2:4" x14ac:dyDescent="0.3">
      <c r="B3598" s="72" t="s">
        <v>670</v>
      </c>
      <c r="C3598" s="74" t="s">
        <v>105</v>
      </c>
      <c r="D3598" s="73">
        <v>18769.080000000002</v>
      </c>
    </row>
    <row r="3599" spans="2:4" x14ac:dyDescent="0.3">
      <c r="B3599" s="72" t="s">
        <v>670</v>
      </c>
      <c r="C3599" s="74" t="s">
        <v>107</v>
      </c>
      <c r="D3599" s="73">
        <v>36103.839999999997</v>
      </c>
    </row>
    <row r="3600" spans="2:4" x14ac:dyDescent="0.3">
      <c r="B3600" s="72" t="s">
        <v>670</v>
      </c>
      <c r="C3600" s="74" t="s">
        <v>109</v>
      </c>
      <c r="D3600" s="73">
        <v>491048.35</v>
      </c>
    </row>
    <row r="3601" spans="2:4" x14ac:dyDescent="0.3">
      <c r="B3601" s="72" t="s">
        <v>670</v>
      </c>
      <c r="C3601" s="74" t="s">
        <v>111</v>
      </c>
      <c r="D3601" s="73">
        <v>78904.91</v>
      </c>
    </row>
    <row r="3602" spans="2:4" x14ac:dyDescent="0.3">
      <c r="B3602" s="72" t="s">
        <v>670</v>
      </c>
      <c r="C3602" s="74" t="s">
        <v>121</v>
      </c>
      <c r="D3602" s="73">
        <v>59370.740000000005</v>
      </c>
    </row>
    <row r="3603" spans="2:4" x14ac:dyDescent="0.3">
      <c r="B3603" s="72" t="s">
        <v>670</v>
      </c>
      <c r="C3603" s="74" t="s">
        <v>22</v>
      </c>
      <c r="D3603" s="73">
        <v>149087.86000000002</v>
      </c>
    </row>
    <row r="3604" spans="2:4" x14ac:dyDescent="0.3">
      <c r="B3604" s="72" t="s">
        <v>670</v>
      </c>
      <c r="C3604" s="74" t="s">
        <v>6</v>
      </c>
      <c r="D3604" s="73">
        <v>158728.71000000002</v>
      </c>
    </row>
    <row r="3605" spans="2:4" x14ac:dyDescent="0.3">
      <c r="B3605" s="72" t="s">
        <v>670</v>
      </c>
      <c r="C3605" s="74" t="s">
        <v>8</v>
      </c>
      <c r="D3605" s="73">
        <v>10780.42</v>
      </c>
    </row>
    <row r="3606" spans="2:4" x14ac:dyDescent="0.3">
      <c r="B3606" s="72" t="s">
        <v>670</v>
      </c>
      <c r="C3606" s="74" t="s">
        <v>10</v>
      </c>
      <c r="D3606" s="73">
        <v>5943.95</v>
      </c>
    </row>
    <row r="3607" spans="2:4" x14ac:dyDescent="0.3">
      <c r="B3607" s="72" t="s">
        <v>670</v>
      </c>
      <c r="C3607" s="74" t="s">
        <v>14</v>
      </c>
      <c r="D3607" s="73">
        <v>73722.399999999994</v>
      </c>
    </row>
    <row r="3608" spans="2:4" x14ac:dyDescent="0.3">
      <c r="B3608" s="72" t="s">
        <v>512</v>
      </c>
      <c r="C3608" s="74" t="s">
        <v>194</v>
      </c>
      <c r="D3608" s="73">
        <v>176924.51</v>
      </c>
    </row>
    <row r="3609" spans="2:4" x14ac:dyDescent="0.3">
      <c r="B3609" s="72" t="s">
        <v>512</v>
      </c>
      <c r="C3609" s="74" t="s">
        <v>193</v>
      </c>
      <c r="D3609" s="73">
        <v>-176924.51</v>
      </c>
    </row>
    <row r="3610" spans="2:4" x14ac:dyDescent="0.3">
      <c r="B3610" s="72" t="s">
        <v>512</v>
      </c>
      <c r="C3610" s="74" t="s">
        <v>185</v>
      </c>
      <c r="D3610" s="73">
        <v>706978</v>
      </c>
    </row>
    <row r="3611" spans="2:4" x14ac:dyDescent="0.3">
      <c r="B3611" s="72" t="s">
        <v>512</v>
      </c>
      <c r="C3611" s="74" t="s">
        <v>186</v>
      </c>
      <c r="D3611" s="73">
        <v>1687671.83</v>
      </c>
    </row>
    <row r="3612" spans="2:4" x14ac:dyDescent="0.3">
      <c r="B3612" s="72" t="s">
        <v>512</v>
      </c>
      <c r="C3612" s="74" t="s">
        <v>187</v>
      </c>
      <c r="D3612" s="73">
        <v>4606234.290000001</v>
      </c>
    </row>
    <row r="3613" spans="2:4" x14ac:dyDescent="0.3">
      <c r="B3613" s="72" t="s">
        <v>512</v>
      </c>
      <c r="C3613" s="74" t="s">
        <v>190</v>
      </c>
      <c r="D3613" s="73">
        <v>1341662.83</v>
      </c>
    </row>
    <row r="3614" spans="2:4" x14ac:dyDescent="0.3">
      <c r="B3614" s="72" t="s">
        <v>512</v>
      </c>
      <c r="C3614" s="74" t="s">
        <v>191</v>
      </c>
      <c r="D3614" s="73">
        <v>1307393.92</v>
      </c>
    </row>
    <row r="3615" spans="2:4" x14ac:dyDescent="0.3">
      <c r="B3615" s="72" t="s">
        <v>512</v>
      </c>
      <c r="C3615" s="74" t="s">
        <v>192</v>
      </c>
      <c r="D3615" s="73">
        <v>50062507.369999997</v>
      </c>
    </row>
    <row r="3616" spans="2:4" x14ac:dyDescent="0.3">
      <c r="B3616" s="72" t="s">
        <v>512</v>
      </c>
      <c r="C3616" s="74" t="s">
        <v>172</v>
      </c>
      <c r="D3616" s="73">
        <v>301005.83</v>
      </c>
    </row>
    <row r="3617" spans="2:4" x14ac:dyDescent="0.3">
      <c r="B3617" s="72" t="s">
        <v>512</v>
      </c>
      <c r="C3617" s="74" t="s">
        <v>174</v>
      </c>
      <c r="D3617" s="73">
        <v>805789.09000000008</v>
      </c>
    </row>
    <row r="3618" spans="2:4" x14ac:dyDescent="0.3">
      <c r="B3618" s="72" t="s">
        <v>512</v>
      </c>
      <c r="C3618" s="74" t="s">
        <v>178</v>
      </c>
      <c r="D3618" s="73">
        <v>807691.76</v>
      </c>
    </row>
    <row r="3619" spans="2:4" x14ac:dyDescent="0.3">
      <c r="B3619" s="72" t="s">
        <v>512</v>
      </c>
      <c r="C3619" s="74" t="s">
        <v>180</v>
      </c>
      <c r="D3619" s="73">
        <v>706276.52</v>
      </c>
    </row>
    <row r="3620" spans="2:4" x14ac:dyDescent="0.3">
      <c r="B3620" s="72" t="s">
        <v>512</v>
      </c>
      <c r="C3620" s="74" t="s">
        <v>182</v>
      </c>
      <c r="D3620" s="73">
        <v>18000012.329999994</v>
      </c>
    </row>
    <row r="3621" spans="2:4" x14ac:dyDescent="0.3">
      <c r="B3621" s="72" t="s">
        <v>512</v>
      </c>
      <c r="C3621" s="74" t="s">
        <v>135</v>
      </c>
      <c r="D3621" s="73">
        <v>6404.4</v>
      </c>
    </row>
    <row r="3622" spans="2:4" x14ac:dyDescent="0.3">
      <c r="B3622" s="72" t="s">
        <v>512</v>
      </c>
      <c r="C3622" s="74" t="s">
        <v>137</v>
      </c>
      <c r="D3622" s="73">
        <v>143810.12000000002</v>
      </c>
    </row>
    <row r="3623" spans="2:4" x14ac:dyDescent="0.3">
      <c r="B3623" s="72" t="s">
        <v>512</v>
      </c>
      <c r="C3623" s="74" t="s">
        <v>139</v>
      </c>
      <c r="D3623" s="73">
        <v>6379267.7599999988</v>
      </c>
    </row>
    <row r="3624" spans="2:4" x14ac:dyDescent="0.3">
      <c r="B3624" s="72" t="s">
        <v>512</v>
      </c>
      <c r="C3624" s="74" t="s">
        <v>141</v>
      </c>
      <c r="D3624" s="73">
        <v>6996565.1799999988</v>
      </c>
    </row>
    <row r="3625" spans="2:4" x14ac:dyDescent="0.3">
      <c r="B3625" s="72" t="s">
        <v>512</v>
      </c>
      <c r="C3625" s="74" t="s">
        <v>143</v>
      </c>
      <c r="D3625" s="73">
        <v>445512.64</v>
      </c>
    </row>
    <row r="3626" spans="2:4" x14ac:dyDescent="0.3">
      <c r="B3626" s="72" t="s">
        <v>512</v>
      </c>
      <c r="C3626" s="74" t="s">
        <v>145</v>
      </c>
      <c r="D3626" s="73">
        <v>265473</v>
      </c>
    </row>
    <row r="3627" spans="2:4" x14ac:dyDescent="0.3">
      <c r="B3627" s="72" t="s">
        <v>512</v>
      </c>
      <c r="C3627" s="74" t="s">
        <v>147</v>
      </c>
      <c r="D3627" s="73">
        <v>81049.02</v>
      </c>
    </row>
    <row r="3628" spans="2:4" x14ac:dyDescent="0.3">
      <c r="B3628" s="72" t="s">
        <v>512</v>
      </c>
      <c r="C3628" s="74" t="s">
        <v>149</v>
      </c>
      <c r="D3628" s="73">
        <v>373284.85</v>
      </c>
    </row>
    <row r="3629" spans="2:4" x14ac:dyDescent="0.3">
      <c r="B3629" s="72" t="s">
        <v>512</v>
      </c>
      <c r="C3629" s="74" t="s">
        <v>159</v>
      </c>
      <c r="D3629" s="73">
        <v>2248463.6000000006</v>
      </c>
    </row>
    <row r="3630" spans="2:4" x14ac:dyDescent="0.3">
      <c r="B3630" s="72" t="s">
        <v>512</v>
      </c>
      <c r="C3630" s="74" t="s">
        <v>161</v>
      </c>
      <c r="D3630" s="73">
        <v>8346609.6700000009</v>
      </c>
    </row>
    <row r="3631" spans="2:4" x14ac:dyDescent="0.3">
      <c r="B3631" s="72" t="s">
        <v>512</v>
      </c>
      <c r="C3631" s="74" t="s">
        <v>163</v>
      </c>
      <c r="D3631" s="73">
        <v>1527550.9600000004</v>
      </c>
    </row>
    <row r="3632" spans="2:4" x14ac:dyDescent="0.3">
      <c r="B3632" s="72" t="s">
        <v>512</v>
      </c>
      <c r="C3632" s="74" t="s">
        <v>165</v>
      </c>
      <c r="D3632" s="73">
        <v>4435608.34</v>
      </c>
    </row>
    <row r="3633" spans="2:4" x14ac:dyDescent="0.3">
      <c r="B3633" s="72" t="s">
        <v>512</v>
      </c>
      <c r="C3633" s="74" t="s">
        <v>124</v>
      </c>
      <c r="D3633" s="73">
        <v>1417710.8399999999</v>
      </c>
    </row>
    <row r="3634" spans="2:4" x14ac:dyDescent="0.3">
      <c r="B3634" s="72" t="s">
        <v>512</v>
      </c>
      <c r="C3634" s="74" t="s">
        <v>126</v>
      </c>
      <c r="D3634" s="73">
        <v>458633.37</v>
      </c>
    </row>
    <row r="3635" spans="2:4" x14ac:dyDescent="0.3">
      <c r="B3635" s="72" t="s">
        <v>512</v>
      </c>
      <c r="C3635" s="74" t="s">
        <v>128</v>
      </c>
      <c r="D3635" s="73">
        <v>427590.46</v>
      </c>
    </row>
    <row r="3636" spans="2:4" x14ac:dyDescent="0.3">
      <c r="B3636" s="72" t="s">
        <v>512</v>
      </c>
      <c r="C3636" s="74" t="s">
        <v>130</v>
      </c>
      <c r="D3636" s="73">
        <v>589099.72</v>
      </c>
    </row>
    <row r="3637" spans="2:4" x14ac:dyDescent="0.3">
      <c r="B3637" s="72" t="s">
        <v>512</v>
      </c>
      <c r="C3637" s="74" t="s">
        <v>132</v>
      </c>
      <c r="D3637" s="73">
        <v>4301542.8599999994</v>
      </c>
    </row>
    <row r="3638" spans="2:4" x14ac:dyDescent="0.3">
      <c r="B3638" s="72" t="s">
        <v>512</v>
      </c>
      <c r="C3638" s="74" t="s">
        <v>33</v>
      </c>
      <c r="D3638" s="73">
        <v>11431.11</v>
      </c>
    </row>
    <row r="3639" spans="2:4" x14ac:dyDescent="0.3">
      <c r="B3639" s="72" t="s">
        <v>512</v>
      </c>
      <c r="C3639" s="74" t="s">
        <v>35</v>
      </c>
      <c r="D3639" s="73">
        <v>213830.45</v>
      </c>
    </row>
    <row r="3640" spans="2:4" x14ac:dyDescent="0.3">
      <c r="B3640" s="72" t="s">
        <v>512</v>
      </c>
      <c r="C3640" s="74" t="s">
        <v>37</v>
      </c>
      <c r="D3640" s="73">
        <v>26000</v>
      </c>
    </row>
    <row r="3641" spans="2:4" x14ac:dyDescent="0.3">
      <c r="B3641" s="72" t="s">
        <v>512</v>
      </c>
      <c r="C3641" s="74" t="s">
        <v>39</v>
      </c>
      <c r="D3641" s="73">
        <v>85511.140000000014</v>
      </c>
    </row>
    <row r="3642" spans="2:4" x14ac:dyDescent="0.3">
      <c r="B3642" s="72" t="s">
        <v>512</v>
      </c>
      <c r="C3642" s="74" t="s">
        <v>49</v>
      </c>
      <c r="D3642" s="73">
        <v>601435.80000000005</v>
      </c>
    </row>
    <row r="3643" spans="2:4" x14ac:dyDescent="0.3">
      <c r="B3643" s="72" t="s">
        <v>512</v>
      </c>
      <c r="C3643" s="74" t="s">
        <v>51</v>
      </c>
      <c r="D3643" s="73">
        <v>409347.75</v>
      </c>
    </row>
    <row r="3644" spans="2:4" x14ac:dyDescent="0.3">
      <c r="B3644" s="72" t="s">
        <v>512</v>
      </c>
      <c r="C3644" s="74" t="s">
        <v>55</v>
      </c>
      <c r="D3644" s="73">
        <v>636592.02</v>
      </c>
    </row>
    <row r="3645" spans="2:4" x14ac:dyDescent="0.3">
      <c r="B3645" s="72" t="s">
        <v>512</v>
      </c>
      <c r="C3645" s="74" t="s">
        <v>57</v>
      </c>
      <c r="D3645" s="73">
        <v>28310.559999999998</v>
      </c>
    </row>
    <row r="3646" spans="2:4" x14ac:dyDescent="0.3">
      <c r="B3646" s="72" t="s">
        <v>512</v>
      </c>
      <c r="C3646" s="74" t="s">
        <v>59</v>
      </c>
      <c r="D3646" s="73">
        <v>1875431.03</v>
      </c>
    </row>
    <row r="3647" spans="2:4" x14ac:dyDescent="0.3">
      <c r="B3647" s="72" t="s">
        <v>512</v>
      </c>
      <c r="C3647" s="74" t="s">
        <v>63</v>
      </c>
      <c r="D3647" s="73">
        <v>1789427.81</v>
      </c>
    </row>
    <row r="3648" spans="2:4" x14ac:dyDescent="0.3">
      <c r="B3648" s="72" t="s">
        <v>512</v>
      </c>
      <c r="C3648" s="74" t="s">
        <v>65</v>
      </c>
      <c r="D3648" s="73">
        <v>8810.09</v>
      </c>
    </row>
    <row r="3649" spans="2:4" x14ac:dyDescent="0.3">
      <c r="B3649" s="72" t="s">
        <v>512</v>
      </c>
      <c r="C3649" s="74" t="s">
        <v>69</v>
      </c>
      <c r="D3649" s="73">
        <v>1075154.46</v>
      </c>
    </row>
    <row r="3650" spans="2:4" x14ac:dyDescent="0.3">
      <c r="B3650" s="72" t="s">
        <v>512</v>
      </c>
      <c r="C3650" s="74" t="s">
        <v>71</v>
      </c>
      <c r="D3650" s="73">
        <v>1165899.57</v>
      </c>
    </row>
    <row r="3651" spans="2:4" x14ac:dyDescent="0.3">
      <c r="B3651" s="72" t="s">
        <v>512</v>
      </c>
      <c r="C3651" s="74" t="s">
        <v>73</v>
      </c>
      <c r="D3651" s="73">
        <v>402920.35</v>
      </c>
    </row>
    <row r="3652" spans="2:4" x14ac:dyDescent="0.3">
      <c r="B3652" s="72" t="s">
        <v>512</v>
      </c>
      <c r="C3652" s="74" t="s">
        <v>77</v>
      </c>
      <c r="D3652" s="73">
        <v>2164.0300000000002</v>
      </c>
    </row>
    <row r="3653" spans="2:4" x14ac:dyDescent="0.3">
      <c r="B3653" s="72" t="s">
        <v>512</v>
      </c>
      <c r="C3653" s="74" t="s">
        <v>79</v>
      </c>
      <c r="D3653" s="73">
        <v>54913</v>
      </c>
    </row>
    <row r="3654" spans="2:4" x14ac:dyDescent="0.3">
      <c r="B3654" s="72" t="s">
        <v>512</v>
      </c>
      <c r="C3654" s="74" t="s">
        <v>83</v>
      </c>
      <c r="D3654" s="73">
        <v>121602.34999999998</v>
      </c>
    </row>
    <row r="3655" spans="2:4" x14ac:dyDescent="0.3">
      <c r="B3655" s="72" t="s">
        <v>512</v>
      </c>
      <c r="C3655" s="74" t="s">
        <v>85</v>
      </c>
      <c r="D3655" s="73">
        <v>94016.73</v>
      </c>
    </row>
    <row r="3656" spans="2:4" x14ac:dyDescent="0.3">
      <c r="B3656" s="72" t="s">
        <v>512</v>
      </c>
      <c r="C3656" s="74" t="s">
        <v>87</v>
      </c>
      <c r="D3656" s="73">
        <v>101006.93000000001</v>
      </c>
    </row>
    <row r="3657" spans="2:4" x14ac:dyDescent="0.3">
      <c r="B3657" s="72" t="s">
        <v>512</v>
      </c>
      <c r="C3657" s="74" t="s">
        <v>89</v>
      </c>
      <c r="D3657" s="73">
        <v>975.07999999999993</v>
      </c>
    </row>
    <row r="3658" spans="2:4" x14ac:dyDescent="0.3">
      <c r="B3658" s="72" t="s">
        <v>512</v>
      </c>
      <c r="C3658" s="74" t="s">
        <v>91</v>
      </c>
      <c r="D3658" s="73">
        <v>1185587.9300000002</v>
      </c>
    </row>
    <row r="3659" spans="2:4" x14ac:dyDescent="0.3">
      <c r="B3659" s="72" t="s">
        <v>512</v>
      </c>
      <c r="C3659" s="74" t="s">
        <v>93</v>
      </c>
      <c r="D3659" s="73">
        <v>291859.25</v>
      </c>
    </row>
    <row r="3660" spans="2:4" x14ac:dyDescent="0.3">
      <c r="B3660" s="72" t="s">
        <v>512</v>
      </c>
      <c r="C3660" s="74" t="s">
        <v>95</v>
      </c>
      <c r="D3660" s="73">
        <v>511817.32999999996</v>
      </c>
    </row>
    <row r="3661" spans="2:4" x14ac:dyDescent="0.3">
      <c r="B3661" s="72" t="s">
        <v>512</v>
      </c>
      <c r="C3661" s="74" t="s">
        <v>99</v>
      </c>
      <c r="D3661" s="73">
        <v>365906.99</v>
      </c>
    </row>
    <row r="3662" spans="2:4" x14ac:dyDescent="0.3">
      <c r="B3662" s="72" t="s">
        <v>512</v>
      </c>
      <c r="C3662" s="74" t="s">
        <v>101</v>
      </c>
      <c r="D3662" s="73">
        <v>236866.39</v>
      </c>
    </row>
    <row r="3663" spans="2:4" x14ac:dyDescent="0.3">
      <c r="B3663" s="72" t="s">
        <v>512</v>
      </c>
      <c r="C3663" s="74" t="s">
        <v>103</v>
      </c>
      <c r="D3663" s="73">
        <v>2913.63</v>
      </c>
    </row>
    <row r="3664" spans="2:4" x14ac:dyDescent="0.3">
      <c r="B3664" s="72" t="s">
        <v>512</v>
      </c>
      <c r="C3664" s="74" t="s">
        <v>105</v>
      </c>
      <c r="D3664" s="73">
        <v>35703.699999999997</v>
      </c>
    </row>
    <row r="3665" spans="2:4" x14ac:dyDescent="0.3">
      <c r="B3665" s="72" t="s">
        <v>512</v>
      </c>
      <c r="C3665" s="74" t="s">
        <v>107</v>
      </c>
      <c r="D3665" s="73">
        <v>270459.46999999997</v>
      </c>
    </row>
    <row r="3666" spans="2:4" x14ac:dyDescent="0.3">
      <c r="B3666" s="72" t="s">
        <v>512</v>
      </c>
      <c r="C3666" s="74" t="s">
        <v>109</v>
      </c>
      <c r="D3666" s="73">
        <v>1269818.6400000001</v>
      </c>
    </row>
    <row r="3667" spans="2:4" x14ac:dyDescent="0.3">
      <c r="B3667" s="72" t="s">
        <v>512</v>
      </c>
      <c r="C3667" s="74" t="s">
        <v>111</v>
      </c>
      <c r="D3667" s="73">
        <v>362846.57999999996</v>
      </c>
    </row>
    <row r="3668" spans="2:4" x14ac:dyDescent="0.3">
      <c r="B3668" s="72" t="s">
        <v>512</v>
      </c>
      <c r="C3668" s="74" t="s">
        <v>115</v>
      </c>
      <c r="D3668" s="73">
        <v>157820.43</v>
      </c>
    </row>
    <row r="3669" spans="2:4" x14ac:dyDescent="0.3">
      <c r="B3669" s="72" t="s">
        <v>512</v>
      </c>
      <c r="C3669" s="74" t="s">
        <v>117</v>
      </c>
      <c r="D3669" s="73">
        <v>1988652.3499999999</v>
      </c>
    </row>
    <row r="3670" spans="2:4" x14ac:dyDescent="0.3">
      <c r="B3670" s="72" t="s">
        <v>512</v>
      </c>
      <c r="C3670" s="74" t="s">
        <v>119</v>
      </c>
      <c r="D3670" s="73">
        <v>42566.55</v>
      </c>
    </row>
    <row r="3671" spans="2:4" x14ac:dyDescent="0.3">
      <c r="B3671" s="72" t="s">
        <v>512</v>
      </c>
      <c r="C3671" s="74" t="s">
        <v>121</v>
      </c>
      <c r="D3671" s="73">
        <v>139830.37</v>
      </c>
    </row>
    <row r="3672" spans="2:4" x14ac:dyDescent="0.3">
      <c r="B3672" s="72" t="s">
        <v>512</v>
      </c>
      <c r="C3672" s="74" t="s">
        <v>22</v>
      </c>
      <c r="D3672" s="73">
        <v>187876.72</v>
      </c>
    </row>
    <row r="3673" spans="2:4" x14ac:dyDescent="0.3">
      <c r="B3673" s="72" t="s">
        <v>512</v>
      </c>
      <c r="C3673" s="74" t="s">
        <v>6</v>
      </c>
      <c r="D3673" s="73">
        <v>18002.830000000002</v>
      </c>
    </row>
    <row r="3674" spans="2:4" x14ac:dyDescent="0.3">
      <c r="B3674" s="72" t="s">
        <v>512</v>
      </c>
      <c r="C3674" s="74" t="s">
        <v>12</v>
      </c>
      <c r="D3674" s="73">
        <v>123827.84</v>
      </c>
    </row>
    <row r="3675" spans="2:4" x14ac:dyDescent="0.3">
      <c r="B3675" s="72" t="s">
        <v>512</v>
      </c>
      <c r="C3675" s="74" t="s">
        <v>14</v>
      </c>
      <c r="D3675" s="73">
        <v>29657.119999999999</v>
      </c>
    </row>
    <row r="3676" spans="2:4" x14ac:dyDescent="0.3">
      <c r="B3676" s="72" t="s">
        <v>356</v>
      </c>
      <c r="C3676" s="74" t="s">
        <v>194</v>
      </c>
      <c r="D3676" s="73">
        <v>232973.52000000002</v>
      </c>
    </row>
    <row r="3677" spans="2:4" x14ac:dyDescent="0.3">
      <c r="B3677" s="72" t="s">
        <v>356</v>
      </c>
      <c r="C3677" s="74" t="s">
        <v>193</v>
      </c>
      <c r="D3677" s="73">
        <v>-232973.52000000002</v>
      </c>
    </row>
    <row r="3678" spans="2:4" x14ac:dyDescent="0.3">
      <c r="B3678" s="72" t="s">
        <v>356</v>
      </c>
      <c r="C3678" s="74" t="s">
        <v>185</v>
      </c>
      <c r="D3678" s="73">
        <v>34230</v>
      </c>
    </row>
    <row r="3679" spans="2:4" x14ac:dyDescent="0.3">
      <c r="B3679" s="72" t="s">
        <v>356</v>
      </c>
      <c r="C3679" s="74" t="s">
        <v>186</v>
      </c>
      <c r="D3679" s="73">
        <v>307750.31</v>
      </c>
    </row>
    <row r="3680" spans="2:4" x14ac:dyDescent="0.3">
      <c r="B3680" s="72" t="s">
        <v>356</v>
      </c>
      <c r="C3680" s="74" t="s">
        <v>187</v>
      </c>
      <c r="D3680" s="73">
        <v>1149752.18</v>
      </c>
    </row>
    <row r="3681" spans="2:4" x14ac:dyDescent="0.3">
      <c r="B3681" s="72" t="s">
        <v>356</v>
      </c>
      <c r="C3681" s="74" t="s">
        <v>190</v>
      </c>
      <c r="D3681" s="73">
        <v>245442.44999999995</v>
      </c>
    </row>
    <row r="3682" spans="2:4" x14ac:dyDescent="0.3">
      <c r="B3682" s="72" t="s">
        <v>356</v>
      </c>
      <c r="C3682" s="74" t="s">
        <v>191</v>
      </c>
      <c r="D3682" s="73">
        <v>356439.96</v>
      </c>
    </row>
    <row r="3683" spans="2:4" x14ac:dyDescent="0.3">
      <c r="B3683" s="72" t="s">
        <v>356</v>
      </c>
      <c r="C3683" s="74" t="s">
        <v>192</v>
      </c>
      <c r="D3683" s="73">
        <v>14422887.759999998</v>
      </c>
    </row>
    <row r="3684" spans="2:4" x14ac:dyDescent="0.3">
      <c r="B3684" s="72" t="s">
        <v>356</v>
      </c>
      <c r="C3684" s="74" t="s">
        <v>172</v>
      </c>
      <c r="D3684" s="73">
        <v>160399.94</v>
      </c>
    </row>
    <row r="3685" spans="2:4" x14ac:dyDescent="0.3">
      <c r="B3685" s="72" t="s">
        <v>356</v>
      </c>
      <c r="C3685" s="74" t="s">
        <v>174</v>
      </c>
      <c r="D3685" s="73">
        <v>181656.12</v>
      </c>
    </row>
    <row r="3686" spans="2:4" x14ac:dyDescent="0.3">
      <c r="B3686" s="72" t="s">
        <v>356</v>
      </c>
      <c r="C3686" s="74" t="s">
        <v>178</v>
      </c>
      <c r="D3686" s="73">
        <v>405458.07</v>
      </c>
    </row>
    <row r="3687" spans="2:4" x14ac:dyDescent="0.3">
      <c r="B3687" s="72" t="s">
        <v>356</v>
      </c>
      <c r="C3687" s="74" t="s">
        <v>180</v>
      </c>
      <c r="D3687" s="73">
        <v>351902.25</v>
      </c>
    </row>
    <row r="3688" spans="2:4" x14ac:dyDescent="0.3">
      <c r="B3688" s="72" t="s">
        <v>356</v>
      </c>
      <c r="C3688" s="74" t="s">
        <v>182</v>
      </c>
      <c r="D3688" s="73">
        <v>5198103.959999999</v>
      </c>
    </row>
    <row r="3689" spans="2:4" x14ac:dyDescent="0.3">
      <c r="B3689" s="72" t="s">
        <v>356</v>
      </c>
      <c r="C3689" s="74" t="s">
        <v>139</v>
      </c>
      <c r="D3689" s="73">
        <v>1936479.64</v>
      </c>
    </row>
    <row r="3690" spans="2:4" x14ac:dyDescent="0.3">
      <c r="B3690" s="72" t="s">
        <v>356</v>
      </c>
      <c r="C3690" s="74" t="s">
        <v>141</v>
      </c>
      <c r="D3690" s="73">
        <v>2019611.3399999999</v>
      </c>
    </row>
    <row r="3691" spans="2:4" x14ac:dyDescent="0.3">
      <c r="B3691" s="72" t="s">
        <v>356</v>
      </c>
      <c r="C3691" s="74" t="s">
        <v>143</v>
      </c>
      <c r="D3691" s="73">
        <v>143621.58999999997</v>
      </c>
    </row>
    <row r="3692" spans="2:4" x14ac:dyDescent="0.3">
      <c r="B3692" s="72" t="s">
        <v>356</v>
      </c>
      <c r="C3692" s="74" t="s">
        <v>145</v>
      </c>
      <c r="D3692" s="73">
        <v>74329.100000000006</v>
      </c>
    </row>
    <row r="3693" spans="2:4" x14ac:dyDescent="0.3">
      <c r="B3693" s="72" t="s">
        <v>356</v>
      </c>
      <c r="C3693" s="74" t="s">
        <v>147</v>
      </c>
      <c r="D3693" s="73">
        <v>18462.709999999995</v>
      </c>
    </row>
    <row r="3694" spans="2:4" x14ac:dyDescent="0.3">
      <c r="B3694" s="72" t="s">
        <v>356</v>
      </c>
      <c r="C3694" s="74" t="s">
        <v>149</v>
      </c>
      <c r="D3694" s="73">
        <v>41820.050000000003</v>
      </c>
    </row>
    <row r="3695" spans="2:4" x14ac:dyDescent="0.3">
      <c r="B3695" s="72" t="s">
        <v>356</v>
      </c>
      <c r="C3695" s="74" t="s">
        <v>159</v>
      </c>
      <c r="D3695" s="73">
        <v>650089.5</v>
      </c>
    </row>
    <row r="3696" spans="2:4" x14ac:dyDescent="0.3">
      <c r="B3696" s="72" t="s">
        <v>356</v>
      </c>
      <c r="C3696" s="74" t="s">
        <v>161</v>
      </c>
      <c r="D3696" s="73">
        <v>2305335.3099999996</v>
      </c>
    </row>
    <row r="3697" spans="2:4" x14ac:dyDescent="0.3">
      <c r="B3697" s="72" t="s">
        <v>356</v>
      </c>
      <c r="C3697" s="74" t="s">
        <v>163</v>
      </c>
      <c r="D3697" s="73">
        <v>460408.58000000007</v>
      </c>
    </row>
    <row r="3698" spans="2:4" x14ac:dyDescent="0.3">
      <c r="B3698" s="72" t="s">
        <v>356</v>
      </c>
      <c r="C3698" s="74" t="s">
        <v>165</v>
      </c>
      <c r="D3698" s="73">
        <v>1219442.1399999999</v>
      </c>
    </row>
    <row r="3699" spans="2:4" x14ac:dyDescent="0.3">
      <c r="B3699" s="72" t="s">
        <v>356</v>
      </c>
      <c r="C3699" s="74" t="s">
        <v>124</v>
      </c>
      <c r="D3699" s="73">
        <v>658610.41999999993</v>
      </c>
    </row>
    <row r="3700" spans="2:4" x14ac:dyDescent="0.3">
      <c r="B3700" s="72" t="s">
        <v>356</v>
      </c>
      <c r="C3700" s="74" t="s">
        <v>126</v>
      </c>
      <c r="D3700" s="73">
        <v>292373.74</v>
      </c>
    </row>
    <row r="3701" spans="2:4" x14ac:dyDescent="0.3">
      <c r="B3701" s="72" t="s">
        <v>356</v>
      </c>
      <c r="C3701" s="74" t="s">
        <v>128</v>
      </c>
      <c r="D3701" s="73">
        <v>116491.26</v>
      </c>
    </row>
    <row r="3702" spans="2:4" x14ac:dyDescent="0.3">
      <c r="B3702" s="72" t="s">
        <v>356</v>
      </c>
      <c r="C3702" s="74" t="s">
        <v>130</v>
      </c>
      <c r="D3702" s="73">
        <v>270335.23</v>
      </c>
    </row>
    <row r="3703" spans="2:4" x14ac:dyDescent="0.3">
      <c r="B3703" s="72" t="s">
        <v>356</v>
      </c>
      <c r="C3703" s="74" t="s">
        <v>132</v>
      </c>
      <c r="D3703" s="73">
        <v>1227815.9000000001</v>
      </c>
    </row>
    <row r="3704" spans="2:4" x14ac:dyDescent="0.3">
      <c r="B3704" s="72" t="s">
        <v>356</v>
      </c>
      <c r="C3704" s="74" t="s">
        <v>33</v>
      </c>
      <c r="D3704" s="73">
        <v>560.88</v>
      </c>
    </row>
    <row r="3705" spans="2:4" x14ac:dyDescent="0.3">
      <c r="B3705" s="72" t="s">
        <v>356</v>
      </c>
      <c r="C3705" s="74" t="s">
        <v>35</v>
      </c>
      <c r="D3705" s="73">
        <v>19226.02</v>
      </c>
    </row>
    <row r="3706" spans="2:4" x14ac:dyDescent="0.3">
      <c r="B3706" s="72" t="s">
        <v>356</v>
      </c>
      <c r="C3706" s="74" t="s">
        <v>39</v>
      </c>
      <c r="D3706" s="73">
        <v>68218.47</v>
      </c>
    </row>
    <row r="3707" spans="2:4" x14ac:dyDescent="0.3">
      <c r="B3707" s="72" t="s">
        <v>356</v>
      </c>
      <c r="C3707" s="74" t="s">
        <v>49</v>
      </c>
      <c r="D3707" s="73">
        <v>319098.20999999996</v>
      </c>
    </row>
    <row r="3708" spans="2:4" x14ac:dyDescent="0.3">
      <c r="B3708" s="72" t="s">
        <v>356</v>
      </c>
      <c r="C3708" s="74" t="s">
        <v>55</v>
      </c>
      <c r="D3708" s="73">
        <v>429823.29000000004</v>
      </c>
    </row>
    <row r="3709" spans="2:4" x14ac:dyDescent="0.3">
      <c r="B3709" s="72" t="s">
        <v>356</v>
      </c>
      <c r="C3709" s="74" t="s">
        <v>57</v>
      </c>
      <c r="D3709" s="73">
        <v>13863.33</v>
      </c>
    </row>
    <row r="3710" spans="2:4" x14ac:dyDescent="0.3">
      <c r="B3710" s="72" t="s">
        <v>356</v>
      </c>
      <c r="C3710" s="74" t="s">
        <v>59</v>
      </c>
      <c r="D3710" s="73">
        <v>584143.69999999995</v>
      </c>
    </row>
    <row r="3711" spans="2:4" x14ac:dyDescent="0.3">
      <c r="B3711" s="72" t="s">
        <v>356</v>
      </c>
      <c r="C3711" s="74" t="s">
        <v>63</v>
      </c>
      <c r="D3711" s="73">
        <v>567344.47</v>
      </c>
    </row>
    <row r="3712" spans="2:4" x14ac:dyDescent="0.3">
      <c r="B3712" s="72" t="s">
        <v>356</v>
      </c>
      <c r="C3712" s="74" t="s">
        <v>67</v>
      </c>
      <c r="D3712" s="73">
        <v>10150.5</v>
      </c>
    </row>
    <row r="3713" spans="2:4" x14ac:dyDescent="0.3">
      <c r="B3713" s="72" t="s">
        <v>356</v>
      </c>
      <c r="C3713" s="74" t="s">
        <v>69</v>
      </c>
      <c r="D3713" s="73">
        <v>126304.13</v>
      </c>
    </row>
    <row r="3714" spans="2:4" x14ac:dyDescent="0.3">
      <c r="B3714" s="72" t="s">
        <v>356</v>
      </c>
      <c r="C3714" s="74" t="s">
        <v>71</v>
      </c>
      <c r="D3714" s="73">
        <v>352530.42</v>
      </c>
    </row>
    <row r="3715" spans="2:4" x14ac:dyDescent="0.3">
      <c r="B3715" s="72" t="s">
        <v>356</v>
      </c>
      <c r="C3715" s="74" t="s">
        <v>81</v>
      </c>
      <c r="D3715" s="73">
        <v>25199.31</v>
      </c>
    </row>
    <row r="3716" spans="2:4" x14ac:dyDescent="0.3">
      <c r="B3716" s="72" t="s">
        <v>356</v>
      </c>
      <c r="C3716" s="74" t="s">
        <v>83</v>
      </c>
      <c r="D3716" s="73">
        <v>112056.48000000001</v>
      </c>
    </row>
    <row r="3717" spans="2:4" x14ac:dyDescent="0.3">
      <c r="B3717" s="72" t="s">
        <v>356</v>
      </c>
      <c r="C3717" s="74" t="s">
        <v>85</v>
      </c>
      <c r="D3717" s="73">
        <v>8766.9700000000012</v>
      </c>
    </row>
    <row r="3718" spans="2:4" x14ac:dyDescent="0.3">
      <c r="B3718" s="72" t="s">
        <v>356</v>
      </c>
      <c r="C3718" s="74" t="s">
        <v>87</v>
      </c>
      <c r="D3718" s="73">
        <v>13834.8</v>
      </c>
    </row>
    <row r="3719" spans="2:4" x14ac:dyDescent="0.3">
      <c r="B3719" s="72" t="s">
        <v>356</v>
      </c>
      <c r="C3719" s="74" t="s">
        <v>89</v>
      </c>
      <c r="D3719" s="73">
        <v>17924.59</v>
      </c>
    </row>
    <row r="3720" spans="2:4" x14ac:dyDescent="0.3">
      <c r="B3720" s="72" t="s">
        <v>356</v>
      </c>
      <c r="C3720" s="74" t="s">
        <v>91</v>
      </c>
      <c r="D3720" s="73">
        <v>60185.279999999999</v>
      </c>
    </row>
    <row r="3721" spans="2:4" x14ac:dyDescent="0.3">
      <c r="B3721" s="72" t="s">
        <v>356</v>
      </c>
      <c r="C3721" s="74" t="s">
        <v>93</v>
      </c>
      <c r="D3721" s="73">
        <v>124567.49000000002</v>
      </c>
    </row>
    <row r="3722" spans="2:4" x14ac:dyDescent="0.3">
      <c r="B3722" s="72" t="s">
        <v>356</v>
      </c>
      <c r="C3722" s="74" t="s">
        <v>95</v>
      </c>
      <c r="D3722" s="73">
        <v>85054.84</v>
      </c>
    </row>
    <row r="3723" spans="2:4" x14ac:dyDescent="0.3">
      <c r="B3723" s="72" t="s">
        <v>356</v>
      </c>
      <c r="C3723" s="74" t="s">
        <v>97</v>
      </c>
      <c r="D3723" s="73">
        <v>3763.58</v>
      </c>
    </row>
    <row r="3724" spans="2:4" x14ac:dyDescent="0.3">
      <c r="B3724" s="72" t="s">
        <v>356</v>
      </c>
      <c r="C3724" s="74" t="s">
        <v>101</v>
      </c>
      <c r="D3724" s="73">
        <v>30281.269999999997</v>
      </c>
    </row>
    <row r="3725" spans="2:4" x14ac:dyDescent="0.3">
      <c r="B3725" s="72" t="s">
        <v>356</v>
      </c>
      <c r="C3725" s="74" t="s">
        <v>103</v>
      </c>
      <c r="D3725" s="73">
        <v>2200</v>
      </c>
    </row>
    <row r="3726" spans="2:4" x14ac:dyDescent="0.3">
      <c r="B3726" s="72" t="s">
        <v>356</v>
      </c>
      <c r="C3726" s="74" t="s">
        <v>105</v>
      </c>
      <c r="D3726" s="73">
        <v>13145.04</v>
      </c>
    </row>
    <row r="3727" spans="2:4" x14ac:dyDescent="0.3">
      <c r="B3727" s="72" t="s">
        <v>356</v>
      </c>
      <c r="C3727" s="74" t="s">
        <v>107</v>
      </c>
      <c r="D3727" s="73">
        <v>23211.82</v>
      </c>
    </row>
    <row r="3728" spans="2:4" x14ac:dyDescent="0.3">
      <c r="B3728" s="72" t="s">
        <v>356</v>
      </c>
      <c r="C3728" s="74" t="s">
        <v>109</v>
      </c>
      <c r="D3728" s="73">
        <v>407585.83999999997</v>
      </c>
    </row>
    <row r="3729" spans="2:4" x14ac:dyDescent="0.3">
      <c r="B3729" s="72" t="s">
        <v>356</v>
      </c>
      <c r="C3729" s="74" t="s">
        <v>111</v>
      </c>
      <c r="D3729" s="73">
        <v>59643.889999999992</v>
      </c>
    </row>
    <row r="3730" spans="2:4" x14ac:dyDescent="0.3">
      <c r="B3730" s="72" t="s">
        <v>356</v>
      </c>
      <c r="C3730" s="74" t="s">
        <v>117</v>
      </c>
      <c r="D3730" s="73">
        <v>18641.809999999998</v>
      </c>
    </row>
    <row r="3731" spans="2:4" x14ac:dyDescent="0.3">
      <c r="B3731" s="72" t="s">
        <v>356</v>
      </c>
      <c r="C3731" s="74" t="s">
        <v>119</v>
      </c>
      <c r="D3731" s="73">
        <v>3427.74</v>
      </c>
    </row>
    <row r="3732" spans="2:4" x14ac:dyDescent="0.3">
      <c r="B3732" s="72" t="s">
        <v>356</v>
      </c>
      <c r="C3732" s="74" t="s">
        <v>121</v>
      </c>
      <c r="D3732" s="73">
        <v>4877.33</v>
      </c>
    </row>
    <row r="3733" spans="2:4" x14ac:dyDescent="0.3">
      <c r="B3733" s="72" t="s">
        <v>356</v>
      </c>
      <c r="C3733" s="74" t="s">
        <v>22</v>
      </c>
      <c r="D3733" s="73">
        <v>47898.960000000006</v>
      </c>
    </row>
    <row r="3734" spans="2:4" x14ac:dyDescent="0.3">
      <c r="B3734" s="72" t="s">
        <v>356</v>
      </c>
      <c r="C3734" s="74" t="s">
        <v>6</v>
      </c>
      <c r="D3734" s="73">
        <v>333788.32</v>
      </c>
    </row>
    <row r="3735" spans="2:4" x14ac:dyDescent="0.3">
      <c r="B3735" s="72" t="s">
        <v>356</v>
      </c>
      <c r="C3735" s="74" t="s">
        <v>8</v>
      </c>
      <c r="D3735" s="73">
        <v>69124.44</v>
      </c>
    </row>
    <row r="3736" spans="2:4" x14ac:dyDescent="0.3">
      <c r="B3736" s="72" t="s">
        <v>356</v>
      </c>
      <c r="C3736" s="74" t="s">
        <v>10</v>
      </c>
      <c r="D3736" s="73">
        <v>549334.66</v>
      </c>
    </row>
    <row r="3737" spans="2:4" x14ac:dyDescent="0.3">
      <c r="B3737" s="72" t="s">
        <v>356</v>
      </c>
      <c r="C3737" s="74" t="s">
        <v>12</v>
      </c>
      <c r="D3737" s="73">
        <v>200211.65999999997</v>
      </c>
    </row>
    <row r="3738" spans="2:4" x14ac:dyDescent="0.3">
      <c r="B3738" s="72" t="s">
        <v>356</v>
      </c>
      <c r="C3738" s="74" t="s">
        <v>18</v>
      </c>
      <c r="D3738" s="73">
        <v>698395.8</v>
      </c>
    </row>
    <row r="3739" spans="2:4" x14ac:dyDescent="0.3">
      <c r="B3739" s="72" t="s">
        <v>356</v>
      </c>
      <c r="C3739" s="74" t="s">
        <v>20</v>
      </c>
      <c r="D3739" s="73">
        <v>435682.8</v>
      </c>
    </row>
    <row r="3740" spans="2:4" x14ac:dyDescent="0.3">
      <c r="B3740" s="72" t="s">
        <v>828</v>
      </c>
      <c r="C3740" s="74" t="s">
        <v>194</v>
      </c>
      <c r="D3740" s="73">
        <v>24119.15</v>
      </c>
    </row>
    <row r="3741" spans="2:4" x14ac:dyDescent="0.3">
      <c r="B3741" s="72" t="s">
        <v>828</v>
      </c>
      <c r="C3741" s="74" t="s">
        <v>193</v>
      </c>
      <c r="D3741" s="73">
        <v>-24119.15</v>
      </c>
    </row>
    <row r="3742" spans="2:4" x14ac:dyDescent="0.3">
      <c r="B3742" s="72" t="s">
        <v>828</v>
      </c>
      <c r="C3742" s="74" t="s">
        <v>187</v>
      </c>
      <c r="D3742" s="73">
        <v>8541.36</v>
      </c>
    </row>
    <row r="3743" spans="2:4" x14ac:dyDescent="0.3">
      <c r="B3743" s="72" t="s">
        <v>828</v>
      </c>
      <c r="C3743" s="74" t="s">
        <v>191</v>
      </c>
      <c r="D3743" s="73">
        <v>34529.32</v>
      </c>
    </row>
    <row r="3744" spans="2:4" x14ac:dyDescent="0.3">
      <c r="B3744" s="72" t="s">
        <v>828</v>
      </c>
      <c r="C3744" s="74" t="s">
        <v>192</v>
      </c>
      <c r="D3744" s="73">
        <v>1048498.49</v>
      </c>
    </row>
    <row r="3745" spans="2:4" x14ac:dyDescent="0.3">
      <c r="B3745" s="72" t="s">
        <v>828</v>
      </c>
      <c r="C3745" s="74" t="s">
        <v>174</v>
      </c>
      <c r="D3745" s="73">
        <v>91592.71</v>
      </c>
    </row>
    <row r="3746" spans="2:4" x14ac:dyDescent="0.3">
      <c r="B3746" s="72" t="s">
        <v>828</v>
      </c>
      <c r="C3746" s="74" t="s">
        <v>178</v>
      </c>
      <c r="D3746" s="73">
        <v>762.47</v>
      </c>
    </row>
    <row r="3747" spans="2:4" x14ac:dyDescent="0.3">
      <c r="B3747" s="72" t="s">
        <v>828</v>
      </c>
      <c r="C3747" s="74" t="s">
        <v>180</v>
      </c>
      <c r="D3747" s="73">
        <v>30982.16</v>
      </c>
    </row>
    <row r="3748" spans="2:4" x14ac:dyDescent="0.3">
      <c r="B3748" s="72" t="s">
        <v>828</v>
      </c>
      <c r="C3748" s="74" t="s">
        <v>182</v>
      </c>
      <c r="D3748" s="73">
        <v>613941.92000000004</v>
      </c>
    </row>
    <row r="3749" spans="2:4" x14ac:dyDescent="0.3">
      <c r="B3749" s="72" t="s">
        <v>828</v>
      </c>
      <c r="C3749" s="74" t="s">
        <v>135</v>
      </c>
      <c r="D3749" s="73">
        <v>1137.6500000000001</v>
      </c>
    </row>
    <row r="3750" spans="2:4" x14ac:dyDescent="0.3">
      <c r="B3750" s="72" t="s">
        <v>828</v>
      </c>
      <c r="C3750" s="74" t="s">
        <v>137</v>
      </c>
      <c r="D3750" s="73">
        <v>2287.42</v>
      </c>
    </row>
    <row r="3751" spans="2:4" x14ac:dyDescent="0.3">
      <c r="B3751" s="72" t="s">
        <v>828</v>
      </c>
      <c r="C3751" s="74" t="s">
        <v>139</v>
      </c>
      <c r="D3751" s="73">
        <v>213876.81</v>
      </c>
    </row>
    <row r="3752" spans="2:4" x14ac:dyDescent="0.3">
      <c r="B3752" s="72" t="s">
        <v>828</v>
      </c>
      <c r="C3752" s="74" t="s">
        <v>141</v>
      </c>
      <c r="D3752" s="73">
        <v>177419.19</v>
      </c>
    </row>
    <row r="3753" spans="2:4" x14ac:dyDescent="0.3">
      <c r="B3753" s="72" t="s">
        <v>828</v>
      </c>
      <c r="C3753" s="74" t="s">
        <v>143</v>
      </c>
      <c r="D3753" s="73">
        <v>21947.08</v>
      </c>
    </row>
    <row r="3754" spans="2:4" x14ac:dyDescent="0.3">
      <c r="B3754" s="72" t="s">
        <v>828</v>
      </c>
      <c r="C3754" s="74" t="s">
        <v>145</v>
      </c>
      <c r="D3754" s="73">
        <v>6995.67</v>
      </c>
    </row>
    <row r="3755" spans="2:4" x14ac:dyDescent="0.3">
      <c r="B3755" s="72" t="s">
        <v>828</v>
      </c>
      <c r="C3755" s="74" t="s">
        <v>147</v>
      </c>
      <c r="D3755" s="73">
        <v>1312.7199999999998</v>
      </c>
    </row>
    <row r="3756" spans="2:4" x14ac:dyDescent="0.3">
      <c r="B3756" s="72" t="s">
        <v>828</v>
      </c>
      <c r="C3756" s="74" t="s">
        <v>149</v>
      </c>
      <c r="D3756" s="73">
        <v>1706.1299999999999</v>
      </c>
    </row>
    <row r="3757" spans="2:4" x14ac:dyDescent="0.3">
      <c r="B3757" s="72" t="s">
        <v>828</v>
      </c>
      <c r="C3757" s="74" t="s">
        <v>159</v>
      </c>
      <c r="D3757" s="73">
        <v>72557.19</v>
      </c>
    </row>
    <row r="3758" spans="2:4" x14ac:dyDescent="0.3">
      <c r="B3758" s="72" t="s">
        <v>828</v>
      </c>
      <c r="C3758" s="74" t="s">
        <v>161</v>
      </c>
      <c r="D3758" s="73">
        <v>150127.70000000001</v>
      </c>
    </row>
    <row r="3759" spans="2:4" x14ac:dyDescent="0.3">
      <c r="B3759" s="72" t="s">
        <v>828</v>
      </c>
      <c r="C3759" s="74" t="s">
        <v>163</v>
      </c>
      <c r="D3759" s="73">
        <v>56446.42</v>
      </c>
    </row>
    <row r="3760" spans="2:4" x14ac:dyDescent="0.3">
      <c r="B3760" s="72" t="s">
        <v>828</v>
      </c>
      <c r="C3760" s="74" t="s">
        <v>165</v>
      </c>
      <c r="D3760" s="73">
        <v>82809.69</v>
      </c>
    </row>
    <row r="3761" spans="2:4" x14ac:dyDescent="0.3">
      <c r="B3761" s="72" t="s">
        <v>828</v>
      </c>
      <c r="C3761" s="74" t="s">
        <v>124</v>
      </c>
      <c r="D3761" s="73">
        <v>5350.9</v>
      </c>
    </row>
    <row r="3762" spans="2:4" x14ac:dyDescent="0.3">
      <c r="B3762" s="72" t="s">
        <v>828</v>
      </c>
      <c r="C3762" s="74" t="s">
        <v>126</v>
      </c>
      <c r="D3762" s="73">
        <v>9646.59</v>
      </c>
    </row>
    <row r="3763" spans="2:4" x14ac:dyDescent="0.3">
      <c r="B3763" s="72" t="s">
        <v>828</v>
      </c>
      <c r="C3763" s="74" t="s">
        <v>128</v>
      </c>
      <c r="D3763" s="73">
        <v>45924.03</v>
      </c>
    </row>
    <row r="3764" spans="2:4" x14ac:dyDescent="0.3">
      <c r="B3764" s="72" t="s">
        <v>828</v>
      </c>
      <c r="C3764" s="74" t="s">
        <v>130</v>
      </c>
      <c r="D3764" s="73">
        <v>36761.600000000006</v>
      </c>
    </row>
    <row r="3765" spans="2:4" x14ac:dyDescent="0.3">
      <c r="B3765" s="72" t="s">
        <v>828</v>
      </c>
      <c r="C3765" s="74" t="s">
        <v>132</v>
      </c>
      <c r="D3765" s="73">
        <v>164887.12</v>
      </c>
    </row>
    <row r="3766" spans="2:4" x14ac:dyDescent="0.3">
      <c r="B3766" s="72" t="s">
        <v>828</v>
      </c>
      <c r="C3766" s="74" t="s">
        <v>39</v>
      </c>
      <c r="D3766" s="73">
        <v>2723.15</v>
      </c>
    </row>
    <row r="3767" spans="2:4" x14ac:dyDescent="0.3">
      <c r="B3767" s="72" t="s">
        <v>828</v>
      </c>
      <c r="C3767" s="74" t="s">
        <v>41</v>
      </c>
      <c r="D3767" s="73">
        <v>1062.8699999999999</v>
      </c>
    </row>
    <row r="3768" spans="2:4" x14ac:dyDescent="0.3">
      <c r="B3768" s="72" t="s">
        <v>828</v>
      </c>
      <c r="C3768" s="74" t="s">
        <v>49</v>
      </c>
      <c r="D3768" s="73">
        <v>54591.85</v>
      </c>
    </row>
    <row r="3769" spans="2:4" x14ac:dyDescent="0.3">
      <c r="B3769" s="72" t="s">
        <v>828</v>
      </c>
      <c r="C3769" s="74" t="s">
        <v>55</v>
      </c>
      <c r="D3769" s="73">
        <v>39716.990000000005</v>
      </c>
    </row>
    <row r="3770" spans="2:4" x14ac:dyDescent="0.3">
      <c r="B3770" s="72" t="s">
        <v>828</v>
      </c>
      <c r="C3770" s="74" t="s">
        <v>57</v>
      </c>
      <c r="D3770" s="73">
        <v>3701.61</v>
      </c>
    </row>
    <row r="3771" spans="2:4" x14ac:dyDescent="0.3">
      <c r="B3771" s="72" t="s">
        <v>828</v>
      </c>
      <c r="C3771" s="74" t="s">
        <v>61</v>
      </c>
      <c r="D3771" s="73">
        <v>10795.09</v>
      </c>
    </row>
    <row r="3772" spans="2:4" x14ac:dyDescent="0.3">
      <c r="B3772" s="72" t="s">
        <v>828</v>
      </c>
      <c r="C3772" s="74" t="s">
        <v>63</v>
      </c>
      <c r="D3772" s="73">
        <v>21492.33</v>
      </c>
    </row>
    <row r="3773" spans="2:4" x14ac:dyDescent="0.3">
      <c r="B3773" s="72" t="s">
        <v>828</v>
      </c>
      <c r="C3773" s="74" t="s">
        <v>65</v>
      </c>
      <c r="D3773" s="73">
        <v>125</v>
      </c>
    </row>
    <row r="3774" spans="2:4" x14ac:dyDescent="0.3">
      <c r="B3774" s="72" t="s">
        <v>828</v>
      </c>
      <c r="C3774" s="74" t="s">
        <v>67</v>
      </c>
      <c r="D3774" s="73">
        <v>166.5</v>
      </c>
    </row>
    <row r="3775" spans="2:4" x14ac:dyDescent="0.3">
      <c r="B3775" s="72" t="s">
        <v>828</v>
      </c>
      <c r="C3775" s="74" t="s">
        <v>69</v>
      </c>
      <c r="D3775" s="73">
        <v>12945.65</v>
      </c>
    </row>
    <row r="3776" spans="2:4" x14ac:dyDescent="0.3">
      <c r="B3776" s="72" t="s">
        <v>828</v>
      </c>
      <c r="C3776" s="74" t="s">
        <v>71</v>
      </c>
      <c r="D3776" s="73">
        <v>67638.55</v>
      </c>
    </row>
    <row r="3777" spans="2:4" x14ac:dyDescent="0.3">
      <c r="B3777" s="72" t="s">
        <v>828</v>
      </c>
      <c r="C3777" s="74" t="s">
        <v>83</v>
      </c>
      <c r="D3777" s="73">
        <v>10842.66</v>
      </c>
    </row>
    <row r="3778" spans="2:4" x14ac:dyDescent="0.3">
      <c r="B3778" s="72" t="s">
        <v>828</v>
      </c>
      <c r="C3778" s="74" t="s">
        <v>85</v>
      </c>
      <c r="D3778" s="73">
        <v>152.19</v>
      </c>
    </row>
    <row r="3779" spans="2:4" x14ac:dyDescent="0.3">
      <c r="B3779" s="72" t="s">
        <v>828</v>
      </c>
      <c r="C3779" s="74" t="s">
        <v>89</v>
      </c>
      <c r="D3779" s="73">
        <v>3038.23</v>
      </c>
    </row>
    <row r="3780" spans="2:4" x14ac:dyDescent="0.3">
      <c r="B3780" s="72" t="s">
        <v>828</v>
      </c>
      <c r="C3780" s="74" t="s">
        <v>91</v>
      </c>
      <c r="D3780" s="73">
        <v>33980.050000000003</v>
      </c>
    </row>
    <row r="3781" spans="2:4" x14ac:dyDescent="0.3">
      <c r="B3781" s="72" t="s">
        <v>828</v>
      </c>
      <c r="C3781" s="74" t="s">
        <v>93</v>
      </c>
      <c r="D3781" s="73">
        <v>2833.4700000000003</v>
      </c>
    </row>
    <row r="3782" spans="2:4" x14ac:dyDescent="0.3">
      <c r="B3782" s="72" t="s">
        <v>828</v>
      </c>
      <c r="C3782" s="74" t="s">
        <v>95</v>
      </c>
      <c r="D3782" s="73">
        <v>12302.03</v>
      </c>
    </row>
    <row r="3783" spans="2:4" x14ac:dyDescent="0.3">
      <c r="B3783" s="72" t="s">
        <v>828</v>
      </c>
      <c r="C3783" s="74" t="s">
        <v>99</v>
      </c>
      <c r="D3783" s="73">
        <v>30</v>
      </c>
    </row>
    <row r="3784" spans="2:4" x14ac:dyDescent="0.3">
      <c r="B3784" s="72" t="s">
        <v>828</v>
      </c>
      <c r="C3784" s="74" t="s">
        <v>101</v>
      </c>
      <c r="D3784" s="73">
        <v>18</v>
      </c>
    </row>
    <row r="3785" spans="2:4" x14ac:dyDescent="0.3">
      <c r="B3785" s="72" t="s">
        <v>828</v>
      </c>
      <c r="C3785" s="74" t="s">
        <v>105</v>
      </c>
      <c r="D3785" s="73">
        <v>1542.75</v>
      </c>
    </row>
    <row r="3786" spans="2:4" x14ac:dyDescent="0.3">
      <c r="B3786" s="72" t="s">
        <v>828</v>
      </c>
      <c r="C3786" s="74" t="s">
        <v>107</v>
      </c>
      <c r="D3786" s="73">
        <v>4520.5</v>
      </c>
    </row>
    <row r="3787" spans="2:4" x14ac:dyDescent="0.3">
      <c r="B3787" s="72" t="s">
        <v>828</v>
      </c>
      <c r="C3787" s="74" t="s">
        <v>109</v>
      </c>
      <c r="D3787" s="73">
        <v>27342.82</v>
      </c>
    </row>
    <row r="3788" spans="2:4" x14ac:dyDescent="0.3">
      <c r="B3788" s="72" t="s">
        <v>828</v>
      </c>
      <c r="C3788" s="74" t="s">
        <v>111</v>
      </c>
      <c r="D3788" s="73">
        <v>19960.789999999997</v>
      </c>
    </row>
    <row r="3789" spans="2:4" x14ac:dyDescent="0.3">
      <c r="B3789" s="72" t="s">
        <v>828</v>
      </c>
      <c r="C3789" s="74" t="s">
        <v>113</v>
      </c>
      <c r="D3789" s="73">
        <v>7600.91</v>
      </c>
    </row>
    <row r="3790" spans="2:4" x14ac:dyDescent="0.3">
      <c r="B3790" s="72" t="s">
        <v>828</v>
      </c>
      <c r="C3790" s="74" t="s">
        <v>117</v>
      </c>
      <c r="D3790" s="73">
        <v>3296.38</v>
      </c>
    </row>
    <row r="3791" spans="2:4" x14ac:dyDescent="0.3">
      <c r="B3791" s="72" t="s">
        <v>828</v>
      </c>
      <c r="C3791" s="74" t="s">
        <v>119</v>
      </c>
      <c r="D3791" s="73">
        <v>1359.48</v>
      </c>
    </row>
    <row r="3792" spans="2:4" x14ac:dyDescent="0.3">
      <c r="B3792" s="72" t="s">
        <v>828</v>
      </c>
      <c r="C3792" s="74" t="s">
        <v>22</v>
      </c>
      <c r="D3792" s="73">
        <v>28512.69</v>
      </c>
    </row>
    <row r="3793" spans="2:4" x14ac:dyDescent="0.3">
      <c r="B3793" s="72" t="s">
        <v>384</v>
      </c>
      <c r="C3793" s="74" t="s">
        <v>194</v>
      </c>
      <c r="D3793" s="73">
        <v>97397.36</v>
      </c>
    </row>
    <row r="3794" spans="2:4" x14ac:dyDescent="0.3">
      <c r="B3794" s="72" t="s">
        <v>384</v>
      </c>
      <c r="C3794" s="74" t="s">
        <v>193</v>
      </c>
      <c r="D3794" s="73">
        <v>-97397.36</v>
      </c>
    </row>
    <row r="3795" spans="2:4" x14ac:dyDescent="0.3">
      <c r="B3795" s="72" t="s">
        <v>384</v>
      </c>
      <c r="C3795" s="74" t="s">
        <v>185</v>
      </c>
      <c r="D3795" s="73">
        <v>42820</v>
      </c>
    </row>
    <row r="3796" spans="2:4" x14ac:dyDescent="0.3">
      <c r="B3796" s="72" t="s">
        <v>384</v>
      </c>
      <c r="C3796" s="74" t="s">
        <v>186</v>
      </c>
      <c r="D3796" s="73">
        <v>21508.6</v>
      </c>
    </row>
    <row r="3797" spans="2:4" x14ac:dyDescent="0.3">
      <c r="B3797" s="72" t="s">
        <v>384</v>
      </c>
      <c r="C3797" s="74" t="s">
        <v>187</v>
      </c>
      <c r="D3797" s="73">
        <v>131167.82</v>
      </c>
    </row>
    <row r="3798" spans="2:4" x14ac:dyDescent="0.3">
      <c r="B3798" s="72" t="s">
        <v>384</v>
      </c>
      <c r="C3798" s="74" t="s">
        <v>190</v>
      </c>
      <c r="D3798" s="73">
        <v>58848.200000000004</v>
      </c>
    </row>
    <row r="3799" spans="2:4" x14ac:dyDescent="0.3">
      <c r="B3799" s="72" t="s">
        <v>384</v>
      </c>
      <c r="C3799" s="74" t="s">
        <v>191</v>
      </c>
      <c r="D3799" s="73">
        <v>65855.700000000012</v>
      </c>
    </row>
    <row r="3800" spans="2:4" x14ac:dyDescent="0.3">
      <c r="B3800" s="72" t="s">
        <v>384</v>
      </c>
      <c r="C3800" s="74" t="s">
        <v>192</v>
      </c>
      <c r="D3800" s="73">
        <v>3600349.48</v>
      </c>
    </row>
    <row r="3801" spans="2:4" x14ac:dyDescent="0.3">
      <c r="B3801" s="72" t="s">
        <v>384</v>
      </c>
      <c r="C3801" s="74" t="s">
        <v>172</v>
      </c>
      <c r="D3801" s="73">
        <v>25964.730000000003</v>
      </c>
    </row>
    <row r="3802" spans="2:4" x14ac:dyDescent="0.3">
      <c r="B3802" s="72" t="s">
        <v>384</v>
      </c>
      <c r="C3802" s="74" t="s">
        <v>174</v>
      </c>
      <c r="D3802" s="73">
        <v>180777.28000000003</v>
      </c>
    </row>
    <row r="3803" spans="2:4" x14ac:dyDescent="0.3">
      <c r="B3803" s="72" t="s">
        <v>384</v>
      </c>
      <c r="C3803" s="74" t="s">
        <v>178</v>
      </c>
      <c r="D3803" s="73">
        <v>177735.9</v>
      </c>
    </row>
    <row r="3804" spans="2:4" x14ac:dyDescent="0.3">
      <c r="B3804" s="72" t="s">
        <v>384</v>
      </c>
      <c r="C3804" s="74" t="s">
        <v>180</v>
      </c>
      <c r="D3804" s="73">
        <v>103881.63</v>
      </c>
    </row>
    <row r="3805" spans="2:4" x14ac:dyDescent="0.3">
      <c r="B3805" s="72" t="s">
        <v>384</v>
      </c>
      <c r="C3805" s="74" t="s">
        <v>182</v>
      </c>
      <c r="D3805" s="73">
        <v>2305884.14</v>
      </c>
    </row>
    <row r="3806" spans="2:4" x14ac:dyDescent="0.3">
      <c r="B3806" s="72" t="s">
        <v>384</v>
      </c>
      <c r="C3806" s="74" t="s">
        <v>139</v>
      </c>
      <c r="D3806" s="73">
        <v>853792.04</v>
      </c>
    </row>
    <row r="3807" spans="2:4" x14ac:dyDescent="0.3">
      <c r="B3807" s="72" t="s">
        <v>384</v>
      </c>
      <c r="C3807" s="74" t="s">
        <v>141</v>
      </c>
      <c r="D3807" s="73">
        <v>621272.02</v>
      </c>
    </row>
    <row r="3808" spans="2:4" x14ac:dyDescent="0.3">
      <c r="B3808" s="72" t="s">
        <v>384</v>
      </c>
      <c r="C3808" s="74" t="s">
        <v>143</v>
      </c>
      <c r="D3808" s="73">
        <v>65757.119999999995</v>
      </c>
    </row>
    <row r="3809" spans="2:4" x14ac:dyDescent="0.3">
      <c r="B3809" s="72" t="s">
        <v>384</v>
      </c>
      <c r="C3809" s="74" t="s">
        <v>145</v>
      </c>
      <c r="D3809" s="73">
        <v>22899.149999999998</v>
      </c>
    </row>
    <row r="3810" spans="2:4" x14ac:dyDescent="0.3">
      <c r="B3810" s="72" t="s">
        <v>384</v>
      </c>
      <c r="C3810" s="74" t="s">
        <v>147</v>
      </c>
      <c r="D3810" s="73">
        <v>12907.43</v>
      </c>
    </row>
    <row r="3811" spans="2:4" x14ac:dyDescent="0.3">
      <c r="B3811" s="72" t="s">
        <v>384</v>
      </c>
      <c r="C3811" s="74" t="s">
        <v>149</v>
      </c>
      <c r="D3811" s="73">
        <v>15884.57</v>
      </c>
    </row>
    <row r="3812" spans="2:4" x14ac:dyDescent="0.3">
      <c r="B3812" s="72" t="s">
        <v>384</v>
      </c>
      <c r="C3812" s="74" t="s">
        <v>159</v>
      </c>
      <c r="D3812" s="73">
        <v>295338.44000000006</v>
      </c>
    </row>
    <row r="3813" spans="2:4" x14ac:dyDescent="0.3">
      <c r="B3813" s="72" t="s">
        <v>384</v>
      </c>
      <c r="C3813" s="74" t="s">
        <v>161</v>
      </c>
      <c r="D3813" s="73">
        <v>548586.66999999993</v>
      </c>
    </row>
    <row r="3814" spans="2:4" x14ac:dyDescent="0.3">
      <c r="B3814" s="72" t="s">
        <v>384</v>
      </c>
      <c r="C3814" s="74" t="s">
        <v>163</v>
      </c>
      <c r="D3814" s="73">
        <v>207173.92</v>
      </c>
    </row>
    <row r="3815" spans="2:4" x14ac:dyDescent="0.3">
      <c r="B3815" s="72" t="s">
        <v>384</v>
      </c>
      <c r="C3815" s="74" t="s">
        <v>165</v>
      </c>
      <c r="D3815" s="73">
        <v>292527.49</v>
      </c>
    </row>
    <row r="3816" spans="2:4" x14ac:dyDescent="0.3">
      <c r="B3816" s="72" t="s">
        <v>384</v>
      </c>
      <c r="C3816" s="74" t="s">
        <v>124</v>
      </c>
      <c r="D3816" s="73">
        <v>136871.75</v>
      </c>
    </row>
    <row r="3817" spans="2:4" x14ac:dyDescent="0.3">
      <c r="B3817" s="72" t="s">
        <v>384</v>
      </c>
      <c r="C3817" s="74" t="s">
        <v>126</v>
      </c>
      <c r="D3817" s="73">
        <v>87406.25</v>
      </c>
    </row>
    <row r="3818" spans="2:4" x14ac:dyDescent="0.3">
      <c r="B3818" s="72" t="s">
        <v>384</v>
      </c>
      <c r="C3818" s="74" t="s">
        <v>128</v>
      </c>
      <c r="D3818" s="73">
        <v>48402.14</v>
      </c>
    </row>
    <row r="3819" spans="2:4" x14ac:dyDescent="0.3">
      <c r="B3819" s="72" t="s">
        <v>384</v>
      </c>
      <c r="C3819" s="74" t="s">
        <v>130</v>
      </c>
      <c r="D3819" s="73">
        <v>69711.070000000007</v>
      </c>
    </row>
    <row r="3820" spans="2:4" x14ac:dyDescent="0.3">
      <c r="B3820" s="72" t="s">
        <v>384</v>
      </c>
      <c r="C3820" s="74" t="s">
        <v>132</v>
      </c>
      <c r="D3820" s="73">
        <v>425184.63</v>
      </c>
    </row>
    <row r="3821" spans="2:4" x14ac:dyDescent="0.3">
      <c r="B3821" s="72" t="s">
        <v>384</v>
      </c>
      <c r="C3821" s="74" t="s">
        <v>33</v>
      </c>
      <c r="D3821" s="73">
        <v>1277.73</v>
      </c>
    </row>
    <row r="3822" spans="2:4" x14ac:dyDescent="0.3">
      <c r="B3822" s="72" t="s">
        <v>384</v>
      </c>
      <c r="C3822" s="74" t="s">
        <v>35</v>
      </c>
      <c r="D3822" s="73">
        <v>7488.78</v>
      </c>
    </row>
    <row r="3823" spans="2:4" x14ac:dyDescent="0.3">
      <c r="B3823" s="72" t="s">
        <v>384</v>
      </c>
      <c r="C3823" s="74" t="s">
        <v>39</v>
      </c>
      <c r="D3823" s="73">
        <v>15656.170000000002</v>
      </c>
    </row>
    <row r="3824" spans="2:4" x14ac:dyDescent="0.3">
      <c r="B3824" s="72" t="s">
        <v>384</v>
      </c>
      <c r="C3824" s="74" t="s">
        <v>49</v>
      </c>
      <c r="D3824" s="73">
        <v>147618.47999999998</v>
      </c>
    </row>
    <row r="3825" spans="2:4" x14ac:dyDescent="0.3">
      <c r="B3825" s="72" t="s">
        <v>384</v>
      </c>
      <c r="C3825" s="74" t="s">
        <v>55</v>
      </c>
      <c r="D3825" s="73">
        <v>487158.6</v>
      </c>
    </row>
    <row r="3826" spans="2:4" x14ac:dyDescent="0.3">
      <c r="B3826" s="72" t="s">
        <v>384</v>
      </c>
      <c r="C3826" s="74" t="s">
        <v>57</v>
      </c>
      <c r="D3826" s="73">
        <v>12951.94</v>
      </c>
    </row>
    <row r="3827" spans="2:4" x14ac:dyDescent="0.3">
      <c r="B3827" s="72" t="s">
        <v>384</v>
      </c>
      <c r="C3827" s="74" t="s">
        <v>59</v>
      </c>
      <c r="D3827" s="73">
        <v>150356.12</v>
      </c>
    </row>
    <row r="3828" spans="2:4" x14ac:dyDescent="0.3">
      <c r="B3828" s="72" t="s">
        <v>384</v>
      </c>
      <c r="C3828" s="74" t="s">
        <v>63</v>
      </c>
      <c r="D3828" s="73">
        <v>101998.76</v>
      </c>
    </row>
    <row r="3829" spans="2:4" x14ac:dyDescent="0.3">
      <c r="B3829" s="72" t="s">
        <v>384</v>
      </c>
      <c r="C3829" s="74" t="s">
        <v>67</v>
      </c>
      <c r="D3829" s="73">
        <v>3774.13</v>
      </c>
    </row>
    <row r="3830" spans="2:4" x14ac:dyDescent="0.3">
      <c r="B3830" s="72" t="s">
        <v>384</v>
      </c>
      <c r="C3830" s="74" t="s">
        <v>69</v>
      </c>
      <c r="D3830" s="73">
        <v>40527.32</v>
      </c>
    </row>
    <row r="3831" spans="2:4" x14ac:dyDescent="0.3">
      <c r="B3831" s="72" t="s">
        <v>384</v>
      </c>
      <c r="C3831" s="74" t="s">
        <v>71</v>
      </c>
      <c r="D3831" s="73">
        <v>144000.88</v>
      </c>
    </row>
    <row r="3832" spans="2:4" x14ac:dyDescent="0.3">
      <c r="B3832" s="72" t="s">
        <v>384</v>
      </c>
      <c r="C3832" s="74" t="s">
        <v>85</v>
      </c>
      <c r="D3832" s="73">
        <v>554.88</v>
      </c>
    </row>
    <row r="3833" spans="2:4" x14ac:dyDescent="0.3">
      <c r="B3833" s="72" t="s">
        <v>384</v>
      </c>
      <c r="C3833" s="74" t="s">
        <v>89</v>
      </c>
      <c r="D3833" s="73">
        <v>160.91999999999999</v>
      </c>
    </row>
    <row r="3834" spans="2:4" x14ac:dyDescent="0.3">
      <c r="B3834" s="72" t="s">
        <v>384</v>
      </c>
      <c r="C3834" s="74" t="s">
        <v>91</v>
      </c>
      <c r="D3834" s="73">
        <v>49316.79</v>
      </c>
    </row>
    <row r="3835" spans="2:4" x14ac:dyDescent="0.3">
      <c r="B3835" s="72" t="s">
        <v>384</v>
      </c>
      <c r="C3835" s="74" t="s">
        <v>93</v>
      </c>
      <c r="D3835" s="73">
        <v>147359.41999999998</v>
      </c>
    </row>
    <row r="3836" spans="2:4" x14ac:dyDescent="0.3">
      <c r="B3836" s="72" t="s">
        <v>384</v>
      </c>
      <c r="C3836" s="74" t="s">
        <v>95</v>
      </c>
      <c r="D3836" s="73">
        <v>158133.84</v>
      </c>
    </row>
    <row r="3837" spans="2:4" x14ac:dyDescent="0.3">
      <c r="B3837" s="72" t="s">
        <v>384</v>
      </c>
      <c r="C3837" s="74" t="s">
        <v>103</v>
      </c>
      <c r="D3837" s="73">
        <v>16000</v>
      </c>
    </row>
    <row r="3838" spans="2:4" x14ac:dyDescent="0.3">
      <c r="B3838" s="72" t="s">
        <v>384</v>
      </c>
      <c r="C3838" s="74" t="s">
        <v>105</v>
      </c>
      <c r="D3838" s="73">
        <v>17015.2</v>
      </c>
    </row>
    <row r="3839" spans="2:4" x14ac:dyDescent="0.3">
      <c r="B3839" s="72" t="s">
        <v>384</v>
      </c>
      <c r="C3839" s="74" t="s">
        <v>107</v>
      </c>
      <c r="D3839" s="73">
        <v>35046.639999999999</v>
      </c>
    </row>
    <row r="3840" spans="2:4" x14ac:dyDescent="0.3">
      <c r="B3840" s="72" t="s">
        <v>384</v>
      </c>
      <c r="C3840" s="74" t="s">
        <v>109</v>
      </c>
      <c r="D3840" s="73">
        <v>364091.2</v>
      </c>
    </row>
    <row r="3841" spans="2:4" x14ac:dyDescent="0.3">
      <c r="B3841" s="72" t="s">
        <v>384</v>
      </c>
      <c r="C3841" s="74" t="s">
        <v>111</v>
      </c>
      <c r="D3841" s="73">
        <v>1105</v>
      </c>
    </row>
    <row r="3842" spans="2:4" x14ac:dyDescent="0.3">
      <c r="B3842" s="72" t="s">
        <v>384</v>
      </c>
      <c r="C3842" s="74" t="s">
        <v>117</v>
      </c>
      <c r="D3842" s="73">
        <v>1936.44</v>
      </c>
    </row>
    <row r="3843" spans="2:4" x14ac:dyDescent="0.3">
      <c r="B3843" s="72" t="s">
        <v>384</v>
      </c>
      <c r="C3843" s="74" t="s">
        <v>119</v>
      </c>
      <c r="D3843" s="73">
        <v>5618.73</v>
      </c>
    </row>
    <row r="3844" spans="2:4" x14ac:dyDescent="0.3">
      <c r="B3844" s="72" t="s">
        <v>384</v>
      </c>
      <c r="C3844" s="74" t="s">
        <v>22</v>
      </c>
      <c r="D3844" s="73">
        <v>68275.3</v>
      </c>
    </row>
    <row r="3845" spans="2:4" x14ac:dyDescent="0.3">
      <c r="B3845" s="72" t="s">
        <v>384</v>
      </c>
      <c r="C3845" s="74" t="s">
        <v>4</v>
      </c>
      <c r="D3845" s="73">
        <v>-11625.84</v>
      </c>
    </row>
    <row r="3846" spans="2:4" x14ac:dyDescent="0.3">
      <c r="B3846" s="72" t="s">
        <v>384</v>
      </c>
      <c r="C3846" s="74" t="s">
        <v>6</v>
      </c>
      <c r="D3846" s="73">
        <v>13776.67</v>
      </c>
    </row>
    <row r="3847" spans="2:4" x14ac:dyDescent="0.3">
      <c r="B3847" s="72" t="s">
        <v>384</v>
      </c>
      <c r="C3847" s="74" t="s">
        <v>14</v>
      </c>
      <c r="D3847" s="73">
        <v>45057.5</v>
      </c>
    </row>
    <row r="3848" spans="2:4" x14ac:dyDescent="0.3">
      <c r="B3848" s="72" t="s">
        <v>210</v>
      </c>
      <c r="C3848" s="74" t="s">
        <v>194</v>
      </c>
      <c r="D3848" s="73">
        <v>211341.12999999998</v>
      </c>
    </row>
    <row r="3849" spans="2:4" x14ac:dyDescent="0.3">
      <c r="B3849" s="72" t="s">
        <v>210</v>
      </c>
      <c r="C3849" s="74" t="s">
        <v>193</v>
      </c>
      <c r="D3849" s="73">
        <v>-211341.13</v>
      </c>
    </row>
    <row r="3850" spans="2:4" x14ac:dyDescent="0.3">
      <c r="B3850" s="72" t="s">
        <v>210</v>
      </c>
      <c r="C3850" s="74" t="s">
        <v>185</v>
      </c>
      <c r="D3850" s="73">
        <v>203395</v>
      </c>
    </row>
    <row r="3851" spans="2:4" x14ac:dyDescent="0.3">
      <c r="B3851" s="72" t="s">
        <v>210</v>
      </c>
      <c r="C3851" s="74" t="s">
        <v>186</v>
      </c>
      <c r="D3851" s="73">
        <v>197536.47</v>
      </c>
    </row>
    <row r="3852" spans="2:4" x14ac:dyDescent="0.3">
      <c r="B3852" s="72" t="s">
        <v>210</v>
      </c>
      <c r="C3852" s="74" t="s">
        <v>187</v>
      </c>
      <c r="D3852" s="73">
        <v>482258.43000000005</v>
      </c>
    </row>
    <row r="3853" spans="2:4" x14ac:dyDescent="0.3">
      <c r="B3853" s="72" t="s">
        <v>210</v>
      </c>
      <c r="C3853" s="74" t="s">
        <v>190</v>
      </c>
      <c r="D3853" s="73">
        <v>661878.15999999992</v>
      </c>
    </row>
    <row r="3854" spans="2:4" x14ac:dyDescent="0.3">
      <c r="B3854" s="72" t="s">
        <v>210</v>
      </c>
      <c r="C3854" s="74" t="s">
        <v>191</v>
      </c>
      <c r="D3854" s="73">
        <v>602629.39</v>
      </c>
    </row>
    <row r="3855" spans="2:4" x14ac:dyDescent="0.3">
      <c r="B3855" s="72" t="s">
        <v>210</v>
      </c>
      <c r="C3855" s="74" t="s">
        <v>192</v>
      </c>
      <c r="D3855" s="73">
        <v>19790774.830000002</v>
      </c>
    </row>
    <row r="3856" spans="2:4" x14ac:dyDescent="0.3">
      <c r="B3856" s="72" t="s">
        <v>210</v>
      </c>
      <c r="C3856" s="74" t="s">
        <v>172</v>
      </c>
      <c r="D3856" s="73">
        <v>159179.6</v>
      </c>
    </row>
    <row r="3857" spans="2:4" x14ac:dyDescent="0.3">
      <c r="B3857" s="72" t="s">
        <v>210</v>
      </c>
      <c r="C3857" s="74" t="s">
        <v>174</v>
      </c>
      <c r="D3857" s="73">
        <v>402326.48</v>
      </c>
    </row>
    <row r="3858" spans="2:4" x14ac:dyDescent="0.3">
      <c r="B3858" s="72" t="s">
        <v>210</v>
      </c>
      <c r="C3858" s="74" t="s">
        <v>178</v>
      </c>
      <c r="D3858" s="73">
        <v>645981.30999999994</v>
      </c>
    </row>
    <row r="3859" spans="2:4" x14ac:dyDescent="0.3">
      <c r="B3859" s="72" t="s">
        <v>210</v>
      </c>
      <c r="C3859" s="74" t="s">
        <v>180</v>
      </c>
      <c r="D3859" s="73">
        <v>275640.55</v>
      </c>
    </row>
    <row r="3860" spans="2:4" x14ac:dyDescent="0.3">
      <c r="B3860" s="72" t="s">
        <v>210</v>
      </c>
      <c r="C3860" s="74" t="s">
        <v>182</v>
      </c>
      <c r="D3860" s="73">
        <v>9491221.7499999981</v>
      </c>
    </row>
    <row r="3861" spans="2:4" x14ac:dyDescent="0.3">
      <c r="B3861" s="72" t="s">
        <v>210</v>
      </c>
      <c r="C3861" s="74" t="s">
        <v>135</v>
      </c>
      <c r="D3861" s="73">
        <v>8778.01</v>
      </c>
    </row>
    <row r="3862" spans="2:4" x14ac:dyDescent="0.3">
      <c r="B3862" s="72" t="s">
        <v>210</v>
      </c>
      <c r="C3862" s="74" t="s">
        <v>139</v>
      </c>
      <c r="D3862" s="73">
        <v>3007613.52</v>
      </c>
    </row>
    <row r="3863" spans="2:4" x14ac:dyDescent="0.3">
      <c r="B3863" s="72" t="s">
        <v>210</v>
      </c>
      <c r="C3863" s="74" t="s">
        <v>141</v>
      </c>
      <c r="D3863" s="73">
        <v>2666082.7600000002</v>
      </c>
    </row>
    <row r="3864" spans="2:4" x14ac:dyDescent="0.3">
      <c r="B3864" s="72" t="s">
        <v>210</v>
      </c>
      <c r="C3864" s="74" t="s">
        <v>143</v>
      </c>
      <c r="D3864" s="73">
        <v>218040.42999999996</v>
      </c>
    </row>
    <row r="3865" spans="2:4" x14ac:dyDescent="0.3">
      <c r="B3865" s="72" t="s">
        <v>210</v>
      </c>
      <c r="C3865" s="74" t="s">
        <v>145</v>
      </c>
      <c r="D3865" s="73">
        <v>93201.819999999992</v>
      </c>
    </row>
    <row r="3866" spans="2:4" x14ac:dyDescent="0.3">
      <c r="B3866" s="72" t="s">
        <v>210</v>
      </c>
      <c r="C3866" s="74" t="s">
        <v>147</v>
      </c>
      <c r="D3866" s="73">
        <v>39365.089999999997</v>
      </c>
    </row>
    <row r="3867" spans="2:4" x14ac:dyDescent="0.3">
      <c r="B3867" s="72" t="s">
        <v>210</v>
      </c>
      <c r="C3867" s="74" t="s">
        <v>149</v>
      </c>
      <c r="D3867" s="73">
        <v>77820.959999999992</v>
      </c>
    </row>
    <row r="3868" spans="2:4" x14ac:dyDescent="0.3">
      <c r="B3868" s="72" t="s">
        <v>210</v>
      </c>
      <c r="C3868" s="74" t="s">
        <v>159</v>
      </c>
      <c r="D3868" s="73">
        <v>1202906.02</v>
      </c>
    </row>
    <row r="3869" spans="2:4" x14ac:dyDescent="0.3">
      <c r="B3869" s="72" t="s">
        <v>210</v>
      </c>
      <c r="C3869" s="74" t="s">
        <v>161</v>
      </c>
      <c r="D3869" s="73">
        <v>3060548.48</v>
      </c>
    </row>
    <row r="3870" spans="2:4" x14ac:dyDescent="0.3">
      <c r="B3870" s="72" t="s">
        <v>210</v>
      </c>
      <c r="C3870" s="74" t="s">
        <v>163</v>
      </c>
      <c r="D3870" s="73">
        <v>809757.55000000016</v>
      </c>
    </row>
    <row r="3871" spans="2:4" x14ac:dyDescent="0.3">
      <c r="B3871" s="72" t="s">
        <v>210</v>
      </c>
      <c r="C3871" s="74" t="s">
        <v>165</v>
      </c>
      <c r="D3871" s="73">
        <v>1643063.5800000003</v>
      </c>
    </row>
    <row r="3872" spans="2:4" x14ac:dyDescent="0.3">
      <c r="B3872" s="72" t="s">
        <v>210</v>
      </c>
      <c r="C3872" s="74" t="s">
        <v>167</v>
      </c>
      <c r="D3872" s="73">
        <v>75147.490000000005</v>
      </c>
    </row>
    <row r="3873" spans="2:4" x14ac:dyDescent="0.3">
      <c r="B3873" s="72" t="s">
        <v>210</v>
      </c>
      <c r="C3873" s="74" t="s">
        <v>169</v>
      </c>
      <c r="D3873" s="73">
        <v>55237.75</v>
      </c>
    </row>
    <row r="3874" spans="2:4" x14ac:dyDescent="0.3">
      <c r="B3874" s="72" t="s">
        <v>210</v>
      </c>
      <c r="C3874" s="74" t="s">
        <v>124</v>
      </c>
      <c r="D3874" s="73">
        <v>1001872.89</v>
      </c>
    </row>
    <row r="3875" spans="2:4" x14ac:dyDescent="0.3">
      <c r="B3875" s="72" t="s">
        <v>210</v>
      </c>
      <c r="C3875" s="74" t="s">
        <v>126</v>
      </c>
      <c r="D3875" s="73">
        <v>696378.64000000013</v>
      </c>
    </row>
    <row r="3876" spans="2:4" x14ac:dyDescent="0.3">
      <c r="B3876" s="72" t="s">
        <v>210</v>
      </c>
      <c r="C3876" s="74" t="s">
        <v>128</v>
      </c>
      <c r="D3876" s="73">
        <v>860719.38000000012</v>
      </c>
    </row>
    <row r="3877" spans="2:4" x14ac:dyDescent="0.3">
      <c r="B3877" s="72" t="s">
        <v>210</v>
      </c>
      <c r="C3877" s="74" t="s">
        <v>130</v>
      </c>
      <c r="D3877" s="73">
        <v>159862.94</v>
      </c>
    </row>
    <row r="3878" spans="2:4" x14ac:dyDescent="0.3">
      <c r="B3878" s="72" t="s">
        <v>210</v>
      </c>
      <c r="C3878" s="74" t="s">
        <v>132</v>
      </c>
      <c r="D3878" s="73">
        <v>1488105.6300000006</v>
      </c>
    </row>
    <row r="3879" spans="2:4" x14ac:dyDescent="0.3">
      <c r="B3879" s="72" t="s">
        <v>210</v>
      </c>
      <c r="C3879" s="74" t="s">
        <v>39</v>
      </c>
      <c r="D3879" s="73">
        <v>122152.73000000001</v>
      </c>
    </row>
    <row r="3880" spans="2:4" x14ac:dyDescent="0.3">
      <c r="B3880" s="72" t="s">
        <v>210</v>
      </c>
      <c r="C3880" s="74" t="s">
        <v>47</v>
      </c>
      <c r="D3880" s="73">
        <v>41746.99</v>
      </c>
    </row>
    <row r="3881" spans="2:4" x14ac:dyDescent="0.3">
      <c r="B3881" s="72" t="s">
        <v>210</v>
      </c>
      <c r="C3881" s="74" t="s">
        <v>49</v>
      </c>
      <c r="D3881" s="73">
        <v>536621.38</v>
      </c>
    </row>
    <row r="3882" spans="2:4" x14ac:dyDescent="0.3">
      <c r="B3882" s="72" t="s">
        <v>210</v>
      </c>
      <c r="C3882" s="74" t="s">
        <v>51</v>
      </c>
      <c r="D3882" s="73">
        <v>213610.94999999998</v>
      </c>
    </row>
    <row r="3883" spans="2:4" x14ac:dyDescent="0.3">
      <c r="B3883" s="72" t="s">
        <v>210</v>
      </c>
      <c r="C3883" s="74" t="s">
        <v>55</v>
      </c>
      <c r="D3883" s="73">
        <v>341003.93</v>
      </c>
    </row>
    <row r="3884" spans="2:4" x14ac:dyDescent="0.3">
      <c r="B3884" s="72" t="s">
        <v>210</v>
      </c>
      <c r="C3884" s="74" t="s">
        <v>57</v>
      </c>
      <c r="D3884" s="73">
        <v>64137.16</v>
      </c>
    </row>
    <row r="3885" spans="2:4" x14ac:dyDescent="0.3">
      <c r="B3885" s="72" t="s">
        <v>210</v>
      </c>
      <c r="C3885" s="74" t="s">
        <v>61</v>
      </c>
      <c r="D3885" s="73">
        <v>3935</v>
      </c>
    </row>
    <row r="3886" spans="2:4" x14ac:dyDescent="0.3">
      <c r="B3886" s="72" t="s">
        <v>210</v>
      </c>
      <c r="C3886" s="74" t="s">
        <v>63</v>
      </c>
      <c r="D3886" s="73">
        <v>588155.31000000006</v>
      </c>
    </row>
    <row r="3887" spans="2:4" x14ac:dyDescent="0.3">
      <c r="B3887" s="72" t="s">
        <v>210</v>
      </c>
      <c r="C3887" s="74" t="s">
        <v>65</v>
      </c>
      <c r="D3887" s="73">
        <v>59318.87</v>
      </c>
    </row>
    <row r="3888" spans="2:4" x14ac:dyDescent="0.3">
      <c r="B3888" s="72" t="s">
        <v>210</v>
      </c>
      <c r="C3888" s="74" t="s">
        <v>67</v>
      </c>
      <c r="D3888" s="73">
        <v>4661.91</v>
      </c>
    </row>
    <row r="3889" spans="2:4" x14ac:dyDescent="0.3">
      <c r="B3889" s="72" t="s">
        <v>210</v>
      </c>
      <c r="C3889" s="74" t="s">
        <v>69</v>
      </c>
      <c r="D3889" s="73">
        <v>83273.319999999992</v>
      </c>
    </row>
    <row r="3890" spans="2:4" x14ac:dyDescent="0.3">
      <c r="B3890" s="72" t="s">
        <v>210</v>
      </c>
      <c r="C3890" s="74" t="s">
        <v>71</v>
      </c>
      <c r="D3890" s="73">
        <v>3865.88</v>
      </c>
    </row>
    <row r="3891" spans="2:4" x14ac:dyDescent="0.3">
      <c r="B3891" s="72" t="s">
        <v>210</v>
      </c>
      <c r="C3891" s="74" t="s">
        <v>77</v>
      </c>
      <c r="D3891" s="73">
        <v>457778.63</v>
      </c>
    </row>
    <row r="3892" spans="2:4" x14ac:dyDescent="0.3">
      <c r="B3892" s="72" t="s">
        <v>210</v>
      </c>
      <c r="C3892" s="74" t="s">
        <v>81</v>
      </c>
      <c r="D3892" s="73">
        <v>317891.42</v>
      </c>
    </row>
    <row r="3893" spans="2:4" x14ac:dyDescent="0.3">
      <c r="B3893" s="72" t="s">
        <v>210</v>
      </c>
      <c r="C3893" s="74" t="s">
        <v>83</v>
      </c>
      <c r="D3893" s="73">
        <v>66049.7</v>
      </c>
    </row>
    <row r="3894" spans="2:4" x14ac:dyDescent="0.3">
      <c r="B3894" s="72" t="s">
        <v>210</v>
      </c>
      <c r="C3894" s="74" t="s">
        <v>89</v>
      </c>
      <c r="D3894" s="73">
        <v>226962.78999999998</v>
      </c>
    </row>
    <row r="3895" spans="2:4" x14ac:dyDescent="0.3">
      <c r="B3895" s="72" t="s">
        <v>210</v>
      </c>
      <c r="C3895" s="74" t="s">
        <v>91</v>
      </c>
      <c r="D3895" s="73">
        <v>1058751.7000000002</v>
      </c>
    </row>
    <row r="3896" spans="2:4" x14ac:dyDescent="0.3">
      <c r="B3896" s="72" t="s">
        <v>210</v>
      </c>
      <c r="C3896" s="74" t="s">
        <v>93</v>
      </c>
      <c r="D3896" s="73">
        <v>112301.73</v>
      </c>
    </row>
    <row r="3897" spans="2:4" x14ac:dyDescent="0.3">
      <c r="B3897" s="72" t="s">
        <v>210</v>
      </c>
      <c r="C3897" s="74" t="s">
        <v>95</v>
      </c>
      <c r="D3897" s="73">
        <v>92371.510000000009</v>
      </c>
    </row>
    <row r="3898" spans="2:4" x14ac:dyDescent="0.3">
      <c r="B3898" s="72" t="s">
        <v>210</v>
      </c>
      <c r="C3898" s="74" t="s">
        <v>97</v>
      </c>
      <c r="D3898" s="73">
        <v>57719.43</v>
      </c>
    </row>
    <row r="3899" spans="2:4" x14ac:dyDescent="0.3">
      <c r="B3899" s="72" t="s">
        <v>210</v>
      </c>
      <c r="C3899" s="74" t="s">
        <v>99</v>
      </c>
      <c r="D3899" s="73">
        <v>26452.57</v>
      </c>
    </row>
    <row r="3900" spans="2:4" x14ac:dyDescent="0.3">
      <c r="B3900" s="72" t="s">
        <v>210</v>
      </c>
      <c r="C3900" s="74" t="s">
        <v>101</v>
      </c>
      <c r="D3900" s="73">
        <v>43615.899999999994</v>
      </c>
    </row>
    <row r="3901" spans="2:4" x14ac:dyDescent="0.3">
      <c r="B3901" s="72" t="s">
        <v>210</v>
      </c>
      <c r="C3901" s="74" t="s">
        <v>105</v>
      </c>
      <c r="D3901" s="73">
        <v>40535.15</v>
      </c>
    </row>
    <row r="3902" spans="2:4" x14ac:dyDescent="0.3">
      <c r="B3902" s="72" t="s">
        <v>210</v>
      </c>
      <c r="C3902" s="74" t="s">
        <v>107</v>
      </c>
      <c r="D3902" s="73">
        <v>92262.95</v>
      </c>
    </row>
    <row r="3903" spans="2:4" x14ac:dyDescent="0.3">
      <c r="B3903" s="72" t="s">
        <v>210</v>
      </c>
      <c r="C3903" s="74" t="s">
        <v>109</v>
      </c>
      <c r="D3903" s="73">
        <v>841159.79</v>
      </c>
    </row>
    <row r="3904" spans="2:4" x14ac:dyDescent="0.3">
      <c r="B3904" s="72" t="s">
        <v>210</v>
      </c>
      <c r="C3904" s="74" t="s">
        <v>111</v>
      </c>
      <c r="D3904" s="73">
        <v>36063.880000000005</v>
      </c>
    </row>
    <row r="3905" spans="2:4" x14ac:dyDescent="0.3">
      <c r="B3905" s="72" t="s">
        <v>210</v>
      </c>
      <c r="C3905" s="74" t="s">
        <v>113</v>
      </c>
      <c r="D3905" s="73">
        <v>1145945.67</v>
      </c>
    </row>
    <row r="3906" spans="2:4" x14ac:dyDescent="0.3">
      <c r="B3906" s="72" t="s">
        <v>210</v>
      </c>
      <c r="C3906" s="74" t="s">
        <v>115</v>
      </c>
      <c r="D3906" s="73">
        <v>15808</v>
      </c>
    </row>
    <row r="3907" spans="2:4" x14ac:dyDescent="0.3">
      <c r="B3907" s="72" t="s">
        <v>210</v>
      </c>
      <c r="C3907" s="74" t="s">
        <v>117</v>
      </c>
      <c r="D3907" s="73">
        <v>739868.77999999991</v>
      </c>
    </row>
    <row r="3908" spans="2:4" x14ac:dyDescent="0.3">
      <c r="B3908" s="72" t="s">
        <v>210</v>
      </c>
      <c r="C3908" s="74" t="s">
        <v>119</v>
      </c>
      <c r="D3908" s="73">
        <v>7037.51</v>
      </c>
    </row>
    <row r="3909" spans="2:4" x14ac:dyDescent="0.3">
      <c r="B3909" s="72" t="s">
        <v>210</v>
      </c>
      <c r="C3909" s="74" t="s">
        <v>121</v>
      </c>
      <c r="D3909" s="73">
        <v>62891.33</v>
      </c>
    </row>
    <row r="3910" spans="2:4" x14ac:dyDescent="0.3">
      <c r="B3910" s="72" t="s">
        <v>210</v>
      </c>
      <c r="C3910" s="74" t="s">
        <v>22</v>
      </c>
      <c r="D3910" s="73">
        <v>101161.4</v>
      </c>
    </row>
    <row r="3911" spans="2:4" x14ac:dyDescent="0.3">
      <c r="B3911" s="72" t="s">
        <v>210</v>
      </c>
      <c r="C3911" s="74" t="s">
        <v>6</v>
      </c>
      <c r="D3911" s="73">
        <v>138029.51</v>
      </c>
    </row>
    <row r="3912" spans="2:4" x14ac:dyDescent="0.3">
      <c r="B3912" s="72" t="s">
        <v>210</v>
      </c>
      <c r="C3912" s="74" t="s">
        <v>8</v>
      </c>
      <c r="D3912" s="73">
        <v>112374.86</v>
      </c>
    </row>
    <row r="3913" spans="2:4" x14ac:dyDescent="0.3">
      <c r="B3913" s="72" t="s">
        <v>210</v>
      </c>
      <c r="C3913" s="74" t="s">
        <v>12</v>
      </c>
      <c r="D3913" s="73">
        <v>276844.90000000002</v>
      </c>
    </row>
    <row r="3914" spans="2:4" x14ac:dyDescent="0.3">
      <c r="B3914" s="72" t="s">
        <v>210</v>
      </c>
      <c r="C3914" s="74" t="s">
        <v>14</v>
      </c>
      <c r="D3914" s="73">
        <v>131596.56</v>
      </c>
    </row>
    <row r="3915" spans="2:4" x14ac:dyDescent="0.3">
      <c r="B3915" s="72" t="s">
        <v>412</v>
      </c>
      <c r="C3915" s="74" t="s">
        <v>194</v>
      </c>
      <c r="D3915" s="73">
        <v>86895.86</v>
      </c>
    </row>
    <row r="3916" spans="2:4" x14ac:dyDescent="0.3">
      <c r="B3916" s="72" t="s">
        <v>412</v>
      </c>
      <c r="C3916" s="74" t="s">
        <v>193</v>
      </c>
      <c r="D3916" s="73">
        <v>-86895.86</v>
      </c>
    </row>
    <row r="3917" spans="2:4" x14ac:dyDescent="0.3">
      <c r="B3917" s="72" t="s">
        <v>412</v>
      </c>
      <c r="C3917" s="74" t="s">
        <v>185</v>
      </c>
      <c r="D3917" s="73">
        <v>72155</v>
      </c>
    </row>
    <row r="3918" spans="2:4" x14ac:dyDescent="0.3">
      <c r="B3918" s="72" t="s">
        <v>412</v>
      </c>
      <c r="C3918" s="74" t="s">
        <v>186</v>
      </c>
      <c r="D3918" s="73">
        <v>27801.59</v>
      </c>
    </row>
    <row r="3919" spans="2:4" x14ac:dyDescent="0.3">
      <c r="B3919" s="72" t="s">
        <v>412</v>
      </c>
      <c r="C3919" s="74" t="s">
        <v>187</v>
      </c>
      <c r="D3919" s="73">
        <v>308026.65000000002</v>
      </c>
    </row>
    <row r="3920" spans="2:4" x14ac:dyDescent="0.3">
      <c r="B3920" s="72" t="s">
        <v>412</v>
      </c>
      <c r="C3920" s="74" t="s">
        <v>190</v>
      </c>
      <c r="D3920" s="73">
        <v>180155.73</v>
      </c>
    </row>
    <row r="3921" spans="2:4" x14ac:dyDescent="0.3">
      <c r="B3921" s="72" t="s">
        <v>412</v>
      </c>
      <c r="C3921" s="74" t="s">
        <v>191</v>
      </c>
      <c r="D3921" s="73">
        <v>292017.09999999998</v>
      </c>
    </row>
    <row r="3922" spans="2:4" x14ac:dyDescent="0.3">
      <c r="B3922" s="72" t="s">
        <v>412</v>
      </c>
      <c r="C3922" s="74" t="s">
        <v>192</v>
      </c>
      <c r="D3922" s="73">
        <v>9809524.0199999996</v>
      </c>
    </row>
    <row r="3923" spans="2:4" x14ac:dyDescent="0.3">
      <c r="B3923" s="72" t="s">
        <v>412</v>
      </c>
      <c r="C3923" s="74" t="s">
        <v>172</v>
      </c>
      <c r="D3923" s="73">
        <v>18463.66</v>
      </c>
    </row>
    <row r="3924" spans="2:4" x14ac:dyDescent="0.3">
      <c r="B3924" s="72" t="s">
        <v>412</v>
      </c>
      <c r="C3924" s="74" t="s">
        <v>174</v>
      </c>
      <c r="D3924" s="73">
        <v>214771.15999999997</v>
      </c>
    </row>
    <row r="3925" spans="2:4" x14ac:dyDescent="0.3">
      <c r="B3925" s="72" t="s">
        <v>412</v>
      </c>
      <c r="C3925" s="74" t="s">
        <v>178</v>
      </c>
      <c r="D3925" s="73">
        <v>281623.76</v>
      </c>
    </row>
    <row r="3926" spans="2:4" x14ac:dyDescent="0.3">
      <c r="B3926" s="72" t="s">
        <v>412</v>
      </c>
      <c r="C3926" s="74" t="s">
        <v>180</v>
      </c>
      <c r="D3926" s="73">
        <v>107231.59</v>
      </c>
    </row>
    <row r="3927" spans="2:4" x14ac:dyDescent="0.3">
      <c r="B3927" s="72" t="s">
        <v>412</v>
      </c>
      <c r="C3927" s="74" t="s">
        <v>182</v>
      </c>
      <c r="D3927" s="73">
        <v>4685510.4300000006</v>
      </c>
    </row>
    <row r="3928" spans="2:4" x14ac:dyDescent="0.3">
      <c r="B3928" s="72" t="s">
        <v>412</v>
      </c>
      <c r="C3928" s="74" t="s">
        <v>139</v>
      </c>
      <c r="D3928" s="73">
        <v>1388014.7499999998</v>
      </c>
    </row>
    <row r="3929" spans="2:4" x14ac:dyDescent="0.3">
      <c r="B3929" s="72" t="s">
        <v>412</v>
      </c>
      <c r="C3929" s="74" t="s">
        <v>141</v>
      </c>
      <c r="D3929" s="73">
        <v>1372792.5800000003</v>
      </c>
    </row>
    <row r="3930" spans="2:4" x14ac:dyDescent="0.3">
      <c r="B3930" s="72" t="s">
        <v>412</v>
      </c>
      <c r="C3930" s="74" t="s">
        <v>143</v>
      </c>
      <c r="D3930" s="73">
        <v>129995.13</v>
      </c>
    </row>
    <row r="3931" spans="2:4" x14ac:dyDescent="0.3">
      <c r="B3931" s="72" t="s">
        <v>412</v>
      </c>
      <c r="C3931" s="74" t="s">
        <v>145</v>
      </c>
      <c r="D3931" s="73">
        <v>52178.359999999993</v>
      </c>
    </row>
    <row r="3932" spans="2:4" x14ac:dyDescent="0.3">
      <c r="B3932" s="72" t="s">
        <v>412</v>
      </c>
      <c r="C3932" s="74" t="s">
        <v>147</v>
      </c>
      <c r="D3932" s="73">
        <v>37931.19000000001</v>
      </c>
    </row>
    <row r="3933" spans="2:4" x14ac:dyDescent="0.3">
      <c r="B3933" s="72" t="s">
        <v>412</v>
      </c>
      <c r="C3933" s="74" t="s">
        <v>149</v>
      </c>
      <c r="D3933" s="73">
        <v>61255.500000000015</v>
      </c>
    </row>
    <row r="3934" spans="2:4" x14ac:dyDescent="0.3">
      <c r="B3934" s="72" t="s">
        <v>412</v>
      </c>
      <c r="C3934" s="74" t="s">
        <v>159</v>
      </c>
      <c r="D3934" s="73">
        <v>598756.65</v>
      </c>
    </row>
    <row r="3935" spans="2:4" x14ac:dyDescent="0.3">
      <c r="B3935" s="72" t="s">
        <v>412</v>
      </c>
      <c r="C3935" s="74" t="s">
        <v>161</v>
      </c>
      <c r="D3935" s="73">
        <v>1472842</v>
      </c>
    </row>
    <row r="3936" spans="2:4" x14ac:dyDescent="0.3">
      <c r="B3936" s="72" t="s">
        <v>412</v>
      </c>
      <c r="C3936" s="74" t="s">
        <v>163</v>
      </c>
      <c r="D3936" s="73">
        <v>394330.06</v>
      </c>
    </row>
    <row r="3937" spans="2:4" x14ac:dyDescent="0.3">
      <c r="B3937" s="72" t="s">
        <v>412</v>
      </c>
      <c r="C3937" s="74" t="s">
        <v>165</v>
      </c>
      <c r="D3937" s="73">
        <v>802716.97000000009</v>
      </c>
    </row>
    <row r="3938" spans="2:4" x14ac:dyDescent="0.3">
      <c r="B3938" s="72" t="s">
        <v>412</v>
      </c>
      <c r="C3938" s="74" t="s">
        <v>124</v>
      </c>
      <c r="D3938" s="73">
        <v>796687.82000000007</v>
      </c>
    </row>
    <row r="3939" spans="2:4" x14ac:dyDescent="0.3">
      <c r="B3939" s="72" t="s">
        <v>412</v>
      </c>
      <c r="C3939" s="74" t="s">
        <v>126</v>
      </c>
      <c r="D3939" s="73">
        <v>86754.15</v>
      </c>
    </row>
    <row r="3940" spans="2:4" x14ac:dyDescent="0.3">
      <c r="B3940" s="72" t="s">
        <v>412</v>
      </c>
      <c r="C3940" s="74" t="s">
        <v>128</v>
      </c>
      <c r="D3940" s="73">
        <v>324263.23000000004</v>
      </c>
    </row>
    <row r="3941" spans="2:4" x14ac:dyDescent="0.3">
      <c r="B3941" s="72" t="s">
        <v>412</v>
      </c>
      <c r="C3941" s="74" t="s">
        <v>130</v>
      </c>
      <c r="D3941" s="73">
        <v>101841.82</v>
      </c>
    </row>
    <row r="3942" spans="2:4" x14ac:dyDescent="0.3">
      <c r="B3942" s="72" t="s">
        <v>412</v>
      </c>
      <c r="C3942" s="74" t="s">
        <v>132</v>
      </c>
      <c r="D3942" s="73">
        <v>961161.65</v>
      </c>
    </row>
    <row r="3943" spans="2:4" x14ac:dyDescent="0.3">
      <c r="B3943" s="72" t="s">
        <v>412</v>
      </c>
      <c r="C3943" s="74" t="s">
        <v>39</v>
      </c>
      <c r="D3943" s="73">
        <v>44047.49</v>
      </c>
    </row>
    <row r="3944" spans="2:4" x14ac:dyDescent="0.3">
      <c r="B3944" s="72" t="s">
        <v>412</v>
      </c>
      <c r="C3944" s="74" t="s">
        <v>49</v>
      </c>
      <c r="D3944" s="73">
        <v>384983.33</v>
      </c>
    </row>
    <row r="3945" spans="2:4" x14ac:dyDescent="0.3">
      <c r="B3945" s="72" t="s">
        <v>412</v>
      </c>
      <c r="C3945" s="74" t="s">
        <v>51</v>
      </c>
      <c r="D3945" s="73">
        <v>151491</v>
      </c>
    </row>
    <row r="3946" spans="2:4" x14ac:dyDescent="0.3">
      <c r="B3946" s="72" t="s">
        <v>412</v>
      </c>
      <c r="C3946" s="74" t="s">
        <v>55</v>
      </c>
      <c r="D3946" s="73">
        <v>233685.9</v>
      </c>
    </row>
    <row r="3947" spans="2:4" x14ac:dyDescent="0.3">
      <c r="B3947" s="72" t="s">
        <v>412</v>
      </c>
      <c r="C3947" s="74" t="s">
        <v>57</v>
      </c>
      <c r="D3947" s="73">
        <v>4898.21</v>
      </c>
    </row>
    <row r="3948" spans="2:4" x14ac:dyDescent="0.3">
      <c r="B3948" s="72" t="s">
        <v>412</v>
      </c>
      <c r="C3948" s="74" t="s">
        <v>61</v>
      </c>
      <c r="D3948" s="73">
        <v>144907.45000000001</v>
      </c>
    </row>
    <row r="3949" spans="2:4" x14ac:dyDescent="0.3">
      <c r="B3949" s="72" t="s">
        <v>412</v>
      </c>
      <c r="C3949" s="74" t="s">
        <v>63</v>
      </c>
      <c r="D3949" s="73">
        <v>191569.89</v>
      </c>
    </row>
    <row r="3950" spans="2:4" x14ac:dyDescent="0.3">
      <c r="B3950" s="72" t="s">
        <v>412</v>
      </c>
      <c r="C3950" s="74" t="s">
        <v>65</v>
      </c>
      <c r="D3950" s="73">
        <v>12500.79</v>
      </c>
    </row>
    <row r="3951" spans="2:4" x14ac:dyDescent="0.3">
      <c r="B3951" s="72" t="s">
        <v>412</v>
      </c>
      <c r="C3951" s="74" t="s">
        <v>67</v>
      </c>
      <c r="D3951" s="73">
        <v>1181.1600000000001</v>
      </c>
    </row>
    <row r="3952" spans="2:4" x14ac:dyDescent="0.3">
      <c r="B3952" s="72" t="s">
        <v>412</v>
      </c>
      <c r="C3952" s="74" t="s">
        <v>69</v>
      </c>
      <c r="D3952" s="73">
        <v>652113.63</v>
      </c>
    </row>
    <row r="3953" spans="2:4" x14ac:dyDescent="0.3">
      <c r="B3953" s="72" t="s">
        <v>412</v>
      </c>
      <c r="C3953" s="74" t="s">
        <v>71</v>
      </c>
      <c r="D3953" s="73">
        <v>265859.02999999997</v>
      </c>
    </row>
    <row r="3954" spans="2:4" x14ac:dyDescent="0.3">
      <c r="B3954" s="72" t="s">
        <v>412</v>
      </c>
      <c r="C3954" s="74" t="s">
        <v>85</v>
      </c>
      <c r="D3954" s="73">
        <v>35833.730000000003</v>
      </c>
    </row>
    <row r="3955" spans="2:4" x14ac:dyDescent="0.3">
      <c r="B3955" s="72" t="s">
        <v>412</v>
      </c>
      <c r="C3955" s="74" t="s">
        <v>87</v>
      </c>
      <c r="D3955" s="73">
        <v>10800</v>
      </c>
    </row>
    <row r="3956" spans="2:4" x14ac:dyDescent="0.3">
      <c r="B3956" s="72" t="s">
        <v>412</v>
      </c>
      <c r="C3956" s="74" t="s">
        <v>91</v>
      </c>
      <c r="D3956" s="73">
        <v>112533.37</v>
      </c>
    </row>
    <row r="3957" spans="2:4" x14ac:dyDescent="0.3">
      <c r="B3957" s="72" t="s">
        <v>412</v>
      </c>
      <c r="C3957" s="74" t="s">
        <v>93</v>
      </c>
      <c r="D3957" s="73">
        <v>104483.26</v>
      </c>
    </row>
    <row r="3958" spans="2:4" x14ac:dyDescent="0.3">
      <c r="B3958" s="72" t="s">
        <v>412</v>
      </c>
      <c r="C3958" s="74" t="s">
        <v>95</v>
      </c>
      <c r="D3958" s="73">
        <v>114500.26</v>
      </c>
    </row>
    <row r="3959" spans="2:4" x14ac:dyDescent="0.3">
      <c r="B3959" s="72" t="s">
        <v>412</v>
      </c>
      <c r="C3959" s="74" t="s">
        <v>101</v>
      </c>
      <c r="D3959" s="73">
        <v>3640</v>
      </c>
    </row>
    <row r="3960" spans="2:4" x14ac:dyDescent="0.3">
      <c r="B3960" s="72" t="s">
        <v>412</v>
      </c>
      <c r="C3960" s="74" t="s">
        <v>103</v>
      </c>
      <c r="D3960" s="73">
        <v>70891.5</v>
      </c>
    </row>
    <row r="3961" spans="2:4" x14ac:dyDescent="0.3">
      <c r="B3961" s="72" t="s">
        <v>412</v>
      </c>
      <c r="C3961" s="74" t="s">
        <v>105</v>
      </c>
      <c r="D3961" s="73">
        <v>18200.189999999999</v>
      </c>
    </row>
    <row r="3962" spans="2:4" x14ac:dyDescent="0.3">
      <c r="B3962" s="72" t="s">
        <v>412</v>
      </c>
      <c r="C3962" s="74" t="s">
        <v>109</v>
      </c>
      <c r="D3962" s="73">
        <v>402618.87</v>
      </c>
    </row>
    <row r="3963" spans="2:4" x14ac:dyDescent="0.3">
      <c r="B3963" s="72" t="s">
        <v>412</v>
      </c>
      <c r="C3963" s="74" t="s">
        <v>111</v>
      </c>
      <c r="D3963" s="73">
        <v>73964.100000000006</v>
      </c>
    </row>
    <row r="3964" spans="2:4" x14ac:dyDescent="0.3">
      <c r="B3964" s="72" t="s">
        <v>412</v>
      </c>
      <c r="C3964" s="74" t="s">
        <v>115</v>
      </c>
      <c r="D3964" s="73">
        <v>21235.5</v>
      </c>
    </row>
    <row r="3965" spans="2:4" x14ac:dyDescent="0.3">
      <c r="B3965" s="72" t="s">
        <v>412</v>
      </c>
      <c r="C3965" s="74" t="s">
        <v>117</v>
      </c>
      <c r="D3965" s="73">
        <v>5549.2</v>
      </c>
    </row>
    <row r="3966" spans="2:4" x14ac:dyDescent="0.3">
      <c r="B3966" s="72" t="s">
        <v>412</v>
      </c>
      <c r="C3966" s="74" t="s">
        <v>119</v>
      </c>
      <c r="D3966" s="73">
        <v>15175.22</v>
      </c>
    </row>
    <row r="3967" spans="2:4" x14ac:dyDescent="0.3">
      <c r="B3967" s="72" t="s">
        <v>412</v>
      </c>
      <c r="C3967" s="74" t="s">
        <v>121</v>
      </c>
      <c r="D3967" s="73">
        <v>1694.88</v>
      </c>
    </row>
    <row r="3968" spans="2:4" x14ac:dyDescent="0.3">
      <c r="B3968" s="72" t="s">
        <v>412</v>
      </c>
      <c r="C3968" s="74" t="s">
        <v>22</v>
      </c>
      <c r="D3968" s="73">
        <v>65412.55</v>
      </c>
    </row>
    <row r="3969" spans="2:4" x14ac:dyDescent="0.3">
      <c r="B3969" s="72" t="s">
        <v>412</v>
      </c>
      <c r="C3969" s="74" t="s">
        <v>6</v>
      </c>
      <c r="D3969" s="73">
        <v>9999.42</v>
      </c>
    </row>
    <row r="3970" spans="2:4" x14ac:dyDescent="0.3">
      <c r="B3970" s="72" t="s">
        <v>412</v>
      </c>
      <c r="C3970" s="74" t="s">
        <v>10</v>
      </c>
      <c r="D3970" s="73">
        <v>9995</v>
      </c>
    </row>
    <row r="3971" spans="2:4" x14ac:dyDescent="0.3">
      <c r="B3971" s="72" t="s">
        <v>412</v>
      </c>
      <c r="C3971" s="74" t="s">
        <v>14</v>
      </c>
      <c r="D3971" s="73">
        <v>135581.85</v>
      </c>
    </row>
    <row r="3972" spans="2:4" x14ac:dyDescent="0.3">
      <c r="B3972" s="72" t="s">
        <v>412</v>
      </c>
      <c r="C3972" s="74" t="s">
        <v>16</v>
      </c>
      <c r="D3972" s="73">
        <v>29193.48</v>
      </c>
    </row>
    <row r="3973" spans="2:4" x14ac:dyDescent="0.3">
      <c r="B3973" s="72" t="s">
        <v>542</v>
      </c>
      <c r="C3973" s="74" t="s">
        <v>194</v>
      </c>
      <c r="D3973" s="73">
        <v>89274.9</v>
      </c>
    </row>
    <row r="3974" spans="2:4" x14ac:dyDescent="0.3">
      <c r="B3974" s="72" t="s">
        <v>542</v>
      </c>
      <c r="C3974" s="74" t="s">
        <v>193</v>
      </c>
      <c r="D3974" s="73">
        <v>-89274.9</v>
      </c>
    </row>
    <row r="3975" spans="2:4" x14ac:dyDescent="0.3">
      <c r="B3975" s="72" t="s">
        <v>542</v>
      </c>
      <c r="C3975" s="74" t="s">
        <v>185</v>
      </c>
      <c r="D3975" s="73">
        <v>10705</v>
      </c>
    </row>
    <row r="3976" spans="2:4" x14ac:dyDescent="0.3">
      <c r="B3976" s="72" t="s">
        <v>542</v>
      </c>
      <c r="C3976" s="74" t="s">
        <v>186</v>
      </c>
      <c r="D3976" s="73">
        <v>48794.5</v>
      </c>
    </row>
    <row r="3977" spans="2:4" x14ac:dyDescent="0.3">
      <c r="B3977" s="72" t="s">
        <v>542</v>
      </c>
      <c r="C3977" s="74" t="s">
        <v>187</v>
      </c>
      <c r="D3977" s="73">
        <v>92879</v>
      </c>
    </row>
    <row r="3978" spans="2:4" x14ac:dyDescent="0.3">
      <c r="B3978" s="72" t="s">
        <v>542</v>
      </c>
      <c r="C3978" s="74" t="s">
        <v>190</v>
      </c>
      <c r="D3978" s="73">
        <v>95694.959999999992</v>
      </c>
    </row>
    <row r="3979" spans="2:4" x14ac:dyDescent="0.3">
      <c r="B3979" s="72" t="s">
        <v>542</v>
      </c>
      <c r="C3979" s="74" t="s">
        <v>191</v>
      </c>
      <c r="D3979" s="73">
        <v>93136.87</v>
      </c>
    </row>
    <row r="3980" spans="2:4" x14ac:dyDescent="0.3">
      <c r="B3980" s="72" t="s">
        <v>542</v>
      </c>
      <c r="C3980" s="74" t="s">
        <v>192</v>
      </c>
      <c r="D3980" s="73">
        <v>4896544.53</v>
      </c>
    </row>
    <row r="3981" spans="2:4" x14ac:dyDescent="0.3">
      <c r="B3981" s="72" t="s">
        <v>542</v>
      </c>
      <c r="C3981" s="74" t="s">
        <v>172</v>
      </c>
      <c r="D3981" s="73">
        <v>76498.579999999987</v>
      </c>
    </row>
    <row r="3982" spans="2:4" x14ac:dyDescent="0.3">
      <c r="B3982" s="72" t="s">
        <v>542</v>
      </c>
      <c r="C3982" s="74" t="s">
        <v>174</v>
      </c>
      <c r="D3982" s="73">
        <v>86693.959999999992</v>
      </c>
    </row>
    <row r="3983" spans="2:4" x14ac:dyDescent="0.3">
      <c r="B3983" s="72" t="s">
        <v>542</v>
      </c>
      <c r="C3983" s="74" t="s">
        <v>178</v>
      </c>
      <c r="D3983" s="73">
        <v>154208.56</v>
      </c>
    </row>
    <row r="3984" spans="2:4" x14ac:dyDescent="0.3">
      <c r="B3984" s="72" t="s">
        <v>542</v>
      </c>
      <c r="C3984" s="74" t="s">
        <v>180</v>
      </c>
      <c r="D3984" s="73">
        <v>177987.09</v>
      </c>
    </row>
    <row r="3985" spans="2:4" x14ac:dyDescent="0.3">
      <c r="B3985" s="72" t="s">
        <v>542</v>
      </c>
      <c r="C3985" s="74" t="s">
        <v>182</v>
      </c>
      <c r="D3985" s="73">
        <v>2547872.36</v>
      </c>
    </row>
    <row r="3986" spans="2:4" x14ac:dyDescent="0.3">
      <c r="B3986" s="72" t="s">
        <v>542</v>
      </c>
      <c r="C3986" s="74" t="s">
        <v>139</v>
      </c>
      <c r="D3986" s="73">
        <v>798738.11</v>
      </c>
    </row>
    <row r="3987" spans="2:4" x14ac:dyDescent="0.3">
      <c r="B3987" s="72" t="s">
        <v>542</v>
      </c>
      <c r="C3987" s="74" t="s">
        <v>141</v>
      </c>
      <c r="D3987" s="73">
        <v>723893.89</v>
      </c>
    </row>
    <row r="3988" spans="2:4" x14ac:dyDescent="0.3">
      <c r="B3988" s="72" t="s">
        <v>542</v>
      </c>
      <c r="C3988" s="74" t="s">
        <v>143</v>
      </c>
      <c r="D3988" s="73">
        <v>99305.77</v>
      </c>
    </row>
    <row r="3989" spans="2:4" x14ac:dyDescent="0.3">
      <c r="B3989" s="72" t="s">
        <v>542</v>
      </c>
      <c r="C3989" s="74" t="s">
        <v>145</v>
      </c>
      <c r="D3989" s="73">
        <v>38919.72</v>
      </c>
    </row>
    <row r="3990" spans="2:4" x14ac:dyDescent="0.3">
      <c r="B3990" s="72" t="s">
        <v>542</v>
      </c>
      <c r="C3990" s="74" t="s">
        <v>147</v>
      </c>
      <c r="D3990" s="73">
        <v>6098.7999999999993</v>
      </c>
    </row>
    <row r="3991" spans="2:4" x14ac:dyDescent="0.3">
      <c r="B3991" s="72" t="s">
        <v>542</v>
      </c>
      <c r="C3991" s="74" t="s">
        <v>149</v>
      </c>
      <c r="D3991" s="73">
        <v>9207.99</v>
      </c>
    </row>
    <row r="3992" spans="2:4" x14ac:dyDescent="0.3">
      <c r="B3992" s="72" t="s">
        <v>542</v>
      </c>
      <c r="C3992" s="74" t="s">
        <v>159</v>
      </c>
      <c r="D3992" s="73">
        <v>318792.84000000003</v>
      </c>
    </row>
    <row r="3993" spans="2:4" x14ac:dyDescent="0.3">
      <c r="B3993" s="72" t="s">
        <v>542</v>
      </c>
      <c r="C3993" s="74" t="s">
        <v>161</v>
      </c>
      <c r="D3993" s="73">
        <v>738126.96000000008</v>
      </c>
    </row>
    <row r="3994" spans="2:4" x14ac:dyDescent="0.3">
      <c r="B3994" s="72" t="s">
        <v>542</v>
      </c>
      <c r="C3994" s="74" t="s">
        <v>163</v>
      </c>
      <c r="D3994" s="73">
        <v>231735.03</v>
      </c>
    </row>
    <row r="3995" spans="2:4" x14ac:dyDescent="0.3">
      <c r="B3995" s="72" t="s">
        <v>542</v>
      </c>
      <c r="C3995" s="74" t="s">
        <v>165</v>
      </c>
      <c r="D3995" s="73">
        <v>397422.39</v>
      </c>
    </row>
    <row r="3996" spans="2:4" x14ac:dyDescent="0.3">
      <c r="B3996" s="72" t="s">
        <v>542</v>
      </c>
      <c r="C3996" s="74" t="s">
        <v>124</v>
      </c>
      <c r="D3996" s="73">
        <v>310915.33999999997</v>
      </c>
    </row>
    <row r="3997" spans="2:4" x14ac:dyDescent="0.3">
      <c r="B3997" s="72" t="s">
        <v>542</v>
      </c>
      <c r="C3997" s="74" t="s">
        <v>126</v>
      </c>
      <c r="D3997" s="73">
        <v>36008.85</v>
      </c>
    </row>
    <row r="3998" spans="2:4" x14ac:dyDescent="0.3">
      <c r="B3998" s="72" t="s">
        <v>542</v>
      </c>
      <c r="C3998" s="74" t="s">
        <v>128</v>
      </c>
      <c r="D3998" s="73">
        <v>123033.84000000001</v>
      </c>
    </row>
    <row r="3999" spans="2:4" x14ac:dyDescent="0.3">
      <c r="B3999" s="72" t="s">
        <v>542</v>
      </c>
      <c r="C3999" s="74" t="s">
        <v>130</v>
      </c>
      <c r="D3999" s="73">
        <v>86108.56</v>
      </c>
    </row>
    <row r="4000" spans="2:4" x14ac:dyDescent="0.3">
      <c r="B4000" s="72" t="s">
        <v>542</v>
      </c>
      <c r="C4000" s="74" t="s">
        <v>132</v>
      </c>
      <c r="D4000" s="73">
        <v>380278.72999999992</v>
      </c>
    </row>
    <row r="4001" spans="2:4" x14ac:dyDescent="0.3">
      <c r="B4001" s="72" t="s">
        <v>542</v>
      </c>
      <c r="C4001" s="74" t="s">
        <v>37</v>
      </c>
      <c r="D4001" s="73">
        <v>57436</v>
      </c>
    </row>
    <row r="4002" spans="2:4" x14ac:dyDescent="0.3">
      <c r="B4002" s="72" t="s">
        <v>542</v>
      </c>
      <c r="C4002" s="74" t="s">
        <v>39</v>
      </c>
      <c r="D4002" s="73">
        <v>29034.93</v>
      </c>
    </row>
    <row r="4003" spans="2:4" x14ac:dyDescent="0.3">
      <c r="B4003" s="72" t="s">
        <v>542</v>
      </c>
      <c r="C4003" s="74" t="s">
        <v>47</v>
      </c>
      <c r="D4003" s="73">
        <v>23811.980000000003</v>
      </c>
    </row>
    <row r="4004" spans="2:4" x14ac:dyDescent="0.3">
      <c r="B4004" s="72" t="s">
        <v>542</v>
      </c>
      <c r="C4004" s="74" t="s">
        <v>49</v>
      </c>
      <c r="D4004" s="73">
        <v>184844.02</v>
      </c>
    </row>
    <row r="4005" spans="2:4" x14ac:dyDescent="0.3">
      <c r="B4005" s="72" t="s">
        <v>542</v>
      </c>
      <c r="C4005" s="74" t="s">
        <v>55</v>
      </c>
      <c r="D4005" s="73">
        <v>83796.989999999991</v>
      </c>
    </row>
    <row r="4006" spans="2:4" x14ac:dyDescent="0.3">
      <c r="B4006" s="72" t="s">
        <v>542</v>
      </c>
      <c r="C4006" s="74" t="s">
        <v>63</v>
      </c>
      <c r="D4006" s="73">
        <v>95107.61</v>
      </c>
    </row>
    <row r="4007" spans="2:4" x14ac:dyDescent="0.3">
      <c r="B4007" s="72" t="s">
        <v>542</v>
      </c>
      <c r="C4007" s="74" t="s">
        <v>67</v>
      </c>
      <c r="D4007" s="73">
        <v>4511.37</v>
      </c>
    </row>
    <row r="4008" spans="2:4" x14ac:dyDescent="0.3">
      <c r="B4008" s="72" t="s">
        <v>542</v>
      </c>
      <c r="C4008" s="74" t="s">
        <v>69</v>
      </c>
      <c r="D4008" s="73">
        <v>41354.160000000003</v>
      </c>
    </row>
    <row r="4009" spans="2:4" x14ac:dyDescent="0.3">
      <c r="B4009" s="72" t="s">
        <v>542</v>
      </c>
      <c r="C4009" s="74" t="s">
        <v>71</v>
      </c>
      <c r="D4009" s="73">
        <v>160167.67999999999</v>
      </c>
    </row>
    <row r="4010" spans="2:4" x14ac:dyDescent="0.3">
      <c r="B4010" s="72" t="s">
        <v>542</v>
      </c>
      <c r="C4010" s="74" t="s">
        <v>79</v>
      </c>
      <c r="D4010" s="73">
        <v>6860.27</v>
      </c>
    </row>
    <row r="4011" spans="2:4" x14ac:dyDescent="0.3">
      <c r="B4011" s="72" t="s">
        <v>542</v>
      </c>
      <c r="C4011" s="74" t="s">
        <v>81</v>
      </c>
      <c r="D4011" s="73">
        <v>8650.5099999999984</v>
      </c>
    </row>
    <row r="4012" spans="2:4" x14ac:dyDescent="0.3">
      <c r="B4012" s="72" t="s">
        <v>542</v>
      </c>
      <c r="C4012" s="74" t="s">
        <v>85</v>
      </c>
      <c r="D4012" s="73">
        <v>1484.17</v>
      </c>
    </row>
    <row r="4013" spans="2:4" x14ac:dyDescent="0.3">
      <c r="B4013" s="72" t="s">
        <v>542</v>
      </c>
      <c r="C4013" s="74" t="s">
        <v>89</v>
      </c>
      <c r="D4013" s="73">
        <v>8547.1200000000008</v>
      </c>
    </row>
    <row r="4014" spans="2:4" x14ac:dyDescent="0.3">
      <c r="B4014" s="72" t="s">
        <v>542</v>
      </c>
      <c r="C4014" s="74" t="s">
        <v>91</v>
      </c>
      <c r="D4014" s="73">
        <v>37187.689999999995</v>
      </c>
    </row>
    <row r="4015" spans="2:4" x14ac:dyDescent="0.3">
      <c r="B4015" s="72" t="s">
        <v>542</v>
      </c>
      <c r="C4015" s="74" t="s">
        <v>93</v>
      </c>
      <c r="D4015" s="73">
        <v>31699.059999999998</v>
      </c>
    </row>
    <row r="4016" spans="2:4" x14ac:dyDescent="0.3">
      <c r="B4016" s="72" t="s">
        <v>542</v>
      </c>
      <c r="C4016" s="74" t="s">
        <v>95</v>
      </c>
      <c r="D4016" s="73">
        <v>33757.369999999995</v>
      </c>
    </row>
    <row r="4017" spans="2:4" x14ac:dyDescent="0.3">
      <c r="B4017" s="72" t="s">
        <v>542</v>
      </c>
      <c r="C4017" s="74" t="s">
        <v>99</v>
      </c>
      <c r="D4017" s="73">
        <v>30923.99</v>
      </c>
    </row>
    <row r="4018" spans="2:4" x14ac:dyDescent="0.3">
      <c r="B4018" s="72" t="s">
        <v>542</v>
      </c>
      <c r="C4018" s="74" t="s">
        <v>103</v>
      </c>
      <c r="D4018" s="73">
        <v>50245</v>
      </c>
    </row>
    <row r="4019" spans="2:4" x14ac:dyDescent="0.3">
      <c r="B4019" s="72" t="s">
        <v>542</v>
      </c>
      <c r="C4019" s="74" t="s">
        <v>105</v>
      </c>
      <c r="D4019" s="73">
        <v>17031.87</v>
      </c>
    </row>
    <row r="4020" spans="2:4" x14ac:dyDescent="0.3">
      <c r="B4020" s="72" t="s">
        <v>542</v>
      </c>
      <c r="C4020" s="74" t="s">
        <v>109</v>
      </c>
      <c r="D4020" s="73">
        <v>419802.13000000006</v>
      </c>
    </row>
    <row r="4021" spans="2:4" x14ac:dyDescent="0.3">
      <c r="B4021" s="72" t="s">
        <v>542</v>
      </c>
      <c r="C4021" s="74" t="s">
        <v>111</v>
      </c>
      <c r="D4021" s="73">
        <v>43740.42</v>
      </c>
    </row>
    <row r="4022" spans="2:4" x14ac:dyDescent="0.3">
      <c r="B4022" s="72" t="s">
        <v>542</v>
      </c>
      <c r="C4022" s="74" t="s">
        <v>117</v>
      </c>
      <c r="D4022" s="73">
        <v>13875.7</v>
      </c>
    </row>
    <row r="4023" spans="2:4" x14ac:dyDescent="0.3">
      <c r="B4023" s="72" t="s">
        <v>542</v>
      </c>
      <c r="C4023" s="74" t="s">
        <v>119</v>
      </c>
      <c r="D4023" s="73">
        <v>18285.91</v>
      </c>
    </row>
    <row r="4024" spans="2:4" x14ac:dyDescent="0.3">
      <c r="B4024" s="72" t="s">
        <v>542</v>
      </c>
      <c r="C4024" s="74" t="s">
        <v>22</v>
      </c>
      <c r="D4024" s="73">
        <v>50833.759999999995</v>
      </c>
    </row>
    <row r="4025" spans="2:4" x14ac:dyDescent="0.3">
      <c r="B4025" s="72" t="s">
        <v>542</v>
      </c>
      <c r="C4025" s="74" t="s">
        <v>6</v>
      </c>
      <c r="D4025" s="73">
        <v>70286.39</v>
      </c>
    </row>
    <row r="4026" spans="2:4" x14ac:dyDescent="0.3">
      <c r="B4026" s="72" t="s">
        <v>542</v>
      </c>
      <c r="C4026" s="74" t="s">
        <v>16</v>
      </c>
      <c r="D4026" s="73">
        <v>118.81</v>
      </c>
    </row>
    <row r="4027" spans="2:4" x14ac:dyDescent="0.3">
      <c r="B4027" s="72" t="s">
        <v>542</v>
      </c>
      <c r="C4027" s="74" t="s">
        <v>18</v>
      </c>
      <c r="D4027" s="73">
        <v>6789.92</v>
      </c>
    </row>
    <row r="4028" spans="2:4" x14ac:dyDescent="0.3">
      <c r="B4028" s="72" t="s">
        <v>492</v>
      </c>
      <c r="C4028" s="74" t="s">
        <v>194</v>
      </c>
      <c r="D4028" s="73">
        <v>2166.6</v>
      </c>
    </row>
    <row r="4029" spans="2:4" x14ac:dyDescent="0.3">
      <c r="B4029" s="72" t="s">
        <v>492</v>
      </c>
      <c r="C4029" s="74" t="s">
        <v>193</v>
      </c>
      <c r="D4029" s="73">
        <v>-2166.6</v>
      </c>
    </row>
    <row r="4030" spans="2:4" x14ac:dyDescent="0.3">
      <c r="B4030" s="72" t="s">
        <v>492</v>
      </c>
      <c r="C4030" s="74" t="s">
        <v>185</v>
      </c>
      <c r="D4030" s="73">
        <v>53525</v>
      </c>
    </row>
    <row r="4031" spans="2:4" x14ac:dyDescent="0.3">
      <c r="B4031" s="72" t="s">
        <v>492</v>
      </c>
      <c r="C4031" s="74" t="s">
        <v>186</v>
      </c>
      <c r="D4031" s="73">
        <v>39857.480000000003</v>
      </c>
    </row>
    <row r="4032" spans="2:4" x14ac:dyDescent="0.3">
      <c r="B4032" s="72" t="s">
        <v>492</v>
      </c>
      <c r="C4032" s="74" t="s">
        <v>187</v>
      </c>
      <c r="D4032" s="73">
        <v>66551.570000000007</v>
      </c>
    </row>
    <row r="4033" spans="2:4" x14ac:dyDescent="0.3">
      <c r="B4033" s="72" t="s">
        <v>492</v>
      </c>
      <c r="C4033" s="74" t="s">
        <v>190</v>
      </c>
      <c r="D4033" s="73">
        <v>54652.459999999992</v>
      </c>
    </row>
    <row r="4034" spans="2:4" x14ac:dyDescent="0.3">
      <c r="B4034" s="72" t="s">
        <v>492</v>
      </c>
      <c r="C4034" s="74" t="s">
        <v>191</v>
      </c>
      <c r="D4034" s="73">
        <v>22135.870000000003</v>
      </c>
    </row>
    <row r="4035" spans="2:4" x14ac:dyDescent="0.3">
      <c r="B4035" s="72" t="s">
        <v>492</v>
      </c>
      <c r="C4035" s="74" t="s">
        <v>192</v>
      </c>
      <c r="D4035" s="73">
        <v>1765261.41</v>
      </c>
    </row>
    <row r="4036" spans="2:4" x14ac:dyDescent="0.3">
      <c r="B4036" s="72" t="s">
        <v>492</v>
      </c>
      <c r="C4036" s="74" t="s">
        <v>172</v>
      </c>
      <c r="D4036" s="73">
        <v>2765.56</v>
      </c>
    </row>
    <row r="4037" spans="2:4" x14ac:dyDescent="0.3">
      <c r="B4037" s="72" t="s">
        <v>492</v>
      </c>
      <c r="C4037" s="74" t="s">
        <v>174</v>
      </c>
      <c r="D4037" s="73">
        <v>18308.25</v>
      </c>
    </row>
    <row r="4038" spans="2:4" x14ac:dyDescent="0.3">
      <c r="B4038" s="72" t="s">
        <v>492</v>
      </c>
      <c r="C4038" s="74" t="s">
        <v>178</v>
      </c>
      <c r="D4038" s="73">
        <v>13067.789999999999</v>
      </c>
    </row>
    <row r="4039" spans="2:4" x14ac:dyDescent="0.3">
      <c r="B4039" s="72" t="s">
        <v>492</v>
      </c>
      <c r="C4039" s="74" t="s">
        <v>180</v>
      </c>
      <c r="D4039" s="73">
        <v>32592.07</v>
      </c>
    </row>
    <row r="4040" spans="2:4" x14ac:dyDescent="0.3">
      <c r="B4040" s="72" t="s">
        <v>492</v>
      </c>
      <c r="C4040" s="74" t="s">
        <v>182</v>
      </c>
      <c r="D4040" s="73">
        <v>896954.09</v>
      </c>
    </row>
    <row r="4041" spans="2:4" x14ac:dyDescent="0.3">
      <c r="B4041" s="72" t="s">
        <v>492</v>
      </c>
      <c r="C4041" s="74" t="s">
        <v>139</v>
      </c>
      <c r="D4041" s="73">
        <v>263579.28999999998</v>
      </c>
    </row>
    <row r="4042" spans="2:4" x14ac:dyDescent="0.3">
      <c r="B4042" s="72" t="s">
        <v>492</v>
      </c>
      <c r="C4042" s="74" t="s">
        <v>141</v>
      </c>
      <c r="D4042" s="73">
        <v>256236.66</v>
      </c>
    </row>
    <row r="4043" spans="2:4" x14ac:dyDescent="0.3">
      <c r="B4043" s="72" t="s">
        <v>492</v>
      </c>
      <c r="C4043" s="74" t="s">
        <v>143</v>
      </c>
      <c r="D4043" s="73">
        <v>23199.14</v>
      </c>
    </row>
    <row r="4044" spans="2:4" x14ac:dyDescent="0.3">
      <c r="B4044" s="72" t="s">
        <v>492</v>
      </c>
      <c r="C4044" s="74" t="s">
        <v>145</v>
      </c>
      <c r="D4044" s="73">
        <v>12332.83</v>
      </c>
    </row>
    <row r="4045" spans="2:4" x14ac:dyDescent="0.3">
      <c r="B4045" s="72" t="s">
        <v>492</v>
      </c>
      <c r="C4045" s="74" t="s">
        <v>147</v>
      </c>
      <c r="D4045" s="73">
        <v>7446.9599999999991</v>
      </c>
    </row>
    <row r="4046" spans="2:4" x14ac:dyDescent="0.3">
      <c r="B4046" s="72" t="s">
        <v>492</v>
      </c>
      <c r="C4046" s="74" t="s">
        <v>149</v>
      </c>
      <c r="D4046" s="73">
        <v>8655</v>
      </c>
    </row>
    <row r="4047" spans="2:4" x14ac:dyDescent="0.3">
      <c r="B4047" s="72" t="s">
        <v>492</v>
      </c>
      <c r="C4047" s="74" t="s">
        <v>159</v>
      </c>
      <c r="D4047" s="73">
        <v>108160.36</v>
      </c>
    </row>
    <row r="4048" spans="2:4" x14ac:dyDescent="0.3">
      <c r="B4048" s="72" t="s">
        <v>492</v>
      </c>
      <c r="C4048" s="74" t="s">
        <v>161</v>
      </c>
      <c r="D4048" s="73">
        <v>266026.27</v>
      </c>
    </row>
    <row r="4049" spans="2:4" x14ac:dyDescent="0.3">
      <c r="B4049" s="72" t="s">
        <v>492</v>
      </c>
      <c r="C4049" s="74" t="s">
        <v>163</v>
      </c>
      <c r="D4049" s="73">
        <v>71122.989999999991</v>
      </c>
    </row>
    <row r="4050" spans="2:4" x14ac:dyDescent="0.3">
      <c r="B4050" s="72" t="s">
        <v>492</v>
      </c>
      <c r="C4050" s="74" t="s">
        <v>165</v>
      </c>
      <c r="D4050" s="73">
        <v>152989.59</v>
      </c>
    </row>
    <row r="4051" spans="2:4" x14ac:dyDescent="0.3">
      <c r="B4051" s="72" t="s">
        <v>492</v>
      </c>
      <c r="C4051" s="74" t="s">
        <v>124</v>
      </c>
      <c r="D4051" s="73">
        <v>100564.82</v>
      </c>
    </row>
    <row r="4052" spans="2:4" x14ac:dyDescent="0.3">
      <c r="B4052" s="72" t="s">
        <v>492</v>
      </c>
      <c r="C4052" s="74" t="s">
        <v>126</v>
      </c>
      <c r="D4052" s="73">
        <v>17910.68</v>
      </c>
    </row>
    <row r="4053" spans="2:4" x14ac:dyDescent="0.3">
      <c r="B4053" s="72" t="s">
        <v>492</v>
      </c>
      <c r="C4053" s="74" t="s">
        <v>128</v>
      </c>
      <c r="D4053" s="73">
        <v>61329.22</v>
      </c>
    </row>
    <row r="4054" spans="2:4" x14ac:dyDescent="0.3">
      <c r="B4054" s="72" t="s">
        <v>492</v>
      </c>
      <c r="C4054" s="74" t="s">
        <v>130</v>
      </c>
      <c r="D4054" s="73">
        <v>14931.8</v>
      </c>
    </row>
    <row r="4055" spans="2:4" x14ac:dyDescent="0.3">
      <c r="B4055" s="72" t="s">
        <v>492</v>
      </c>
      <c r="C4055" s="74" t="s">
        <v>132</v>
      </c>
      <c r="D4055" s="73">
        <v>99063.26</v>
      </c>
    </row>
    <row r="4056" spans="2:4" x14ac:dyDescent="0.3">
      <c r="B4056" s="72" t="s">
        <v>492</v>
      </c>
      <c r="C4056" s="74" t="s">
        <v>39</v>
      </c>
      <c r="D4056" s="73">
        <v>1434.91</v>
      </c>
    </row>
    <row r="4057" spans="2:4" x14ac:dyDescent="0.3">
      <c r="B4057" s="72" t="s">
        <v>492</v>
      </c>
      <c r="C4057" s="74" t="s">
        <v>49</v>
      </c>
      <c r="D4057" s="73">
        <v>68783.63</v>
      </c>
    </row>
    <row r="4058" spans="2:4" x14ac:dyDescent="0.3">
      <c r="B4058" s="72" t="s">
        <v>492</v>
      </c>
      <c r="C4058" s="74" t="s">
        <v>55</v>
      </c>
      <c r="D4058" s="73">
        <v>317283.73</v>
      </c>
    </row>
    <row r="4059" spans="2:4" x14ac:dyDescent="0.3">
      <c r="B4059" s="72" t="s">
        <v>492</v>
      </c>
      <c r="C4059" s="74" t="s">
        <v>57</v>
      </c>
      <c r="D4059" s="73">
        <v>2973.37</v>
      </c>
    </row>
    <row r="4060" spans="2:4" x14ac:dyDescent="0.3">
      <c r="B4060" s="72" t="s">
        <v>492</v>
      </c>
      <c r="C4060" s="74" t="s">
        <v>65</v>
      </c>
      <c r="D4060" s="73">
        <v>10676.119999999999</v>
      </c>
    </row>
    <row r="4061" spans="2:4" x14ac:dyDescent="0.3">
      <c r="B4061" s="72" t="s">
        <v>492</v>
      </c>
      <c r="C4061" s="74" t="s">
        <v>67</v>
      </c>
      <c r="D4061" s="73">
        <v>146.30000000000001</v>
      </c>
    </row>
    <row r="4062" spans="2:4" x14ac:dyDescent="0.3">
      <c r="B4062" s="72" t="s">
        <v>492</v>
      </c>
      <c r="C4062" s="74" t="s">
        <v>69</v>
      </c>
      <c r="D4062" s="73">
        <v>11005.34</v>
      </c>
    </row>
    <row r="4063" spans="2:4" x14ac:dyDescent="0.3">
      <c r="B4063" s="72" t="s">
        <v>492</v>
      </c>
      <c r="C4063" s="74" t="s">
        <v>71</v>
      </c>
      <c r="D4063" s="73">
        <v>67340.160000000003</v>
      </c>
    </row>
    <row r="4064" spans="2:4" x14ac:dyDescent="0.3">
      <c r="B4064" s="72" t="s">
        <v>492</v>
      </c>
      <c r="C4064" s="74" t="s">
        <v>77</v>
      </c>
      <c r="D4064" s="73">
        <v>487.55</v>
      </c>
    </row>
    <row r="4065" spans="2:4" x14ac:dyDescent="0.3">
      <c r="B4065" s="72" t="s">
        <v>492</v>
      </c>
      <c r="C4065" s="74" t="s">
        <v>85</v>
      </c>
      <c r="D4065" s="73">
        <v>2665.56</v>
      </c>
    </row>
    <row r="4066" spans="2:4" x14ac:dyDescent="0.3">
      <c r="B4066" s="72" t="s">
        <v>492</v>
      </c>
      <c r="C4066" s="74" t="s">
        <v>87</v>
      </c>
      <c r="D4066" s="73">
        <v>500</v>
      </c>
    </row>
    <row r="4067" spans="2:4" x14ac:dyDescent="0.3">
      <c r="B4067" s="72" t="s">
        <v>492</v>
      </c>
      <c r="C4067" s="74" t="s">
        <v>89</v>
      </c>
      <c r="D4067" s="73">
        <v>26933.15</v>
      </c>
    </row>
    <row r="4068" spans="2:4" x14ac:dyDescent="0.3">
      <c r="B4068" s="72" t="s">
        <v>492</v>
      </c>
      <c r="C4068" s="74" t="s">
        <v>91</v>
      </c>
      <c r="D4068" s="73">
        <v>31553.62</v>
      </c>
    </row>
    <row r="4069" spans="2:4" x14ac:dyDescent="0.3">
      <c r="B4069" s="72" t="s">
        <v>492</v>
      </c>
      <c r="C4069" s="74" t="s">
        <v>93</v>
      </c>
      <c r="D4069" s="73">
        <v>11278.23</v>
      </c>
    </row>
    <row r="4070" spans="2:4" x14ac:dyDescent="0.3">
      <c r="B4070" s="72" t="s">
        <v>492</v>
      </c>
      <c r="C4070" s="74" t="s">
        <v>99</v>
      </c>
      <c r="D4070" s="73">
        <v>15824.49</v>
      </c>
    </row>
    <row r="4071" spans="2:4" x14ac:dyDescent="0.3">
      <c r="B4071" s="72" t="s">
        <v>492</v>
      </c>
      <c r="C4071" s="74" t="s">
        <v>101</v>
      </c>
      <c r="D4071" s="73">
        <v>7918.71</v>
      </c>
    </row>
    <row r="4072" spans="2:4" x14ac:dyDescent="0.3">
      <c r="B4072" s="72" t="s">
        <v>492</v>
      </c>
      <c r="C4072" s="74" t="s">
        <v>107</v>
      </c>
      <c r="D4072" s="73">
        <v>3065</v>
      </c>
    </row>
    <row r="4073" spans="2:4" x14ac:dyDescent="0.3">
      <c r="B4073" s="72" t="s">
        <v>492</v>
      </c>
      <c r="C4073" s="74" t="s">
        <v>109</v>
      </c>
      <c r="D4073" s="73">
        <v>89935.54</v>
      </c>
    </row>
    <row r="4074" spans="2:4" x14ac:dyDescent="0.3">
      <c r="B4074" s="72" t="s">
        <v>492</v>
      </c>
      <c r="C4074" s="74" t="s">
        <v>111</v>
      </c>
      <c r="D4074" s="73">
        <v>10741.11</v>
      </c>
    </row>
    <row r="4075" spans="2:4" x14ac:dyDescent="0.3">
      <c r="B4075" s="72" t="s">
        <v>492</v>
      </c>
      <c r="C4075" s="74" t="s">
        <v>117</v>
      </c>
      <c r="D4075" s="73">
        <v>240659.3</v>
      </c>
    </row>
    <row r="4076" spans="2:4" x14ac:dyDescent="0.3">
      <c r="B4076" s="72" t="s">
        <v>492</v>
      </c>
      <c r="C4076" s="74" t="s">
        <v>119</v>
      </c>
      <c r="D4076" s="73">
        <v>8773.99</v>
      </c>
    </row>
    <row r="4077" spans="2:4" x14ac:dyDescent="0.3">
      <c r="B4077" s="72" t="s">
        <v>492</v>
      </c>
      <c r="C4077" s="74" t="s">
        <v>121</v>
      </c>
      <c r="D4077" s="73">
        <v>6939.43</v>
      </c>
    </row>
    <row r="4078" spans="2:4" x14ac:dyDescent="0.3">
      <c r="B4078" s="72" t="s">
        <v>492</v>
      </c>
      <c r="C4078" s="74" t="s">
        <v>22</v>
      </c>
      <c r="D4078" s="73">
        <v>7064.88</v>
      </c>
    </row>
    <row r="4079" spans="2:4" x14ac:dyDescent="0.3">
      <c r="B4079" s="72" t="s">
        <v>508</v>
      </c>
      <c r="C4079" s="74" t="s">
        <v>194</v>
      </c>
      <c r="D4079" s="73">
        <v>110664</v>
      </c>
    </row>
    <row r="4080" spans="2:4" x14ac:dyDescent="0.3">
      <c r="B4080" s="72" t="s">
        <v>508</v>
      </c>
      <c r="C4080" s="74" t="s">
        <v>193</v>
      </c>
      <c r="D4080" s="73">
        <v>-110664</v>
      </c>
    </row>
    <row r="4081" spans="2:4" x14ac:dyDescent="0.3">
      <c r="B4081" s="72" t="s">
        <v>508</v>
      </c>
      <c r="C4081" s="74" t="s">
        <v>185</v>
      </c>
      <c r="D4081" s="73">
        <v>45640</v>
      </c>
    </row>
    <row r="4082" spans="2:4" x14ac:dyDescent="0.3">
      <c r="B4082" s="72" t="s">
        <v>508</v>
      </c>
      <c r="C4082" s="74" t="s">
        <v>186</v>
      </c>
      <c r="D4082" s="73">
        <v>31762.3</v>
      </c>
    </row>
    <row r="4083" spans="2:4" x14ac:dyDescent="0.3">
      <c r="B4083" s="72" t="s">
        <v>508</v>
      </c>
      <c r="C4083" s="74" t="s">
        <v>187</v>
      </c>
      <c r="D4083" s="73">
        <v>248795.58000000002</v>
      </c>
    </row>
    <row r="4084" spans="2:4" x14ac:dyDescent="0.3">
      <c r="B4084" s="72" t="s">
        <v>508</v>
      </c>
      <c r="C4084" s="74" t="s">
        <v>190</v>
      </c>
      <c r="D4084" s="73">
        <v>161719.88999999998</v>
      </c>
    </row>
    <row r="4085" spans="2:4" x14ac:dyDescent="0.3">
      <c r="B4085" s="72" t="s">
        <v>508</v>
      </c>
      <c r="C4085" s="74" t="s">
        <v>191</v>
      </c>
      <c r="D4085" s="73">
        <v>198879.91</v>
      </c>
    </row>
    <row r="4086" spans="2:4" x14ac:dyDescent="0.3">
      <c r="B4086" s="72" t="s">
        <v>508</v>
      </c>
      <c r="C4086" s="74" t="s">
        <v>192</v>
      </c>
      <c r="D4086" s="73">
        <v>8851223.5000000019</v>
      </c>
    </row>
    <row r="4087" spans="2:4" x14ac:dyDescent="0.3">
      <c r="B4087" s="72" t="s">
        <v>508</v>
      </c>
      <c r="C4087" s="74" t="s">
        <v>172</v>
      </c>
      <c r="D4087" s="73">
        <v>41599.03</v>
      </c>
    </row>
    <row r="4088" spans="2:4" x14ac:dyDescent="0.3">
      <c r="B4088" s="72" t="s">
        <v>508</v>
      </c>
      <c r="C4088" s="74" t="s">
        <v>174</v>
      </c>
      <c r="D4088" s="73">
        <v>315178.78000000003</v>
      </c>
    </row>
    <row r="4089" spans="2:4" x14ac:dyDescent="0.3">
      <c r="B4089" s="72" t="s">
        <v>508</v>
      </c>
      <c r="C4089" s="74" t="s">
        <v>178</v>
      </c>
      <c r="D4089" s="73">
        <v>123696.39000000001</v>
      </c>
    </row>
    <row r="4090" spans="2:4" x14ac:dyDescent="0.3">
      <c r="B4090" s="72" t="s">
        <v>508</v>
      </c>
      <c r="C4090" s="74" t="s">
        <v>180</v>
      </c>
      <c r="D4090" s="73">
        <v>102127.95999999999</v>
      </c>
    </row>
    <row r="4091" spans="2:4" x14ac:dyDescent="0.3">
      <c r="B4091" s="72" t="s">
        <v>508</v>
      </c>
      <c r="C4091" s="74" t="s">
        <v>182</v>
      </c>
      <c r="D4091" s="73">
        <v>2826739.66</v>
      </c>
    </row>
    <row r="4092" spans="2:4" x14ac:dyDescent="0.3">
      <c r="B4092" s="72" t="s">
        <v>508</v>
      </c>
      <c r="C4092" s="74" t="s">
        <v>135</v>
      </c>
      <c r="D4092" s="73">
        <v>6110.5300000000016</v>
      </c>
    </row>
    <row r="4093" spans="2:4" x14ac:dyDescent="0.3">
      <c r="B4093" s="72" t="s">
        <v>508</v>
      </c>
      <c r="C4093" s="74" t="s">
        <v>137</v>
      </c>
      <c r="D4093" s="73">
        <v>62125.77</v>
      </c>
    </row>
    <row r="4094" spans="2:4" x14ac:dyDescent="0.3">
      <c r="B4094" s="72" t="s">
        <v>508</v>
      </c>
      <c r="C4094" s="74" t="s">
        <v>139</v>
      </c>
      <c r="D4094" s="73">
        <v>1026967.2600000001</v>
      </c>
    </row>
    <row r="4095" spans="2:4" x14ac:dyDescent="0.3">
      <c r="B4095" s="72" t="s">
        <v>508</v>
      </c>
      <c r="C4095" s="74" t="s">
        <v>141</v>
      </c>
      <c r="D4095" s="73">
        <v>1136544.74</v>
      </c>
    </row>
    <row r="4096" spans="2:4" x14ac:dyDescent="0.3">
      <c r="B4096" s="72" t="s">
        <v>508</v>
      </c>
      <c r="C4096" s="74" t="s">
        <v>143</v>
      </c>
      <c r="D4096" s="73">
        <v>64436.990000000005</v>
      </c>
    </row>
    <row r="4097" spans="2:4" x14ac:dyDescent="0.3">
      <c r="B4097" s="72" t="s">
        <v>508</v>
      </c>
      <c r="C4097" s="74" t="s">
        <v>145</v>
      </c>
      <c r="D4097" s="73">
        <v>38670.46</v>
      </c>
    </row>
    <row r="4098" spans="2:4" x14ac:dyDescent="0.3">
      <c r="B4098" s="72" t="s">
        <v>508</v>
      </c>
      <c r="C4098" s="74" t="s">
        <v>147</v>
      </c>
      <c r="D4098" s="73">
        <v>2785.3299999999995</v>
      </c>
    </row>
    <row r="4099" spans="2:4" x14ac:dyDescent="0.3">
      <c r="B4099" s="72" t="s">
        <v>508</v>
      </c>
      <c r="C4099" s="74" t="s">
        <v>149</v>
      </c>
      <c r="D4099" s="73">
        <v>5253.29</v>
      </c>
    </row>
    <row r="4100" spans="2:4" x14ac:dyDescent="0.3">
      <c r="B4100" s="72" t="s">
        <v>508</v>
      </c>
      <c r="C4100" s="74" t="s">
        <v>155</v>
      </c>
      <c r="D4100" s="73">
        <v>2400</v>
      </c>
    </row>
    <row r="4101" spans="2:4" x14ac:dyDescent="0.3">
      <c r="B4101" s="72" t="s">
        <v>508</v>
      </c>
      <c r="C4101" s="74" t="s">
        <v>157</v>
      </c>
      <c r="D4101" s="73">
        <v>4400.04</v>
      </c>
    </row>
    <row r="4102" spans="2:4" x14ac:dyDescent="0.3">
      <c r="B4102" s="72" t="s">
        <v>508</v>
      </c>
      <c r="C4102" s="74" t="s">
        <v>159</v>
      </c>
      <c r="D4102" s="73">
        <v>370942.48</v>
      </c>
    </row>
    <row r="4103" spans="2:4" x14ac:dyDescent="0.3">
      <c r="B4103" s="72" t="s">
        <v>508</v>
      </c>
      <c r="C4103" s="74" t="s">
        <v>161</v>
      </c>
      <c r="D4103" s="73">
        <v>1349039.08</v>
      </c>
    </row>
    <row r="4104" spans="2:4" x14ac:dyDescent="0.3">
      <c r="B4104" s="72" t="s">
        <v>508</v>
      </c>
      <c r="C4104" s="74" t="s">
        <v>163</v>
      </c>
      <c r="D4104" s="73">
        <v>253495.93000000002</v>
      </c>
    </row>
    <row r="4105" spans="2:4" x14ac:dyDescent="0.3">
      <c r="B4105" s="72" t="s">
        <v>508</v>
      </c>
      <c r="C4105" s="74" t="s">
        <v>165</v>
      </c>
      <c r="D4105" s="73">
        <v>697607.51</v>
      </c>
    </row>
    <row r="4106" spans="2:4" x14ac:dyDescent="0.3">
      <c r="B4106" s="72" t="s">
        <v>508</v>
      </c>
      <c r="C4106" s="74" t="s">
        <v>124</v>
      </c>
      <c r="D4106" s="73">
        <v>395997.75</v>
      </c>
    </row>
    <row r="4107" spans="2:4" x14ac:dyDescent="0.3">
      <c r="B4107" s="72" t="s">
        <v>508</v>
      </c>
      <c r="C4107" s="74" t="s">
        <v>126</v>
      </c>
      <c r="D4107" s="73">
        <v>126294.29000000001</v>
      </c>
    </row>
    <row r="4108" spans="2:4" x14ac:dyDescent="0.3">
      <c r="B4108" s="72" t="s">
        <v>508</v>
      </c>
      <c r="C4108" s="74" t="s">
        <v>128</v>
      </c>
      <c r="D4108" s="73">
        <v>35459.660000000003</v>
      </c>
    </row>
    <row r="4109" spans="2:4" x14ac:dyDescent="0.3">
      <c r="B4109" s="72" t="s">
        <v>508</v>
      </c>
      <c r="C4109" s="74" t="s">
        <v>130</v>
      </c>
      <c r="D4109" s="73">
        <v>74328.070000000007</v>
      </c>
    </row>
    <row r="4110" spans="2:4" x14ac:dyDescent="0.3">
      <c r="B4110" s="72" t="s">
        <v>508</v>
      </c>
      <c r="C4110" s="74" t="s">
        <v>132</v>
      </c>
      <c r="D4110" s="73">
        <v>619956.0199999999</v>
      </c>
    </row>
    <row r="4111" spans="2:4" x14ac:dyDescent="0.3">
      <c r="B4111" s="72" t="s">
        <v>508</v>
      </c>
      <c r="C4111" s="74" t="s">
        <v>27</v>
      </c>
      <c r="D4111" s="73">
        <v>64.53</v>
      </c>
    </row>
    <row r="4112" spans="2:4" x14ac:dyDescent="0.3">
      <c r="B4112" s="72" t="s">
        <v>508</v>
      </c>
      <c r="C4112" s="74" t="s">
        <v>39</v>
      </c>
      <c r="D4112" s="73">
        <v>19350.64</v>
      </c>
    </row>
    <row r="4113" spans="2:4" x14ac:dyDescent="0.3">
      <c r="B4113" s="72" t="s">
        <v>508</v>
      </c>
      <c r="C4113" s="74" t="s">
        <v>49</v>
      </c>
      <c r="D4113" s="73">
        <v>188778.39</v>
      </c>
    </row>
    <row r="4114" spans="2:4" x14ac:dyDescent="0.3">
      <c r="B4114" s="72" t="s">
        <v>508</v>
      </c>
      <c r="C4114" s="74" t="s">
        <v>51</v>
      </c>
      <c r="D4114" s="73">
        <v>73371.359999999986</v>
      </c>
    </row>
    <row r="4115" spans="2:4" x14ac:dyDescent="0.3">
      <c r="B4115" s="72" t="s">
        <v>508</v>
      </c>
      <c r="C4115" s="74" t="s">
        <v>55</v>
      </c>
      <c r="D4115" s="73">
        <v>28226.49</v>
      </c>
    </row>
    <row r="4116" spans="2:4" x14ac:dyDescent="0.3">
      <c r="B4116" s="72" t="s">
        <v>508</v>
      </c>
      <c r="C4116" s="74" t="s">
        <v>57</v>
      </c>
      <c r="D4116" s="73">
        <v>6068</v>
      </c>
    </row>
    <row r="4117" spans="2:4" x14ac:dyDescent="0.3">
      <c r="B4117" s="72" t="s">
        <v>508</v>
      </c>
      <c r="C4117" s="74" t="s">
        <v>59</v>
      </c>
      <c r="D4117" s="73">
        <v>209925.68</v>
      </c>
    </row>
    <row r="4118" spans="2:4" x14ac:dyDescent="0.3">
      <c r="B4118" s="72" t="s">
        <v>508</v>
      </c>
      <c r="C4118" s="74" t="s">
        <v>61</v>
      </c>
      <c r="D4118" s="73">
        <v>116353.94</v>
      </c>
    </row>
    <row r="4119" spans="2:4" x14ac:dyDescent="0.3">
      <c r="B4119" s="72" t="s">
        <v>508</v>
      </c>
      <c r="C4119" s="74" t="s">
        <v>63</v>
      </c>
      <c r="D4119" s="73">
        <v>388975.99</v>
      </c>
    </row>
    <row r="4120" spans="2:4" x14ac:dyDescent="0.3">
      <c r="B4120" s="72" t="s">
        <v>508</v>
      </c>
      <c r="C4120" s="74" t="s">
        <v>67</v>
      </c>
      <c r="D4120" s="73">
        <v>404.82</v>
      </c>
    </row>
    <row r="4121" spans="2:4" x14ac:dyDescent="0.3">
      <c r="B4121" s="72" t="s">
        <v>508</v>
      </c>
      <c r="C4121" s="74" t="s">
        <v>69</v>
      </c>
      <c r="D4121" s="73">
        <v>116487.06</v>
      </c>
    </row>
    <row r="4122" spans="2:4" x14ac:dyDescent="0.3">
      <c r="B4122" s="72" t="s">
        <v>508</v>
      </c>
      <c r="C4122" s="74" t="s">
        <v>71</v>
      </c>
      <c r="D4122" s="73">
        <v>181756.55</v>
      </c>
    </row>
    <row r="4123" spans="2:4" x14ac:dyDescent="0.3">
      <c r="B4123" s="72" t="s">
        <v>508</v>
      </c>
      <c r="C4123" s="74" t="s">
        <v>73</v>
      </c>
      <c r="D4123" s="73">
        <v>4876.8500000000004</v>
      </c>
    </row>
    <row r="4124" spans="2:4" x14ac:dyDescent="0.3">
      <c r="B4124" s="72" t="s">
        <v>508</v>
      </c>
      <c r="C4124" s="74" t="s">
        <v>85</v>
      </c>
      <c r="D4124" s="73">
        <v>26269.45</v>
      </c>
    </row>
    <row r="4125" spans="2:4" x14ac:dyDescent="0.3">
      <c r="B4125" s="72" t="s">
        <v>508</v>
      </c>
      <c r="C4125" s="74" t="s">
        <v>89</v>
      </c>
      <c r="D4125" s="73">
        <v>16823.850000000002</v>
      </c>
    </row>
    <row r="4126" spans="2:4" x14ac:dyDescent="0.3">
      <c r="B4126" s="72" t="s">
        <v>508</v>
      </c>
      <c r="C4126" s="74" t="s">
        <v>91</v>
      </c>
      <c r="D4126" s="73">
        <v>26617.63</v>
      </c>
    </row>
    <row r="4127" spans="2:4" x14ac:dyDescent="0.3">
      <c r="B4127" s="72" t="s">
        <v>508</v>
      </c>
      <c r="C4127" s="74" t="s">
        <v>93</v>
      </c>
      <c r="D4127" s="73">
        <v>39658.03</v>
      </c>
    </row>
    <row r="4128" spans="2:4" x14ac:dyDescent="0.3">
      <c r="B4128" s="72" t="s">
        <v>508</v>
      </c>
      <c r="C4128" s="74" t="s">
        <v>95</v>
      </c>
      <c r="D4128" s="73">
        <v>41004.99</v>
      </c>
    </row>
    <row r="4129" spans="2:4" x14ac:dyDescent="0.3">
      <c r="B4129" s="72" t="s">
        <v>508</v>
      </c>
      <c r="C4129" s="74" t="s">
        <v>97</v>
      </c>
      <c r="D4129" s="73">
        <v>3019.95</v>
      </c>
    </row>
    <row r="4130" spans="2:4" x14ac:dyDescent="0.3">
      <c r="B4130" s="72" t="s">
        <v>508</v>
      </c>
      <c r="C4130" s="74" t="s">
        <v>99</v>
      </c>
      <c r="D4130" s="73">
        <v>85987.62</v>
      </c>
    </row>
    <row r="4131" spans="2:4" x14ac:dyDescent="0.3">
      <c r="B4131" s="72" t="s">
        <v>508</v>
      </c>
      <c r="C4131" s="74" t="s">
        <v>101</v>
      </c>
      <c r="D4131" s="73">
        <v>2975.0099999999998</v>
      </c>
    </row>
    <row r="4132" spans="2:4" x14ac:dyDescent="0.3">
      <c r="B4132" s="72" t="s">
        <v>508</v>
      </c>
      <c r="C4132" s="74" t="s">
        <v>105</v>
      </c>
      <c r="D4132" s="73">
        <v>16219.17</v>
      </c>
    </row>
    <row r="4133" spans="2:4" x14ac:dyDescent="0.3">
      <c r="B4133" s="72" t="s">
        <v>508</v>
      </c>
      <c r="C4133" s="74" t="s">
        <v>109</v>
      </c>
      <c r="D4133" s="73">
        <v>58333.869999999995</v>
      </c>
    </row>
    <row r="4134" spans="2:4" x14ac:dyDescent="0.3">
      <c r="B4134" s="72" t="s">
        <v>508</v>
      </c>
      <c r="C4134" s="74" t="s">
        <v>111</v>
      </c>
      <c r="D4134" s="73">
        <v>114864.6</v>
      </c>
    </row>
    <row r="4135" spans="2:4" x14ac:dyDescent="0.3">
      <c r="B4135" s="72" t="s">
        <v>508</v>
      </c>
      <c r="C4135" s="74" t="s">
        <v>113</v>
      </c>
      <c r="D4135" s="73">
        <v>255615.40000000002</v>
      </c>
    </row>
    <row r="4136" spans="2:4" x14ac:dyDescent="0.3">
      <c r="B4136" s="72" t="s">
        <v>508</v>
      </c>
      <c r="C4136" s="74" t="s">
        <v>117</v>
      </c>
      <c r="D4136" s="73">
        <v>154754.26</v>
      </c>
    </row>
    <row r="4137" spans="2:4" x14ac:dyDescent="0.3">
      <c r="B4137" s="72" t="s">
        <v>508</v>
      </c>
      <c r="C4137" s="74" t="s">
        <v>119</v>
      </c>
      <c r="D4137" s="73">
        <v>3580.31</v>
      </c>
    </row>
    <row r="4138" spans="2:4" x14ac:dyDescent="0.3">
      <c r="B4138" s="72" t="s">
        <v>508</v>
      </c>
      <c r="C4138" s="74" t="s">
        <v>121</v>
      </c>
      <c r="D4138" s="73">
        <v>27.3</v>
      </c>
    </row>
    <row r="4139" spans="2:4" x14ac:dyDescent="0.3">
      <c r="B4139" s="72" t="s">
        <v>508</v>
      </c>
      <c r="C4139" s="74" t="s">
        <v>22</v>
      </c>
      <c r="D4139" s="73">
        <v>25231.269999999997</v>
      </c>
    </row>
    <row r="4140" spans="2:4" x14ac:dyDescent="0.3">
      <c r="B4140" s="72" t="s">
        <v>508</v>
      </c>
      <c r="C4140" s="74" t="s">
        <v>6</v>
      </c>
      <c r="D4140" s="73">
        <v>80632.639999999999</v>
      </c>
    </row>
    <row r="4141" spans="2:4" x14ac:dyDescent="0.3">
      <c r="B4141" s="72" t="s">
        <v>508</v>
      </c>
      <c r="C4141" s="74" t="s">
        <v>10</v>
      </c>
      <c r="D4141" s="73">
        <v>495050.69999999995</v>
      </c>
    </row>
    <row r="4142" spans="2:4" x14ac:dyDescent="0.3">
      <c r="B4142" s="72" t="s">
        <v>508</v>
      </c>
      <c r="C4142" s="74" t="s">
        <v>14</v>
      </c>
      <c r="D4142" s="73">
        <v>33368.9</v>
      </c>
    </row>
    <row r="4143" spans="2:4" x14ac:dyDescent="0.3">
      <c r="B4143" s="72" t="s">
        <v>348</v>
      </c>
      <c r="C4143" s="74" t="s">
        <v>194</v>
      </c>
      <c r="D4143" s="73">
        <v>167183.91</v>
      </c>
    </row>
    <row r="4144" spans="2:4" x14ac:dyDescent="0.3">
      <c r="B4144" s="72" t="s">
        <v>348</v>
      </c>
      <c r="C4144" s="74" t="s">
        <v>193</v>
      </c>
      <c r="D4144" s="73">
        <v>-167183.91</v>
      </c>
    </row>
    <row r="4145" spans="2:4" x14ac:dyDescent="0.3">
      <c r="B4145" s="72" t="s">
        <v>348</v>
      </c>
      <c r="C4145" s="74" t="s">
        <v>185</v>
      </c>
      <c r="D4145" s="73">
        <v>53525</v>
      </c>
    </row>
    <row r="4146" spans="2:4" x14ac:dyDescent="0.3">
      <c r="B4146" s="72" t="s">
        <v>348</v>
      </c>
      <c r="C4146" s="74" t="s">
        <v>186</v>
      </c>
      <c r="D4146" s="73">
        <v>54351.06</v>
      </c>
    </row>
    <row r="4147" spans="2:4" x14ac:dyDescent="0.3">
      <c r="B4147" s="72" t="s">
        <v>348</v>
      </c>
      <c r="C4147" s="74" t="s">
        <v>187</v>
      </c>
      <c r="D4147" s="73">
        <v>566420.66</v>
      </c>
    </row>
    <row r="4148" spans="2:4" x14ac:dyDescent="0.3">
      <c r="B4148" s="72" t="s">
        <v>348</v>
      </c>
      <c r="C4148" s="74" t="s">
        <v>190</v>
      </c>
      <c r="D4148" s="73">
        <v>200856.97</v>
      </c>
    </row>
    <row r="4149" spans="2:4" x14ac:dyDescent="0.3">
      <c r="B4149" s="72" t="s">
        <v>348</v>
      </c>
      <c r="C4149" s="74" t="s">
        <v>191</v>
      </c>
      <c r="D4149" s="73">
        <v>350866.32</v>
      </c>
    </row>
    <row r="4150" spans="2:4" x14ac:dyDescent="0.3">
      <c r="B4150" s="72" t="s">
        <v>348</v>
      </c>
      <c r="C4150" s="74" t="s">
        <v>192</v>
      </c>
      <c r="D4150" s="73">
        <v>9921519.8800000008</v>
      </c>
    </row>
    <row r="4151" spans="2:4" x14ac:dyDescent="0.3">
      <c r="B4151" s="72" t="s">
        <v>348</v>
      </c>
      <c r="C4151" s="74" t="s">
        <v>172</v>
      </c>
      <c r="D4151" s="73">
        <v>56186.270000000004</v>
      </c>
    </row>
    <row r="4152" spans="2:4" x14ac:dyDescent="0.3">
      <c r="B4152" s="72" t="s">
        <v>348</v>
      </c>
      <c r="C4152" s="74" t="s">
        <v>174</v>
      </c>
      <c r="D4152" s="73">
        <v>285342.87</v>
      </c>
    </row>
    <row r="4153" spans="2:4" x14ac:dyDescent="0.3">
      <c r="B4153" s="72" t="s">
        <v>348</v>
      </c>
      <c r="C4153" s="74" t="s">
        <v>178</v>
      </c>
      <c r="D4153" s="73">
        <v>159872.56999999995</v>
      </c>
    </row>
    <row r="4154" spans="2:4" x14ac:dyDescent="0.3">
      <c r="B4154" s="72" t="s">
        <v>348</v>
      </c>
      <c r="C4154" s="74" t="s">
        <v>180</v>
      </c>
      <c r="D4154" s="73">
        <v>191688.22</v>
      </c>
    </row>
    <row r="4155" spans="2:4" x14ac:dyDescent="0.3">
      <c r="B4155" s="72" t="s">
        <v>348</v>
      </c>
      <c r="C4155" s="74" t="s">
        <v>182</v>
      </c>
      <c r="D4155" s="73">
        <v>3632558.9500000007</v>
      </c>
    </row>
    <row r="4156" spans="2:4" x14ac:dyDescent="0.3">
      <c r="B4156" s="72" t="s">
        <v>348</v>
      </c>
      <c r="C4156" s="74" t="s">
        <v>135</v>
      </c>
      <c r="D4156" s="73">
        <v>2534.1400000000003</v>
      </c>
    </row>
    <row r="4157" spans="2:4" x14ac:dyDescent="0.3">
      <c r="B4157" s="72" t="s">
        <v>348</v>
      </c>
      <c r="C4157" s="74" t="s">
        <v>137</v>
      </c>
      <c r="D4157" s="73">
        <v>1771.07</v>
      </c>
    </row>
    <row r="4158" spans="2:4" x14ac:dyDescent="0.3">
      <c r="B4158" s="72" t="s">
        <v>348</v>
      </c>
      <c r="C4158" s="74" t="s">
        <v>139</v>
      </c>
      <c r="D4158" s="73">
        <v>1171628</v>
      </c>
    </row>
    <row r="4159" spans="2:4" x14ac:dyDescent="0.3">
      <c r="B4159" s="72" t="s">
        <v>348</v>
      </c>
      <c r="C4159" s="74" t="s">
        <v>141</v>
      </c>
      <c r="D4159" s="73">
        <v>1298262</v>
      </c>
    </row>
    <row r="4160" spans="2:4" x14ac:dyDescent="0.3">
      <c r="B4160" s="72" t="s">
        <v>348</v>
      </c>
      <c r="C4160" s="74" t="s">
        <v>143</v>
      </c>
      <c r="D4160" s="73">
        <v>183654.79</v>
      </c>
    </row>
    <row r="4161" spans="2:4" x14ac:dyDescent="0.3">
      <c r="B4161" s="72" t="s">
        <v>348</v>
      </c>
      <c r="C4161" s="74" t="s">
        <v>145</v>
      </c>
      <c r="D4161" s="73">
        <v>109144.48</v>
      </c>
    </row>
    <row r="4162" spans="2:4" x14ac:dyDescent="0.3">
      <c r="B4162" s="72" t="s">
        <v>348</v>
      </c>
      <c r="C4162" s="74" t="s">
        <v>147</v>
      </c>
      <c r="D4162" s="73">
        <v>18714.699999999997</v>
      </c>
    </row>
    <row r="4163" spans="2:4" x14ac:dyDescent="0.3">
      <c r="B4163" s="72" t="s">
        <v>348</v>
      </c>
      <c r="C4163" s="74" t="s">
        <v>149</v>
      </c>
      <c r="D4163" s="73">
        <v>25977.97</v>
      </c>
    </row>
    <row r="4164" spans="2:4" x14ac:dyDescent="0.3">
      <c r="B4164" s="72" t="s">
        <v>348</v>
      </c>
      <c r="C4164" s="74" t="s">
        <v>159</v>
      </c>
      <c r="D4164" s="73">
        <v>445702.09</v>
      </c>
    </row>
    <row r="4165" spans="2:4" x14ac:dyDescent="0.3">
      <c r="B4165" s="72" t="s">
        <v>348</v>
      </c>
      <c r="C4165" s="74" t="s">
        <v>161</v>
      </c>
      <c r="D4165" s="73">
        <v>1557190.4</v>
      </c>
    </row>
    <row r="4166" spans="2:4" x14ac:dyDescent="0.3">
      <c r="B4166" s="72" t="s">
        <v>348</v>
      </c>
      <c r="C4166" s="74" t="s">
        <v>163</v>
      </c>
      <c r="D4166" s="73">
        <v>319384.16000000003</v>
      </c>
    </row>
    <row r="4167" spans="2:4" x14ac:dyDescent="0.3">
      <c r="B4167" s="72" t="s">
        <v>348</v>
      </c>
      <c r="C4167" s="74" t="s">
        <v>165</v>
      </c>
      <c r="D4167" s="73">
        <v>810270.24</v>
      </c>
    </row>
    <row r="4168" spans="2:4" x14ac:dyDescent="0.3">
      <c r="B4168" s="72" t="s">
        <v>348</v>
      </c>
      <c r="C4168" s="74" t="s">
        <v>124</v>
      </c>
      <c r="D4168" s="73">
        <v>303595.24</v>
      </c>
    </row>
    <row r="4169" spans="2:4" x14ac:dyDescent="0.3">
      <c r="B4169" s="72" t="s">
        <v>348</v>
      </c>
      <c r="C4169" s="74" t="s">
        <v>126</v>
      </c>
      <c r="D4169" s="73">
        <v>102123.10999999999</v>
      </c>
    </row>
    <row r="4170" spans="2:4" x14ac:dyDescent="0.3">
      <c r="B4170" s="72" t="s">
        <v>348</v>
      </c>
      <c r="C4170" s="74" t="s">
        <v>128</v>
      </c>
      <c r="D4170" s="73">
        <v>391100.02</v>
      </c>
    </row>
    <row r="4171" spans="2:4" x14ac:dyDescent="0.3">
      <c r="B4171" s="72" t="s">
        <v>348</v>
      </c>
      <c r="C4171" s="74" t="s">
        <v>130</v>
      </c>
      <c r="D4171" s="73">
        <v>111051.12</v>
      </c>
    </row>
    <row r="4172" spans="2:4" x14ac:dyDescent="0.3">
      <c r="B4172" s="72" t="s">
        <v>348</v>
      </c>
      <c r="C4172" s="74" t="s">
        <v>132</v>
      </c>
      <c r="D4172" s="73">
        <v>757328.28999999992</v>
      </c>
    </row>
    <row r="4173" spans="2:4" x14ac:dyDescent="0.3">
      <c r="B4173" s="72" t="s">
        <v>348</v>
      </c>
      <c r="C4173" s="74" t="s">
        <v>39</v>
      </c>
      <c r="D4173" s="73">
        <v>114976.94</v>
      </c>
    </row>
    <row r="4174" spans="2:4" x14ac:dyDescent="0.3">
      <c r="B4174" s="72" t="s">
        <v>348</v>
      </c>
      <c r="C4174" s="74" t="s">
        <v>43</v>
      </c>
      <c r="D4174" s="73">
        <v>1824</v>
      </c>
    </row>
    <row r="4175" spans="2:4" x14ac:dyDescent="0.3">
      <c r="B4175" s="72" t="s">
        <v>348</v>
      </c>
      <c r="C4175" s="74" t="s">
        <v>49</v>
      </c>
      <c r="D4175" s="73">
        <v>219551.51</v>
      </c>
    </row>
    <row r="4176" spans="2:4" x14ac:dyDescent="0.3">
      <c r="B4176" s="72" t="s">
        <v>348</v>
      </c>
      <c r="C4176" s="74" t="s">
        <v>51</v>
      </c>
      <c r="D4176" s="73">
        <v>97389.97</v>
      </c>
    </row>
    <row r="4177" spans="2:4" x14ac:dyDescent="0.3">
      <c r="B4177" s="72" t="s">
        <v>348</v>
      </c>
      <c r="C4177" s="74" t="s">
        <v>55</v>
      </c>
      <c r="D4177" s="73">
        <v>3411.98</v>
      </c>
    </row>
    <row r="4178" spans="2:4" x14ac:dyDescent="0.3">
      <c r="B4178" s="72" t="s">
        <v>348</v>
      </c>
      <c r="C4178" s="74" t="s">
        <v>57</v>
      </c>
      <c r="D4178" s="73">
        <v>18988.239999999998</v>
      </c>
    </row>
    <row r="4179" spans="2:4" x14ac:dyDescent="0.3">
      <c r="B4179" s="72" t="s">
        <v>348</v>
      </c>
      <c r="C4179" s="74" t="s">
        <v>63</v>
      </c>
      <c r="D4179" s="73">
        <v>332929.26</v>
      </c>
    </row>
    <row r="4180" spans="2:4" x14ac:dyDescent="0.3">
      <c r="B4180" s="72" t="s">
        <v>348</v>
      </c>
      <c r="C4180" s="74" t="s">
        <v>65</v>
      </c>
      <c r="D4180" s="73">
        <v>333.54</v>
      </c>
    </row>
    <row r="4181" spans="2:4" x14ac:dyDescent="0.3">
      <c r="B4181" s="72" t="s">
        <v>348</v>
      </c>
      <c r="C4181" s="74" t="s">
        <v>67</v>
      </c>
      <c r="D4181" s="73">
        <v>1017.6500000000001</v>
      </c>
    </row>
    <row r="4182" spans="2:4" x14ac:dyDescent="0.3">
      <c r="B4182" s="72" t="s">
        <v>348</v>
      </c>
      <c r="C4182" s="74" t="s">
        <v>69</v>
      </c>
      <c r="D4182" s="73">
        <v>121749.4</v>
      </c>
    </row>
    <row r="4183" spans="2:4" x14ac:dyDescent="0.3">
      <c r="B4183" s="72" t="s">
        <v>348</v>
      </c>
      <c r="C4183" s="74" t="s">
        <v>71</v>
      </c>
      <c r="D4183" s="73">
        <v>225496.41</v>
      </c>
    </row>
    <row r="4184" spans="2:4" x14ac:dyDescent="0.3">
      <c r="B4184" s="72" t="s">
        <v>348</v>
      </c>
      <c r="C4184" s="74" t="s">
        <v>81</v>
      </c>
      <c r="D4184" s="73">
        <v>58271.899999999994</v>
      </c>
    </row>
    <row r="4185" spans="2:4" x14ac:dyDescent="0.3">
      <c r="B4185" s="72" t="s">
        <v>348</v>
      </c>
      <c r="C4185" s="74" t="s">
        <v>85</v>
      </c>
      <c r="D4185" s="73">
        <v>57797.590000000004</v>
      </c>
    </row>
    <row r="4186" spans="2:4" x14ac:dyDescent="0.3">
      <c r="B4186" s="72" t="s">
        <v>348</v>
      </c>
      <c r="C4186" s="74" t="s">
        <v>87</v>
      </c>
      <c r="D4186" s="73">
        <v>11655</v>
      </c>
    </row>
    <row r="4187" spans="2:4" x14ac:dyDescent="0.3">
      <c r="B4187" s="72" t="s">
        <v>348</v>
      </c>
      <c r="C4187" s="74" t="s">
        <v>89</v>
      </c>
      <c r="D4187" s="73">
        <v>474.95</v>
      </c>
    </row>
    <row r="4188" spans="2:4" x14ac:dyDescent="0.3">
      <c r="B4188" s="72" t="s">
        <v>348</v>
      </c>
      <c r="C4188" s="74" t="s">
        <v>91</v>
      </c>
      <c r="D4188" s="73">
        <v>46213.440000000002</v>
      </c>
    </row>
    <row r="4189" spans="2:4" x14ac:dyDescent="0.3">
      <c r="B4189" s="72" t="s">
        <v>348</v>
      </c>
      <c r="C4189" s="74" t="s">
        <v>93</v>
      </c>
      <c r="D4189" s="73">
        <v>53240.81</v>
      </c>
    </row>
    <row r="4190" spans="2:4" x14ac:dyDescent="0.3">
      <c r="B4190" s="72" t="s">
        <v>348</v>
      </c>
      <c r="C4190" s="74" t="s">
        <v>95</v>
      </c>
      <c r="D4190" s="73">
        <v>50975.63</v>
      </c>
    </row>
    <row r="4191" spans="2:4" x14ac:dyDescent="0.3">
      <c r="B4191" s="72" t="s">
        <v>348</v>
      </c>
      <c r="C4191" s="74" t="s">
        <v>99</v>
      </c>
      <c r="D4191" s="73">
        <v>77249.91</v>
      </c>
    </row>
    <row r="4192" spans="2:4" x14ac:dyDescent="0.3">
      <c r="B4192" s="72" t="s">
        <v>348</v>
      </c>
      <c r="C4192" s="74" t="s">
        <v>101</v>
      </c>
      <c r="D4192" s="73">
        <v>3442.8199999999997</v>
      </c>
    </row>
    <row r="4193" spans="2:4" x14ac:dyDescent="0.3">
      <c r="B4193" s="72" t="s">
        <v>348</v>
      </c>
      <c r="C4193" s="74" t="s">
        <v>105</v>
      </c>
      <c r="D4193" s="73">
        <v>26389.54</v>
      </c>
    </row>
    <row r="4194" spans="2:4" x14ac:dyDescent="0.3">
      <c r="B4194" s="72" t="s">
        <v>348</v>
      </c>
      <c r="C4194" s="74" t="s">
        <v>107</v>
      </c>
      <c r="D4194" s="73">
        <v>38351.75</v>
      </c>
    </row>
    <row r="4195" spans="2:4" x14ac:dyDescent="0.3">
      <c r="B4195" s="72" t="s">
        <v>348</v>
      </c>
      <c r="C4195" s="74" t="s">
        <v>109</v>
      </c>
      <c r="D4195" s="73">
        <v>103971.38</v>
      </c>
    </row>
    <row r="4196" spans="2:4" x14ac:dyDescent="0.3">
      <c r="B4196" s="72" t="s">
        <v>348</v>
      </c>
      <c r="C4196" s="74" t="s">
        <v>111</v>
      </c>
      <c r="D4196" s="73">
        <v>97755.4</v>
      </c>
    </row>
    <row r="4197" spans="2:4" x14ac:dyDescent="0.3">
      <c r="B4197" s="72" t="s">
        <v>348</v>
      </c>
      <c r="C4197" s="74" t="s">
        <v>113</v>
      </c>
      <c r="D4197" s="73">
        <v>79090</v>
      </c>
    </row>
    <row r="4198" spans="2:4" x14ac:dyDescent="0.3">
      <c r="B4198" s="72" t="s">
        <v>348</v>
      </c>
      <c r="C4198" s="74" t="s">
        <v>117</v>
      </c>
      <c r="D4198" s="73">
        <v>548358.78</v>
      </c>
    </row>
    <row r="4199" spans="2:4" x14ac:dyDescent="0.3">
      <c r="B4199" s="72" t="s">
        <v>348</v>
      </c>
      <c r="C4199" s="74" t="s">
        <v>119</v>
      </c>
      <c r="D4199" s="73">
        <v>13829.71</v>
      </c>
    </row>
    <row r="4200" spans="2:4" x14ac:dyDescent="0.3">
      <c r="B4200" s="72" t="s">
        <v>348</v>
      </c>
      <c r="C4200" s="74" t="s">
        <v>121</v>
      </c>
      <c r="D4200" s="73">
        <v>60064.85</v>
      </c>
    </row>
    <row r="4201" spans="2:4" x14ac:dyDescent="0.3">
      <c r="B4201" s="72" t="s">
        <v>348</v>
      </c>
      <c r="C4201" s="74" t="s">
        <v>22</v>
      </c>
      <c r="D4201" s="73">
        <v>82893.13</v>
      </c>
    </row>
    <row r="4202" spans="2:4" x14ac:dyDescent="0.3">
      <c r="B4202" s="72" t="s">
        <v>348</v>
      </c>
      <c r="C4202" s="74" t="s">
        <v>6</v>
      </c>
      <c r="D4202" s="73">
        <v>89278.15</v>
      </c>
    </row>
    <row r="4203" spans="2:4" x14ac:dyDescent="0.3">
      <c r="B4203" s="72" t="s">
        <v>348</v>
      </c>
      <c r="C4203" s="74" t="s">
        <v>12</v>
      </c>
      <c r="D4203" s="73">
        <v>99092.51999999999</v>
      </c>
    </row>
    <row r="4204" spans="2:4" x14ac:dyDescent="0.3">
      <c r="B4204" s="72" t="s">
        <v>750</v>
      </c>
      <c r="C4204" s="74" t="s">
        <v>194</v>
      </c>
      <c r="D4204" s="73">
        <v>26616.6</v>
      </c>
    </row>
    <row r="4205" spans="2:4" x14ac:dyDescent="0.3">
      <c r="B4205" s="72" t="s">
        <v>750</v>
      </c>
      <c r="C4205" s="74" t="s">
        <v>193</v>
      </c>
      <c r="D4205" s="73">
        <v>-26616.6</v>
      </c>
    </row>
    <row r="4206" spans="2:4" x14ac:dyDescent="0.3">
      <c r="B4206" s="72" t="s">
        <v>750</v>
      </c>
      <c r="C4206" s="74" t="s">
        <v>185</v>
      </c>
      <c r="D4206" s="73">
        <v>10705</v>
      </c>
    </row>
    <row r="4207" spans="2:4" x14ac:dyDescent="0.3">
      <c r="B4207" s="72" t="s">
        <v>750</v>
      </c>
      <c r="C4207" s="74" t="s">
        <v>186</v>
      </c>
      <c r="D4207" s="73">
        <v>3.47</v>
      </c>
    </row>
    <row r="4208" spans="2:4" x14ac:dyDescent="0.3">
      <c r="B4208" s="72" t="s">
        <v>750</v>
      </c>
      <c r="C4208" s="74" t="s">
        <v>187</v>
      </c>
      <c r="D4208" s="73">
        <v>54481.509999999995</v>
      </c>
    </row>
    <row r="4209" spans="2:4" x14ac:dyDescent="0.3">
      <c r="B4209" s="72" t="s">
        <v>750</v>
      </c>
      <c r="C4209" s="74" t="s">
        <v>191</v>
      </c>
      <c r="D4209" s="73">
        <v>5818.24</v>
      </c>
    </row>
    <row r="4210" spans="2:4" x14ac:dyDescent="0.3">
      <c r="B4210" s="72" t="s">
        <v>750</v>
      </c>
      <c r="C4210" s="74" t="s">
        <v>192</v>
      </c>
      <c r="D4210" s="73">
        <v>1860554.49</v>
      </c>
    </row>
    <row r="4211" spans="2:4" x14ac:dyDescent="0.3">
      <c r="B4211" s="72" t="s">
        <v>750</v>
      </c>
      <c r="C4211" s="74" t="s">
        <v>174</v>
      </c>
      <c r="D4211" s="73">
        <v>80932.009999999995</v>
      </c>
    </row>
    <row r="4212" spans="2:4" x14ac:dyDescent="0.3">
      <c r="B4212" s="72" t="s">
        <v>750</v>
      </c>
      <c r="C4212" s="74" t="s">
        <v>180</v>
      </c>
      <c r="D4212" s="73">
        <v>11762.460000000001</v>
      </c>
    </row>
    <row r="4213" spans="2:4" x14ac:dyDescent="0.3">
      <c r="B4213" s="72" t="s">
        <v>750</v>
      </c>
      <c r="C4213" s="74" t="s">
        <v>182</v>
      </c>
      <c r="D4213" s="73">
        <v>821777.73</v>
      </c>
    </row>
    <row r="4214" spans="2:4" x14ac:dyDescent="0.3">
      <c r="B4214" s="72" t="s">
        <v>750</v>
      </c>
      <c r="C4214" s="74" t="s">
        <v>139</v>
      </c>
      <c r="D4214" s="73">
        <v>210314.87999999998</v>
      </c>
    </row>
    <row r="4215" spans="2:4" x14ac:dyDescent="0.3">
      <c r="B4215" s="72" t="s">
        <v>750</v>
      </c>
      <c r="C4215" s="74" t="s">
        <v>141</v>
      </c>
      <c r="D4215" s="73">
        <v>282397.12</v>
      </c>
    </row>
    <row r="4216" spans="2:4" x14ac:dyDescent="0.3">
      <c r="B4216" s="72" t="s">
        <v>750</v>
      </c>
      <c r="C4216" s="74" t="s">
        <v>143</v>
      </c>
      <c r="D4216" s="73">
        <v>28336.51</v>
      </c>
    </row>
    <row r="4217" spans="2:4" x14ac:dyDescent="0.3">
      <c r="B4217" s="72" t="s">
        <v>750</v>
      </c>
      <c r="C4217" s="74" t="s">
        <v>145</v>
      </c>
      <c r="D4217" s="73">
        <v>11533.740000000002</v>
      </c>
    </row>
    <row r="4218" spans="2:4" x14ac:dyDescent="0.3">
      <c r="B4218" s="72" t="s">
        <v>750</v>
      </c>
      <c r="C4218" s="74" t="s">
        <v>147</v>
      </c>
      <c r="D4218" s="73">
        <v>5259.83</v>
      </c>
    </row>
    <row r="4219" spans="2:4" x14ac:dyDescent="0.3">
      <c r="B4219" s="72" t="s">
        <v>750</v>
      </c>
      <c r="C4219" s="74" t="s">
        <v>149</v>
      </c>
      <c r="D4219" s="73">
        <v>9282.89</v>
      </c>
    </row>
    <row r="4220" spans="2:4" x14ac:dyDescent="0.3">
      <c r="B4220" s="72" t="s">
        <v>750</v>
      </c>
      <c r="C4220" s="74" t="s">
        <v>159</v>
      </c>
      <c r="D4220" s="73">
        <v>103946.32</v>
      </c>
    </row>
    <row r="4221" spans="2:4" x14ac:dyDescent="0.3">
      <c r="B4221" s="72" t="s">
        <v>750</v>
      </c>
      <c r="C4221" s="74" t="s">
        <v>161</v>
      </c>
      <c r="D4221" s="73">
        <v>277693.14</v>
      </c>
    </row>
    <row r="4222" spans="2:4" x14ac:dyDescent="0.3">
      <c r="B4222" s="72" t="s">
        <v>750</v>
      </c>
      <c r="C4222" s="74" t="s">
        <v>163</v>
      </c>
      <c r="D4222" s="73">
        <v>67956.350000000006</v>
      </c>
    </row>
    <row r="4223" spans="2:4" x14ac:dyDescent="0.3">
      <c r="B4223" s="72" t="s">
        <v>750</v>
      </c>
      <c r="C4223" s="74" t="s">
        <v>165</v>
      </c>
      <c r="D4223" s="73">
        <v>145995.38</v>
      </c>
    </row>
    <row r="4224" spans="2:4" x14ac:dyDescent="0.3">
      <c r="B4224" s="72" t="s">
        <v>750</v>
      </c>
      <c r="C4224" s="74" t="s">
        <v>124</v>
      </c>
      <c r="D4224" s="73">
        <v>206069.51</v>
      </c>
    </row>
    <row r="4225" spans="2:4" x14ac:dyDescent="0.3">
      <c r="B4225" s="72" t="s">
        <v>750</v>
      </c>
      <c r="C4225" s="74" t="s">
        <v>126</v>
      </c>
      <c r="D4225" s="73">
        <v>6239.8899999999994</v>
      </c>
    </row>
    <row r="4226" spans="2:4" x14ac:dyDescent="0.3">
      <c r="B4226" s="72" t="s">
        <v>750</v>
      </c>
      <c r="C4226" s="74" t="s">
        <v>128</v>
      </c>
      <c r="D4226" s="73">
        <v>59868.69</v>
      </c>
    </row>
    <row r="4227" spans="2:4" x14ac:dyDescent="0.3">
      <c r="B4227" s="72" t="s">
        <v>750</v>
      </c>
      <c r="C4227" s="74" t="s">
        <v>130</v>
      </c>
      <c r="D4227" s="73">
        <v>10562.82</v>
      </c>
    </row>
    <row r="4228" spans="2:4" x14ac:dyDescent="0.3">
      <c r="B4228" s="72" t="s">
        <v>750</v>
      </c>
      <c r="C4228" s="74" t="s">
        <v>132</v>
      </c>
      <c r="D4228" s="73">
        <v>192500.23</v>
      </c>
    </row>
    <row r="4229" spans="2:4" x14ac:dyDescent="0.3">
      <c r="B4229" s="72" t="s">
        <v>750</v>
      </c>
      <c r="C4229" s="74" t="s">
        <v>45</v>
      </c>
      <c r="D4229" s="73">
        <v>26856.59</v>
      </c>
    </row>
    <row r="4230" spans="2:4" x14ac:dyDescent="0.3">
      <c r="B4230" s="72" t="s">
        <v>750</v>
      </c>
      <c r="C4230" s="74" t="s">
        <v>49</v>
      </c>
      <c r="D4230" s="73">
        <v>100778.36</v>
      </c>
    </row>
    <row r="4231" spans="2:4" x14ac:dyDescent="0.3">
      <c r="B4231" s="72" t="s">
        <v>750</v>
      </c>
      <c r="C4231" s="74" t="s">
        <v>63</v>
      </c>
      <c r="D4231" s="73">
        <v>44485.27</v>
      </c>
    </row>
    <row r="4232" spans="2:4" x14ac:dyDescent="0.3">
      <c r="B4232" s="72" t="s">
        <v>750</v>
      </c>
      <c r="C4232" s="74" t="s">
        <v>65</v>
      </c>
      <c r="D4232" s="73">
        <v>11768.779999999999</v>
      </c>
    </row>
    <row r="4233" spans="2:4" x14ac:dyDescent="0.3">
      <c r="B4233" s="72" t="s">
        <v>750</v>
      </c>
      <c r="C4233" s="74" t="s">
        <v>69</v>
      </c>
      <c r="D4233" s="73">
        <v>16176.66</v>
      </c>
    </row>
    <row r="4234" spans="2:4" x14ac:dyDescent="0.3">
      <c r="B4234" s="72" t="s">
        <v>750</v>
      </c>
      <c r="C4234" s="74" t="s">
        <v>71</v>
      </c>
      <c r="D4234" s="73">
        <v>12501.3</v>
      </c>
    </row>
    <row r="4235" spans="2:4" x14ac:dyDescent="0.3">
      <c r="B4235" s="72" t="s">
        <v>750</v>
      </c>
      <c r="C4235" s="74" t="s">
        <v>93</v>
      </c>
      <c r="D4235" s="73">
        <v>438.35</v>
      </c>
    </row>
    <row r="4236" spans="2:4" x14ac:dyDescent="0.3">
      <c r="B4236" s="72" t="s">
        <v>750</v>
      </c>
      <c r="C4236" s="74" t="s">
        <v>95</v>
      </c>
      <c r="D4236" s="73">
        <v>26512.76</v>
      </c>
    </row>
    <row r="4237" spans="2:4" x14ac:dyDescent="0.3">
      <c r="B4237" s="72" t="s">
        <v>750</v>
      </c>
      <c r="C4237" s="74" t="s">
        <v>99</v>
      </c>
      <c r="D4237" s="73">
        <v>3552.36</v>
      </c>
    </row>
    <row r="4238" spans="2:4" x14ac:dyDescent="0.3">
      <c r="B4238" s="72" t="s">
        <v>750</v>
      </c>
      <c r="C4238" s="74" t="s">
        <v>101</v>
      </c>
      <c r="D4238" s="73">
        <v>1776.18</v>
      </c>
    </row>
    <row r="4239" spans="2:4" x14ac:dyDescent="0.3">
      <c r="B4239" s="72" t="s">
        <v>750</v>
      </c>
      <c r="C4239" s="74" t="s">
        <v>105</v>
      </c>
      <c r="D4239" s="73">
        <v>2775.9</v>
      </c>
    </row>
    <row r="4240" spans="2:4" x14ac:dyDescent="0.3">
      <c r="B4240" s="72" t="s">
        <v>750</v>
      </c>
      <c r="C4240" s="74" t="s">
        <v>107</v>
      </c>
      <c r="D4240" s="73">
        <v>56580</v>
      </c>
    </row>
    <row r="4241" spans="2:4" x14ac:dyDescent="0.3">
      <c r="B4241" s="72" t="s">
        <v>750</v>
      </c>
      <c r="C4241" s="74" t="s">
        <v>109</v>
      </c>
      <c r="D4241" s="73">
        <v>647677.4</v>
      </c>
    </row>
    <row r="4242" spans="2:4" x14ac:dyDescent="0.3">
      <c r="B4242" s="72" t="s">
        <v>750</v>
      </c>
      <c r="C4242" s="74" t="s">
        <v>111</v>
      </c>
      <c r="D4242" s="73">
        <v>9930.85</v>
      </c>
    </row>
    <row r="4243" spans="2:4" x14ac:dyDescent="0.3">
      <c r="B4243" s="72" t="s">
        <v>750</v>
      </c>
      <c r="C4243" s="74" t="s">
        <v>117</v>
      </c>
      <c r="D4243" s="73">
        <v>-500</v>
      </c>
    </row>
    <row r="4244" spans="2:4" x14ac:dyDescent="0.3">
      <c r="B4244" s="72" t="s">
        <v>750</v>
      </c>
      <c r="C4244" s="74" t="s">
        <v>119</v>
      </c>
      <c r="D4244" s="73">
        <v>1239.29</v>
      </c>
    </row>
    <row r="4245" spans="2:4" x14ac:dyDescent="0.3">
      <c r="B4245" s="72" t="s">
        <v>750</v>
      </c>
      <c r="C4245" s="74" t="s">
        <v>121</v>
      </c>
      <c r="D4245" s="73">
        <v>63476.27</v>
      </c>
    </row>
    <row r="4246" spans="2:4" x14ac:dyDescent="0.3">
      <c r="B4246" s="72" t="s">
        <v>750</v>
      </c>
      <c r="C4246" s="74" t="s">
        <v>22</v>
      </c>
      <c r="D4246" s="73">
        <v>30543.4</v>
      </c>
    </row>
    <row r="4247" spans="2:4" x14ac:dyDescent="0.3">
      <c r="B4247" s="72" t="s">
        <v>750</v>
      </c>
      <c r="C4247" s="74" t="s">
        <v>6</v>
      </c>
      <c r="D4247" s="73">
        <v>48814.070000000007</v>
      </c>
    </row>
    <row r="4248" spans="2:4" x14ac:dyDescent="0.3">
      <c r="B4248" s="72" t="s">
        <v>638</v>
      </c>
      <c r="C4248" s="74" t="s">
        <v>194</v>
      </c>
      <c r="D4248" s="73">
        <v>15960.56</v>
      </c>
    </row>
    <row r="4249" spans="2:4" x14ac:dyDescent="0.3">
      <c r="B4249" s="72" t="s">
        <v>638</v>
      </c>
      <c r="C4249" s="74" t="s">
        <v>193</v>
      </c>
      <c r="D4249" s="73">
        <v>-15960.56</v>
      </c>
    </row>
    <row r="4250" spans="2:4" x14ac:dyDescent="0.3">
      <c r="B4250" s="72" t="s">
        <v>638</v>
      </c>
      <c r="C4250" s="74" t="s">
        <v>185</v>
      </c>
      <c r="D4250" s="73">
        <v>21410</v>
      </c>
    </row>
    <row r="4251" spans="2:4" x14ac:dyDescent="0.3">
      <c r="B4251" s="72" t="s">
        <v>638</v>
      </c>
      <c r="C4251" s="74" t="s">
        <v>186</v>
      </c>
      <c r="D4251" s="73">
        <v>4725.2199999999993</v>
      </c>
    </row>
    <row r="4252" spans="2:4" x14ac:dyDescent="0.3">
      <c r="B4252" s="72" t="s">
        <v>638</v>
      </c>
      <c r="C4252" s="74" t="s">
        <v>187</v>
      </c>
      <c r="D4252" s="73">
        <v>10612</v>
      </c>
    </row>
    <row r="4253" spans="2:4" x14ac:dyDescent="0.3">
      <c r="B4253" s="72" t="s">
        <v>638</v>
      </c>
      <c r="C4253" s="74" t="s">
        <v>190</v>
      </c>
      <c r="D4253" s="73">
        <v>65067.11</v>
      </c>
    </row>
    <row r="4254" spans="2:4" x14ac:dyDescent="0.3">
      <c r="B4254" s="72" t="s">
        <v>638</v>
      </c>
      <c r="C4254" s="74" t="s">
        <v>191</v>
      </c>
      <c r="D4254" s="73">
        <v>59829.99</v>
      </c>
    </row>
    <row r="4255" spans="2:4" x14ac:dyDescent="0.3">
      <c r="B4255" s="72" t="s">
        <v>638</v>
      </c>
      <c r="C4255" s="74" t="s">
        <v>192</v>
      </c>
      <c r="D4255" s="73">
        <v>1052402.5899999999</v>
      </c>
    </row>
    <row r="4256" spans="2:4" x14ac:dyDescent="0.3">
      <c r="B4256" s="72" t="s">
        <v>638</v>
      </c>
      <c r="C4256" s="74" t="s">
        <v>172</v>
      </c>
      <c r="D4256" s="73">
        <v>8693.75</v>
      </c>
    </row>
    <row r="4257" spans="2:4" x14ac:dyDescent="0.3">
      <c r="B4257" s="72" t="s">
        <v>638</v>
      </c>
      <c r="C4257" s="74" t="s">
        <v>174</v>
      </c>
      <c r="D4257" s="73">
        <v>49500.34</v>
      </c>
    </row>
    <row r="4258" spans="2:4" x14ac:dyDescent="0.3">
      <c r="B4258" s="72" t="s">
        <v>638</v>
      </c>
      <c r="C4258" s="74" t="s">
        <v>178</v>
      </c>
      <c r="D4258" s="73">
        <v>40106.86</v>
      </c>
    </row>
    <row r="4259" spans="2:4" x14ac:dyDescent="0.3">
      <c r="B4259" s="72" t="s">
        <v>638</v>
      </c>
      <c r="C4259" s="74" t="s">
        <v>180</v>
      </c>
      <c r="D4259" s="73">
        <v>25914.13</v>
      </c>
    </row>
    <row r="4260" spans="2:4" x14ac:dyDescent="0.3">
      <c r="B4260" s="72" t="s">
        <v>638</v>
      </c>
      <c r="C4260" s="74" t="s">
        <v>182</v>
      </c>
      <c r="D4260" s="73">
        <v>599328.99000000011</v>
      </c>
    </row>
    <row r="4261" spans="2:4" x14ac:dyDescent="0.3">
      <c r="B4261" s="72" t="s">
        <v>638</v>
      </c>
      <c r="C4261" s="74" t="s">
        <v>139</v>
      </c>
      <c r="D4261" s="73">
        <v>200044.29</v>
      </c>
    </row>
    <row r="4262" spans="2:4" x14ac:dyDescent="0.3">
      <c r="B4262" s="72" t="s">
        <v>638</v>
      </c>
      <c r="C4262" s="74" t="s">
        <v>141</v>
      </c>
      <c r="D4262" s="73">
        <v>180379.71000000002</v>
      </c>
    </row>
    <row r="4263" spans="2:4" x14ac:dyDescent="0.3">
      <c r="B4263" s="72" t="s">
        <v>638</v>
      </c>
      <c r="C4263" s="74" t="s">
        <v>143</v>
      </c>
      <c r="D4263" s="73">
        <v>23154.239999999998</v>
      </c>
    </row>
    <row r="4264" spans="2:4" x14ac:dyDescent="0.3">
      <c r="B4264" s="72" t="s">
        <v>638</v>
      </c>
      <c r="C4264" s="74" t="s">
        <v>145</v>
      </c>
      <c r="D4264" s="73">
        <v>8854.7799999999988</v>
      </c>
    </row>
    <row r="4265" spans="2:4" x14ac:dyDescent="0.3">
      <c r="B4265" s="72" t="s">
        <v>638</v>
      </c>
      <c r="C4265" s="74" t="s">
        <v>147</v>
      </c>
      <c r="D4265" s="73">
        <v>4114.9799999999996</v>
      </c>
    </row>
    <row r="4266" spans="2:4" x14ac:dyDescent="0.3">
      <c r="B4266" s="72" t="s">
        <v>638</v>
      </c>
      <c r="C4266" s="74" t="s">
        <v>149</v>
      </c>
      <c r="D4266" s="73">
        <v>5430.65</v>
      </c>
    </row>
    <row r="4267" spans="2:4" x14ac:dyDescent="0.3">
      <c r="B4267" s="72" t="s">
        <v>638</v>
      </c>
      <c r="C4267" s="74" t="s">
        <v>159</v>
      </c>
      <c r="D4267" s="73">
        <v>76883.39</v>
      </c>
    </row>
    <row r="4268" spans="2:4" x14ac:dyDescent="0.3">
      <c r="B4268" s="72" t="s">
        <v>638</v>
      </c>
      <c r="C4268" s="74" t="s">
        <v>161</v>
      </c>
      <c r="D4268" s="73">
        <v>171533.9</v>
      </c>
    </row>
    <row r="4269" spans="2:4" x14ac:dyDescent="0.3">
      <c r="B4269" s="72" t="s">
        <v>638</v>
      </c>
      <c r="C4269" s="74" t="s">
        <v>163</v>
      </c>
      <c r="D4269" s="73">
        <v>53352.340000000004</v>
      </c>
    </row>
    <row r="4270" spans="2:4" x14ac:dyDescent="0.3">
      <c r="B4270" s="72" t="s">
        <v>638</v>
      </c>
      <c r="C4270" s="74" t="s">
        <v>165</v>
      </c>
      <c r="D4270" s="73">
        <v>91805.35</v>
      </c>
    </row>
    <row r="4271" spans="2:4" x14ac:dyDescent="0.3">
      <c r="B4271" s="72" t="s">
        <v>638</v>
      </c>
      <c r="C4271" s="74" t="s">
        <v>124</v>
      </c>
      <c r="D4271" s="73">
        <v>7638.2599999999993</v>
      </c>
    </row>
    <row r="4272" spans="2:4" x14ac:dyDescent="0.3">
      <c r="B4272" s="72" t="s">
        <v>638</v>
      </c>
      <c r="C4272" s="74" t="s">
        <v>126</v>
      </c>
      <c r="D4272" s="73">
        <v>33517.81</v>
      </c>
    </row>
    <row r="4273" spans="2:4" x14ac:dyDescent="0.3">
      <c r="B4273" s="72" t="s">
        <v>638</v>
      </c>
      <c r="C4273" s="74" t="s">
        <v>128</v>
      </c>
      <c r="D4273" s="73">
        <v>76116.52</v>
      </c>
    </row>
    <row r="4274" spans="2:4" x14ac:dyDescent="0.3">
      <c r="B4274" s="72" t="s">
        <v>638</v>
      </c>
      <c r="C4274" s="74" t="s">
        <v>130</v>
      </c>
      <c r="D4274" s="73">
        <v>47219.89</v>
      </c>
    </row>
    <row r="4275" spans="2:4" x14ac:dyDescent="0.3">
      <c r="B4275" s="72" t="s">
        <v>638</v>
      </c>
      <c r="C4275" s="74" t="s">
        <v>132</v>
      </c>
      <c r="D4275" s="73">
        <v>212114.90000000005</v>
      </c>
    </row>
    <row r="4276" spans="2:4" x14ac:dyDescent="0.3">
      <c r="B4276" s="72" t="s">
        <v>638</v>
      </c>
      <c r="C4276" s="74" t="s">
        <v>29</v>
      </c>
      <c r="D4276" s="73">
        <v>466.12</v>
      </c>
    </row>
    <row r="4277" spans="2:4" x14ac:dyDescent="0.3">
      <c r="B4277" s="72" t="s">
        <v>638</v>
      </c>
      <c r="C4277" s="74" t="s">
        <v>35</v>
      </c>
      <c r="D4277" s="73">
        <v>2833.88</v>
      </c>
    </row>
    <row r="4278" spans="2:4" x14ac:dyDescent="0.3">
      <c r="B4278" s="72" t="s">
        <v>638</v>
      </c>
      <c r="C4278" s="74" t="s">
        <v>39</v>
      </c>
      <c r="D4278" s="73">
        <v>14909.77</v>
      </c>
    </row>
    <row r="4279" spans="2:4" x14ac:dyDescent="0.3">
      <c r="B4279" s="72" t="s">
        <v>638</v>
      </c>
      <c r="C4279" s="74" t="s">
        <v>45</v>
      </c>
      <c r="D4279" s="73">
        <v>79526.47</v>
      </c>
    </row>
    <row r="4280" spans="2:4" x14ac:dyDescent="0.3">
      <c r="B4280" s="72" t="s">
        <v>638</v>
      </c>
      <c r="C4280" s="74" t="s">
        <v>47</v>
      </c>
      <c r="D4280" s="73">
        <v>1764.72</v>
      </c>
    </row>
    <row r="4281" spans="2:4" x14ac:dyDescent="0.3">
      <c r="B4281" s="72" t="s">
        <v>638</v>
      </c>
      <c r="C4281" s="74" t="s">
        <v>49</v>
      </c>
      <c r="D4281" s="73">
        <v>41951.12</v>
      </c>
    </row>
    <row r="4282" spans="2:4" x14ac:dyDescent="0.3">
      <c r="B4282" s="72" t="s">
        <v>638</v>
      </c>
      <c r="C4282" s="74" t="s">
        <v>55</v>
      </c>
      <c r="D4282" s="73">
        <v>3861.58</v>
      </c>
    </row>
    <row r="4283" spans="2:4" x14ac:dyDescent="0.3">
      <c r="B4283" s="72" t="s">
        <v>638</v>
      </c>
      <c r="C4283" s="74" t="s">
        <v>57</v>
      </c>
      <c r="D4283" s="73">
        <v>8624</v>
      </c>
    </row>
    <row r="4284" spans="2:4" x14ac:dyDescent="0.3">
      <c r="B4284" s="72" t="s">
        <v>638</v>
      </c>
      <c r="C4284" s="74" t="s">
        <v>61</v>
      </c>
      <c r="D4284" s="73">
        <v>3608.84</v>
      </c>
    </row>
    <row r="4285" spans="2:4" x14ac:dyDescent="0.3">
      <c r="B4285" s="72" t="s">
        <v>638</v>
      </c>
      <c r="C4285" s="74" t="s">
        <v>63</v>
      </c>
      <c r="D4285" s="73">
        <v>58724.73</v>
      </c>
    </row>
    <row r="4286" spans="2:4" x14ac:dyDescent="0.3">
      <c r="B4286" s="72" t="s">
        <v>638</v>
      </c>
      <c r="C4286" s="74" t="s">
        <v>69</v>
      </c>
      <c r="D4286" s="73">
        <v>10336.39</v>
      </c>
    </row>
    <row r="4287" spans="2:4" x14ac:dyDescent="0.3">
      <c r="B4287" s="72" t="s">
        <v>638</v>
      </c>
      <c r="C4287" s="74" t="s">
        <v>71</v>
      </c>
      <c r="D4287" s="73">
        <v>84660.47</v>
      </c>
    </row>
    <row r="4288" spans="2:4" x14ac:dyDescent="0.3">
      <c r="B4288" s="72" t="s">
        <v>638</v>
      </c>
      <c r="C4288" s="74" t="s">
        <v>81</v>
      </c>
      <c r="D4288" s="73">
        <v>64087.65</v>
      </c>
    </row>
    <row r="4289" spans="2:4" x14ac:dyDescent="0.3">
      <c r="B4289" s="72" t="s">
        <v>638</v>
      </c>
      <c r="C4289" s="74" t="s">
        <v>85</v>
      </c>
      <c r="D4289" s="73">
        <v>3005.67</v>
      </c>
    </row>
    <row r="4290" spans="2:4" x14ac:dyDescent="0.3">
      <c r="B4290" s="72" t="s">
        <v>638</v>
      </c>
      <c r="C4290" s="74" t="s">
        <v>91</v>
      </c>
      <c r="D4290" s="73">
        <v>25514.54</v>
      </c>
    </row>
    <row r="4291" spans="2:4" x14ac:dyDescent="0.3">
      <c r="B4291" s="72" t="s">
        <v>638</v>
      </c>
      <c r="C4291" s="74" t="s">
        <v>93</v>
      </c>
      <c r="D4291" s="73">
        <v>10687.14</v>
      </c>
    </row>
    <row r="4292" spans="2:4" x14ac:dyDescent="0.3">
      <c r="B4292" s="72" t="s">
        <v>638</v>
      </c>
      <c r="C4292" s="74" t="s">
        <v>95</v>
      </c>
      <c r="D4292" s="73">
        <v>724.41</v>
      </c>
    </row>
    <row r="4293" spans="2:4" x14ac:dyDescent="0.3">
      <c r="B4293" s="72" t="s">
        <v>638</v>
      </c>
      <c r="C4293" s="74" t="s">
        <v>99</v>
      </c>
      <c r="D4293" s="73">
        <v>21064.81</v>
      </c>
    </row>
    <row r="4294" spans="2:4" x14ac:dyDescent="0.3">
      <c r="B4294" s="72" t="s">
        <v>638</v>
      </c>
      <c r="C4294" s="74" t="s">
        <v>101</v>
      </c>
      <c r="D4294" s="73">
        <v>12243.37</v>
      </c>
    </row>
    <row r="4295" spans="2:4" x14ac:dyDescent="0.3">
      <c r="B4295" s="72" t="s">
        <v>638</v>
      </c>
      <c r="C4295" s="74" t="s">
        <v>109</v>
      </c>
      <c r="D4295" s="73">
        <v>1735</v>
      </c>
    </row>
    <row r="4296" spans="2:4" x14ac:dyDescent="0.3">
      <c r="B4296" s="72" t="s">
        <v>638</v>
      </c>
      <c r="C4296" s="74" t="s">
        <v>111</v>
      </c>
      <c r="D4296" s="73">
        <v>21208</v>
      </c>
    </row>
    <row r="4297" spans="2:4" x14ac:dyDescent="0.3">
      <c r="B4297" s="72" t="s">
        <v>638</v>
      </c>
      <c r="C4297" s="74" t="s">
        <v>117</v>
      </c>
      <c r="D4297" s="73">
        <v>352627.79</v>
      </c>
    </row>
    <row r="4298" spans="2:4" x14ac:dyDescent="0.3">
      <c r="B4298" s="72" t="s">
        <v>638</v>
      </c>
      <c r="C4298" s="74" t="s">
        <v>119</v>
      </c>
      <c r="D4298" s="73">
        <v>2574.1999999999998</v>
      </c>
    </row>
    <row r="4299" spans="2:4" x14ac:dyDescent="0.3">
      <c r="B4299" s="72" t="s">
        <v>638</v>
      </c>
      <c r="C4299" s="74" t="s">
        <v>121</v>
      </c>
      <c r="D4299" s="73">
        <v>100</v>
      </c>
    </row>
    <row r="4300" spans="2:4" x14ac:dyDescent="0.3">
      <c r="B4300" s="72" t="s">
        <v>638</v>
      </c>
      <c r="C4300" s="74" t="s">
        <v>22</v>
      </c>
      <c r="D4300" s="73">
        <v>8028.14</v>
      </c>
    </row>
    <row r="4301" spans="2:4" x14ac:dyDescent="0.3">
      <c r="B4301" s="72" t="s">
        <v>638</v>
      </c>
      <c r="C4301" s="74" t="s">
        <v>6</v>
      </c>
      <c r="D4301" s="73">
        <v>6029.5</v>
      </c>
    </row>
    <row r="4302" spans="2:4" x14ac:dyDescent="0.3">
      <c r="B4302" s="72" t="s">
        <v>638</v>
      </c>
      <c r="C4302" s="74" t="s">
        <v>10</v>
      </c>
      <c r="D4302" s="73">
        <v>26855.040000000001</v>
      </c>
    </row>
    <row r="4303" spans="2:4" x14ac:dyDescent="0.3">
      <c r="B4303" s="72" t="s">
        <v>638</v>
      </c>
      <c r="C4303" s="74" t="s">
        <v>16</v>
      </c>
      <c r="D4303" s="73">
        <v>83787.8</v>
      </c>
    </row>
    <row r="4304" spans="2:4" x14ac:dyDescent="0.3">
      <c r="B4304" s="72" t="s">
        <v>306</v>
      </c>
      <c r="C4304" s="74" t="s">
        <v>186</v>
      </c>
      <c r="D4304" s="73">
        <v>3970.42</v>
      </c>
    </row>
    <row r="4305" spans="2:4" x14ac:dyDescent="0.3">
      <c r="B4305" s="72" t="s">
        <v>306</v>
      </c>
      <c r="C4305" s="74" t="s">
        <v>190</v>
      </c>
      <c r="D4305" s="73">
        <v>43884.869999999995</v>
      </c>
    </row>
    <row r="4306" spans="2:4" x14ac:dyDescent="0.3">
      <c r="B4306" s="72" t="s">
        <v>306</v>
      </c>
      <c r="C4306" s="74" t="s">
        <v>191</v>
      </c>
      <c r="D4306" s="73">
        <v>408708.57999999996</v>
      </c>
    </row>
    <row r="4307" spans="2:4" x14ac:dyDescent="0.3">
      <c r="B4307" s="72" t="s">
        <v>306</v>
      </c>
      <c r="C4307" s="74" t="s">
        <v>192</v>
      </c>
      <c r="D4307" s="73">
        <v>627094.48</v>
      </c>
    </row>
    <row r="4308" spans="2:4" x14ac:dyDescent="0.3">
      <c r="B4308" s="72" t="s">
        <v>306</v>
      </c>
      <c r="C4308" s="74" t="s">
        <v>172</v>
      </c>
      <c r="D4308" s="73">
        <v>3056.57</v>
      </c>
    </row>
    <row r="4309" spans="2:4" x14ac:dyDescent="0.3">
      <c r="B4309" s="72" t="s">
        <v>306</v>
      </c>
      <c r="C4309" s="74" t="s">
        <v>178</v>
      </c>
      <c r="D4309" s="73">
        <v>5027.42</v>
      </c>
    </row>
    <row r="4310" spans="2:4" x14ac:dyDescent="0.3">
      <c r="B4310" s="72" t="s">
        <v>306</v>
      </c>
      <c r="C4310" s="74" t="s">
        <v>180</v>
      </c>
      <c r="D4310" s="73">
        <v>70451.92</v>
      </c>
    </row>
    <row r="4311" spans="2:4" x14ac:dyDescent="0.3">
      <c r="B4311" s="72" t="s">
        <v>306</v>
      </c>
      <c r="C4311" s="74" t="s">
        <v>182</v>
      </c>
      <c r="D4311" s="73">
        <v>542560.51</v>
      </c>
    </row>
    <row r="4312" spans="2:4" x14ac:dyDescent="0.3">
      <c r="B4312" s="72" t="s">
        <v>306</v>
      </c>
      <c r="C4312" s="74" t="s">
        <v>139</v>
      </c>
      <c r="D4312" s="73">
        <v>191567.2</v>
      </c>
    </row>
    <row r="4313" spans="2:4" x14ac:dyDescent="0.3">
      <c r="B4313" s="72" t="s">
        <v>306</v>
      </c>
      <c r="C4313" s="74" t="s">
        <v>141</v>
      </c>
      <c r="D4313" s="73">
        <v>177200.2</v>
      </c>
    </row>
    <row r="4314" spans="2:4" x14ac:dyDescent="0.3">
      <c r="B4314" s="72" t="s">
        <v>306</v>
      </c>
      <c r="C4314" s="74" t="s">
        <v>143</v>
      </c>
      <c r="D4314" s="73">
        <v>19196.710000000003</v>
      </c>
    </row>
    <row r="4315" spans="2:4" x14ac:dyDescent="0.3">
      <c r="B4315" s="72" t="s">
        <v>306</v>
      </c>
      <c r="C4315" s="74" t="s">
        <v>145</v>
      </c>
      <c r="D4315" s="73">
        <v>7959.75</v>
      </c>
    </row>
    <row r="4316" spans="2:4" x14ac:dyDescent="0.3">
      <c r="B4316" s="72" t="s">
        <v>306</v>
      </c>
      <c r="C4316" s="74" t="s">
        <v>147</v>
      </c>
      <c r="D4316" s="73">
        <v>455.75</v>
      </c>
    </row>
    <row r="4317" spans="2:4" x14ac:dyDescent="0.3">
      <c r="B4317" s="72" t="s">
        <v>306</v>
      </c>
      <c r="C4317" s="74" t="s">
        <v>149</v>
      </c>
      <c r="D4317" s="73">
        <v>667.82999999999993</v>
      </c>
    </row>
    <row r="4318" spans="2:4" x14ac:dyDescent="0.3">
      <c r="B4318" s="72" t="s">
        <v>306</v>
      </c>
      <c r="C4318" s="74" t="s">
        <v>159</v>
      </c>
      <c r="D4318" s="73">
        <v>64456.330000000009</v>
      </c>
    </row>
    <row r="4319" spans="2:4" x14ac:dyDescent="0.3">
      <c r="B4319" s="72" t="s">
        <v>306</v>
      </c>
      <c r="C4319" s="74" t="s">
        <v>161</v>
      </c>
      <c r="D4319" s="73">
        <v>153924.35</v>
      </c>
    </row>
    <row r="4320" spans="2:4" x14ac:dyDescent="0.3">
      <c r="B4320" s="72" t="s">
        <v>306</v>
      </c>
      <c r="C4320" s="74" t="s">
        <v>163</v>
      </c>
      <c r="D4320" s="73">
        <v>45654.509999999995</v>
      </c>
    </row>
    <row r="4321" spans="2:4" x14ac:dyDescent="0.3">
      <c r="B4321" s="72" t="s">
        <v>306</v>
      </c>
      <c r="C4321" s="74" t="s">
        <v>165</v>
      </c>
      <c r="D4321" s="73">
        <v>81191.25</v>
      </c>
    </row>
    <row r="4322" spans="2:4" x14ac:dyDescent="0.3">
      <c r="B4322" s="72" t="s">
        <v>306</v>
      </c>
      <c r="C4322" s="74" t="s">
        <v>124</v>
      </c>
      <c r="D4322" s="73">
        <v>17455.080000000002</v>
      </c>
    </row>
    <row r="4323" spans="2:4" x14ac:dyDescent="0.3">
      <c r="B4323" s="72" t="s">
        <v>306</v>
      </c>
      <c r="C4323" s="74" t="s">
        <v>126</v>
      </c>
      <c r="D4323" s="73">
        <v>15029.56</v>
      </c>
    </row>
    <row r="4324" spans="2:4" x14ac:dyDescent="0.3">
      <c r="B4324" s="72" t="s">
        <v>306</v>
      </c>
      <c r="C4324" s="74" t="s">
        <v>128</v>
      </c>
      <c r="D4324" s="73">
        <v>40446.9</v>
      </c>
    </row>
    <row r="4325" spans="2:4" x14ac:dyDescent="0.3">
      <c r="B4325" s="72" t="s">
        <v>306</v>
      </c>
      <c r="C4325" s="74" t="s">
        <v>130</v>
      </c>
      <c r="D4325" s="73">
        <v>7221.19</v>
      </c>
    </row>
    <row r="4326" spans="2:4" x14ac:dyDescent="0.3">
      <c r="B4326" s="72" t="s">
        <v>306</v>
      </c>
      <c r="C4326" s="74" t="s">
        <v>132</v>
      </c>
      <c r="D4326" s="73">
        <v>79440.69</v>
      </c>
    </row>
    <row r="4327" spans="2:4" x14ac:dyDescent="0.3">
      <c r="B4327" s="72" t="s">
        <v>306</v>
      </c>
      <c r="C4327" s="74" t="s">
        <v>39</v>
      </c>
      <c r="D4327" s="73">
        <v>9882</v>
      </c>
    </row>
    <row r="4328" spans="2:4" x14ac:dyDescent="0.3">
      <c r="B4328" s="72" t="s">
        <v>306</v>
      </c>
      <c r="C4328" s="74" t="s">
        <v>47</v>
      </c>
      <c r="D4328" s="73">
        <v>39690.35</v>
      </c>
    </row>
    <row r="4329" spans="2:4" x14ac:dyDescent="0.3">
      <c r="B4329" s="72" t="s">
        <v>306</v>
      </c>
      <c r="C4329" s="74" t="s">
        <v>49</v>
      </c>
      <c r="D4329" s="73">
        <v>34435.31</v>
      </c>
    </row>
    <row r="4330" spans="2:4" x14ac:dyDescent="0.3">
      <c r="B4330" s="72" t="s">
        <v>306</v>
      </c>
      <c r="C4330" s="74" t="s">
        <v>55</v>
      </c>
      <c r="D4330" s="73">
        <v>5104</v>
      </c>
    </row>
    <row r="4331" spans="2:4" x14ac:dyDescent="0.3">
      <c r="B4331" s="72" t="s">
        <v>306</v>
      </c>
      <c r="C4331" s="74" t="s">
        <v>61</v>
      </c>
      <c r="D4331" s="73">
        <v>28944.29</v>
      </c>
    </row>
    <row r="4332" spans="2:4" x14ac:dyDescent="0.3">
      <c r="B4332" s="72" t="s">
        <v>306</v>
      </c>
      <c r="C4332" s="74" t="s">
        <v>67</v>
      </c>
      <c r="D4332" s="73">
        <v>340.21</v>
      </c>
    </row>
    <row r="4333" spans="2:4" x14ac:dyDescent="0.3">
      <c r="B4333" s="72" t="s">
        <v>306</v>
      </c>
      <c r="C4333" s="74" t="s">
        <v>69</v>
      </c>
      <c r="D4333" s="73">
        <v>6141.9</v>
      </c>
    </row>
    <row r="4334" spans="2:4" x14ac:dyDescent="0.3">
      <c r="B4334" s="72" t="s">
        <v>306</v>
      </c>
      <c r="C4334" s="74" t="s">
        <v>71</v>
      </c>
      <c r="D4334" s="73">
        <v>47814.619999999995</v>
      </c>
    </row>
    <row r="4335" spans="2:4" x14ac:dyDescent="0.3">
      <c r="B4335" s="72" t="s">
        <v>306</v>
      </c>
      <c r="C4335" s="74" t="s">
        <v>89</v>
      </c>
      <c r="D4335" s="73">
        <v>1966.56</v>
      </c>
    </row>
    <row r="4336" spans="2:4" x14ac:dyDescent="0.3">
      <c r="B4336" s="72" t="s">
        <v>306</v>
      </c>
      <c r="C4336" s="74" t="s">
        <v>91</v>
      </c>
      <c r="D4336" s="73">
        <v>19045.47</v>
      </c>
    </row>
    <row r="4337" spans="2:4" x14ac:dyDescent="0.3">
      <c r="B4337" s="72" t="s">
        <v>306</v>
      </c>
      <c r="C4337" s="74" t="s">
        <v>93</v>
      </c>
      <c r="D4337" s="73">
        <v>11857.2</v>
      </c>
    </row>
    <row r="4338" spans="2:4" x14ac:dyDescent="0.3">
      <c r="B4338" s="72" t="s">
        <v>306</v>
      </c>
      <c r="C4338" s="74" t="s">
        <v>97</v>
      </c>
      <c r="D4338" s="73">
        <v>2500</v>
      </c>
    </row>
    <row r="4339" spans="2:4" x14ac:dyDescent="0.3">
      <c r="B4339" s="72" t="s">
        <v>306</v>
      </c>
      <c r="C4339" s="74" t="s">
        <v>99</v>
      </c>
      <c r="D4339" s="73">
        <v>8975.17</v>
      </c>
    </row>
    <row r="4340" spans="2:4" x14ac:dyDescent="0.3">
      <c r="B4340" s="72" t="s">
        <v>306</v>
      </c>
      <c r="C4340" s="74" t="s">
        <v>101</v>
      </c>
      <c r="D4340" s="73">
        <v>119.5</v>
      </c>
    </row>
    <row r="4341" spans="2:4" x14ac:dyDescent="0.3">
      <c r="B4341" s="72" t="s">
        <v>306</v>
      </c>
      <c r="C4341" s="74" t="s">
        <v>107</v>
      </c>
      <c r="D4341" s="73">
        <v>8097.5</v>
      </c>
    </row>
    <row r="4342" spans="2:4" x14ac:dyDescent="0.3">
      <c r="B4342" s="72" t="s">
        <v>306</v>
      </c>
      <c r="C4342" s="74" t="s">
        <v>109</v>
      </c>
      <c r="D4342" s="73">
        <v>85871.92</v>
      </c>
    </row>
    <row r="4343" spans="2:4" x14ac:dyDescent="0.3">
      <c r="B4343" s="72" t="s">
        <v>306</v>
      </c>
      <c r="C4343" s="74" t="s">
        <v>111</v>
      </c>
      <c r="D4343" s="73">
        <v>5314</v>
      </c>
    </row>
    <row r="4344" spans="2:4" x14ac:dyDescent="0.3">
      <c r="B4344" s="72" t="s">
        <v>306</v>
      </c>
      <c r="C4344" s="74" t="s">
        <v>113</v>
      </c>
      <c r="D4344" s="73">
        <v>6234</v>
      </c>
    </row>
    <row r="4345" spans="2:4" x14ac:dyDescent="0.3">
      <c r="B4345" s="72" t="s">
        <v>306</v>
      </c>
      <c r="C4345" s="74" t="s">
        <v>117</v>
      </c>
      <c r="D4345" s="73">
        <v>146928.52000000002</v>
      </c>
    </row>
    <row r="4346" spans="2:4" x14ac:dyDescent="0.3">
      <c r="B4346" s="72" t="s">
        <v>306</v>
      </c>
      <c r="C4346" s="74" t="s">
        <v>119</v>
      </c>
      <c r="D4346" s="73">
        <v>2944.03</v>
      </c>
    </row>
    <row r="4347" spans="2:4" x14ac:dyDescent="0.3">
      <c r="B4347" s="72" t="s">
        <v>306</v>
      </c>
      <c r="C4347" s="74" t="s">
        <v>22</v>
      </c>
      <c r="D4347" s="73">
        <v>11797.85</v>
      </c>
    </row>
    <row r="4348" spans="2:4" x14ac:dyDescent="0.3">
      <c r="B4348" s="72" t="s">
        <v>674</v>
      </c>
      <c r="C4348" s="74" t="s">
        <v>187</v>
      </c>
      <c r="D4348" s="73">
        <v>38381.79</v>
      </c>
    </row>
    <row r="4349" spans="2:4" x14ac:dyDescent="0.3">
      <c r="B4349" s="72" t="s">
        <v>674</v>
      </c>
      <c r="C4349" s="74" t="s">
        <v>190</v>
      </c>
      <c r="D4349" s="73">
        <v>17722.16</v>
      </c>
    </row>
    <row r="4350" spans="2:4" x14ac:dyDescent="0.3">
      <c r="B4350" s="72" t="s">
        <v>674</v>
      </c>
      <c r="C4350" s="74" t="s">
        <v>191</v>
      </c>
      <c r="D4350" s="73">
        <v>3957.21</v>
      </c>
    </row>
    <row r="4351" spans="2:4" x14ac:dyDescent="0.3">
      <c r="B4351" s="72" t="s">
        <v>674</v>
      </c>
      <c r="C4351" s="74" t="s">
        <v>192</v>
      </c>
      <c r="D4351" s="73">
        <v>255298.87</v>
      </c>
    </row>
    <row r="4352" spans="2:4" x14ac:dyDescent="0.3">
      <c r="B4352" s="72" t="s">
        <v>674</v>
      </c>
      <c r="C4352" s="74" t="s">
        <v>178</v>
      </c>
      <c r="D4352" s="73">
        <v>22859.61</v>
      </c>
    </row>
    <row r="4353" spans="2:4" x14ac:dyDescent="0.3">
      <c r="B4353" s="72" t="s">
        <v>674</v>
      </c>
      <c r="C4353" s="74" t="s">
        <v>180</v>
      </c>
      <c r="D4353" s="73">
        <v>661.55</v>
      </c>
    </row>
    <row r="4354" spans="2:4" x14ac:dyDescent="0.3">
      <c r="B4354" s="72" t="s">
        <v>674</v>
      </c>
      <c r="C4354" s="74" t="s">
        <v>182</v>
      </c>
      <c r="D4354" s="73">
        <v>212715.7</v>
      </c>
    </row>
    <row r="4355" spans="2:4" x14ac:dyDescent="0.3">
      <c r="B4355" s="72" t="s">
        <v>674</v>
      </c>
      <c r="C4355" s="74" t="s">
        <v>139</v>
      </c>
      <c r="D4355" s="73">
        <v>69696</v>
      </c>
    </row>
    <row r="4356" spans="2:4" x14ac:dyDescent="0.3">
      <c r="B4356" s="72" t="s">
        <v>674</v>
      </c>
      <c r="C4356" s="74" t="s">
        <v>141</v>
      </c>
      <c r="D4356" s="73">
        <v>34848</v>
      </c>
    </row>
    <row r="4357" spans="2:4" x14ac:dyDescent="0.3">
      <c r="B4357" s="72" t="s">
        <v>674</v>
      </c>
      <c r="C4357" s="74" t="s">
        <v>143</v>
      </c>
      <c r="D4357" s="73">
        <v>4381.8099999999995</v>
      </c>
    </row>
    <row r="4358" spans="2:4" x14ac:dyDescent="0.3">
      <c r="B4358" s="72" t="s">
        <v>674</v>
      </c>
      <c r="C4358" s="74" t="s">
        <v>145</v>
      </c>
      <c r="D4358" s="73">
        <v>1997.3</v>
      </c>
    </row>
    <row r="4359" spans="2:4" x14ac:dyDescent="0.3">
      <c r="B4359" s="72" t="s">
        <v>674</v>
      </c>
      <c r="C4359" s="74" t="s">
        <v>147</v>
      </c>
      <c r="D4359" s="73">
        <v>112.22</v>
      </c>
    </row>
    <row r="4360" spans="2:4" x14ac:dyDescent="0.3">
      <c r="B4360" s="72" t="s">
        <v>674</v>
      </c>
      <c r="C4360" s="74" t="s">
        <v>149</v>
      </c>
      <c r="D4360" s="73">
        <v>117.16</v>
      </c>
    </row>
    <row r="4361" spans="2:4" x14ac:dyDescent="0.3">
      <c r="B4361" s="72" t="s">
        <v>674</v>
      </c>
      <c r="C4361" s="74" t="s">
        <v>159</v>
      </c>
      <c r="D4361" s="73">
        <v>27624.899999999998</v>
      </c>
    </row>
    <row r="4362" spans="2:4" x14ac:dyDescent="0.3">
      <c r="B4362" s="72" t="s">
        <v>674</v>
      </c>
      <c r="C4362" s="74" t="s">
        <v>161</v>
      </c>
      <c r="D4362" s="73">
        <v>37429.9</v>
      </c>
    </row>
    <row r="4363" spans="2:4" x14ac:dyDescent="0.3">
      <c r="B4363" s="72" t="s">
        <v>674</v>
      </c>
      <c r="C4363" s="74" t="s">
        <v>163</v>
      </c>
      <c r="D4363" s="73">
        <v>17014.830000000002</v>
      </c>
    </row>
    <row r="4364" spans="2:4" x14ac:dyDescent="0.3">
      <c r="B4364" s="72" t="s">
        <v>674</v>
      </c>
      <c r="C4364" s="74" t="s">
        <v>165</v>
      </c>
      <c r="D4364" s="73">
        <v>24424.379999999997</v>
      </c>
    </row>
    <row r="4365" spans="2:4" x14ac:dyDescent="0.3">
      <c r="B4365" s="72" t="s">
        <v>674</v>
      </c>
      <c r="C4365" s="74" t="s">
        <v>124</v>
      </c>
      <c r="D4365" s="73">
        <v>3639.64</v>
      </c>
    </row>
    <row r="4366" spans="2:4" x14ac:dyDescent="0.3">
      <c r="B4366" s="72" t="s">
        <v>674</v>
      </c>
      <c r="C4366" s="74" t="s">
        <v>130</v>
      </c>
      <c r="D4366" s="73">
        <v>84.55</v>
      </c>
    </row>
    <row r="4367" spans="2:4" x14ac:dyDescent="0.3">
      <c r="B4367" s="72" t="s">
        <v>674</v>
      </c>
      <c r="C4367" s="74" t="s">
        <v>132</v>
      </c>
      <c r="D4367" s="73">
        <v>57718.68</v>
      </c>
    </row>
    <row r="4368" spans="2:4" x14ac:dyDescent="0.3">
      <c r="B4368" s="72" t="s">
        <v>674</v>
      </c>
      <c r="C4368" s="74" t="s">
        <v>39</v>
      </c>
      <c r="D4368" s="73">
        <v>50</v>
      </c>
    </row>
    <row r="4369" spans="2:4" x14ac:dyDescent="0.3">
      <c r="B4369" s="72" t="s">
        <v>674</v>
      </c>
      <c r="C4369" s="74" t="s">
        <v>47</v>
      </c>
      <c r="D4369" s="73">
        <v>4941.83</v>
      </c>
    </row>
    <row r="4370" spans="2:4" x14ac:dyDescent="0.3">
      <c r="B4370" s="72" t="s">
        <v>674</v>
      </c>
      <c r="C4370" s="74" t="s">
        <v>49</v>
      </c>
      <c r="D4370" s="73">
        <v>4046.44</v>
      </c>
    </row>
    <row r="4371" spans="2:4" x14ac:dyDescent="0.3">
      <c r="B4371" s="72" t="s">
        <v>674</v>
      </c>
      <c r="C4371" s="74" t="s">
        <v>55</v>
      </c>
      <c r="D4371" s="73">
        <v>27287.360000000001</v>
      </c>
    </row>
    <row r="4372" spans="2:4" x14ac:dyDescent="0.3">
      <c r="B4372" s="72" t="s">
        <v>674</v>
      </c>
      <c r="C4372" s="74" t="s">
        <v>69</v>
      </c>
      <c r="D4372" s="73">
        <v>4538.5</v>
      </c>
    </row>
    <row r="4373" spans="2:4" x14ac:dyDescent="0.3">
      <c r="B4373" s="72" t="s">
        <v>674</v>
      </c>
      <c r="C4373" s="74" t="s">
        <v>71</v>
      </c>
      <c r="D4373" s="73">
        <v>9546.9500000000007</v>
      </c>
    </row>
    <row r="4374" spans="2:4" x14ac:dyDescent="0.3">
      <c r="B4374" s="72" t="s">
        <v>674</v>
      </c>
      <c r="C4374" s="74" t="s">
        <v>85</v>
      </c>
      <c r="D4374" s="73">
        <v>108.36</v>
      </c>
    </row>
    <row r="4375" spans="2:4" x14ac:dyDescent="0.3">
      <c r="B4375" s="72" t="s">
        <v>674</v>
      </c>
      <c r="C4375" s="74" t="s">
        <v>91</v>
      </c>
      <c r="D4375" s="73">
        <v>119.79</v>
      </c>
    </row>
    <row r="4376" spans="2:4" x14ac:dyDescent="0.3">
      <c r="B4376" s="72" t="s">
        <v>674</v>
      </c>
      <c r="C4376" s="74" t="s">
        <v>93</v>
      </c>
      <c r="D4376" s="73">
        <v>2800.41</v>
      </c>
    </row>
    <row r="4377" spans="2:4" x14ac:dyDescent="0.3">
      <c r="B4377" s="72" t="s">
        <v>674</v>
      </c>
      <c r="C4377" s="74" t="s">
        <v>95</v>
      </c>
      <c r="D4377" s="73">
        <v>290</v>
      </c>
    </row>
    <row r="4378" spans="2:4" x14ac:dyDescent="0.3">
      <c r="B4378" s="72" t="s">
        <v>674</v>
      </c>
      <c r="C4378" s="74" t="s">
        <v>101</v>
      </c>
      <c r="D4378" s="73">
        <v>243.36</v>
      </c>
    </row>
    <row r="4379" spans="2:4" x14ac:dyDescent="0.3">
      <c r="B4379" s="72" t="s">
        <v>674</v>
      </c>
      <c r="C4379" s="74" t="s">
        <v>105</v>
      </c>
      <c r="D4379" s="73">
        <v>2292</v>
      </c>
    </row>
    <row r="4380" spans="2:4" x14ac:dyDescent="0.3">
      <c r="B4380" s="72" t="s">
        <v>674</v>
      </c>
      <c r="C4380" s="74" t="s">
        <v>109</v>
      </c>
      <c r="D4380" s="73">
        <v>39172.21</v>
      </c>
    </row>
    <row r="4381" spans="2:4" x14ac:dyDescent="0.3">
      <c r="B4381" s="72" t="s">
        <v>674</v>
      </c>
      <c r="C4381" s="74" t="s">
        <v>111</v>
      </c>
      <c r="D4381" s="73">
        <v>978.56</v>
      </c>
    </row>
    <row r="4382" spans="2:4" x14ac:dyDescent="0.3">
      <c r="B4382" s="72" t="s">
        <v>674</v>
      </c>
      <c r="C4382" s="74" t="s">
        <v>117</v>
      </c>
      <c r="D4382" s="73">
        <v>27945</v>
      </c>
    </row>
    <row r="4383" spans="2:4" x14ac:dyDescent="0.3">
      <c r="B4383" s="72" t="s">
        <v>674</v>
      </c>
      <c r="C4383" s="74" t="s">
        <v>119</v>
      </c>
      <c r="D4383" s="73">
        <v>901.45</v>
      </c>
    </row>
    <row r="4384" spans="2:4" x14ac:dyDescent="0.3">
      <c r="B4384" s="72" t="s">
        <v>674</v>
      </c>
      <c r="C4384" s="74" t="s">
        <v>121</v>
      </c>
      <c r="D4384" s="73">
        <v>900.83</v>
      </c>
    </row>
    <row r="4385" spans="2:4" x14ac:dyDescent="0.3">
      <c r="B4385" s="72" t="s">
        <v>674</v>
      </c>
      <c r="C4385" s="74" t="s">
        <v>22</v>
      </c>
      <c r="D4385" s="73">
        <v>577.27</v>
      </c>
    </row>
    <row r="4386" spans="2:4" x14ac:dyDescent="0.3">
      <c r="B4386" s="72" t="s">
        <v>674</v>
      </c>
      <c r="C4386" s="74" t="s">
        <v>18</v>
      </c>
      <c r="D4386" s="73">
        <v>17.399999999999999</v>
      </c>
    </row>
    <row r="4387" spans="2:4" x14ac:dyDescent="0.3">
      <c r="B4387" s="72" t="s">
        <v>832</v>
      </c>
      <c r="C4387" s="74" t="s">
        <v>194</v>
      </c>
      <c r="D4387" s="73">
        <v>8530.14</v>
      </c>
    </row>
    <row r="4388" spans="2:4" x14ac:dyDescent="0.3">
      <c r="B4388" s="72" t="s">
        <v>832</v>
      </c>
      <c r="C4388" s="74" t="s">
        <v>193</v>
      </c>
      <c r="D4388" s="73">
        <v>-8530.14</v>
      </c>
    </row>
    <row r="4389" spans="2:4" x14ac:dyDescent="0.3">
      <c r="B4389" s="72" t="s">
        <v>832</v>
      </c>
      <c r="C4389" s="74" t="s">
        <v>186</v>
      </c>
      <c r="D4389" s="73">
        <v>9576.82</v>
      </c>
    </row>
    <row r="4390" spans="2:4" x14ac:dyDescent="0.3">
      <c r="B4390" s="72" t="s">
        <v>832</v>
      </c>
      <c r="C4390" s="74" t="s">
        <v>187</v>
      </c>
      <c r="D4390" s="73">
        <v>16798</v>
      </c>
    </row>
    <row r="4391" spans="2:4" x14ac:dyDescent="0.3">
      <c r="B4391" s="72" t="s">
        <v>832</v>
      </c>
      <c r="C4391" s="74" t="s">
        <v>190</v>
      </c>
      <c r="D4391" s="73">
        <v>19986.41</v>
      </c>
    </row>
    <row r="4392" spans="2:4" x14ac:dyDescent="0.3">
      <c r="B4392" s="72" t="s">
        <v>832</v>
      </c>
      <c r="C4392" s="74" t="s">
        <v>191</v>
      </c>
      <c r="D4392" s="73">
        <v>53980.659999999996</v>
      </c>
    </row>
    <row r="4393" spans="2:4" x14ac:dyDescent="0.3">
      <c r="B4393" s="72" t="s">
        <v>832</v>
      </c>
      <c r="C4393" s="74" t="s">
        <v>192</v>
      </c>
      <c r="D4393" s="73">
        <v>1452660.01</v>
      </c>
    </row>
    <row r="4394" spans="2:4" x14ac:dyDescent="0.3">
      <c r="B4394" s="72" t="s">
        <v>832</v>
      </c>
      <c r="C4394" s="74" t="s">
        <v>172</v>
      </c>
      <c r="D4394" s="73">
        <v>557.61</v>
      </c>
    </row>
    <row r="4395" spans="2:4" x14ac:dyDescent="0.3">
      <c r="B4395" s="72" t="s">
        <v>832</v>
      </c>
      <c r="C4395" s="74" t="s">
        <v>174</v>
      </c>
      <c r="D4395" s="73">
        <v>51839.23</v>
      </c>
    </row>
    <row r="4396" spans="2:4" x14ac:dyDescent="0.3">
      <c r="B4396" s="72" t="s">
        <v>832</v>
      </c>
      <c r="C4396" s="74" t="s">
        <v>178</v>
      </c>
      <c r="D4396" s="73">
        <v>49164.61</v>
      </c>
    </row>
    <row r="4397" spans="2:4" x14ac:dyDescent="0.3">
      <c r="B4397" s="72" t="s">
        <v>832</v>
      </c>
      <c r="C4397" s="74" t="s">
        <v>180</v>
      </c>
      <c r="D4397" s="73">
        <v>41871.15</v>
      </c>
    </row>
    <row r="4398" spans="2:4" x14ac:dyDescent="0.3">
      <c r="B4398" s="72" t="s">
        <v>832</v>
      </c>
      <c r="C4398" s="74" t="s">
        <v>182</v>
      </c>
      <c r="D4398" s="73">
        <v>603499.84000000008</v>
      </c>
    </row>
    <row r="4399" spans="2:4" x14ac:dyDescent="0.3">
      <c r="B4399" s="72" t="s">
        <v>832</v>
      </c>
      <c r="C4399" s="74" t="s">
        <v>135</v>
      </c>
      <c r="D4399" s="73">
        <v>45.2</v>
      </c>
    </row>
    <row r="4400" spans="2:4" x14ac:dyDescent="0.3">
      <c r="B4400" s="72" t="s">
        <v>832</v>
      </c>
      <c r="C4400" s="74" t="s">
        <v>137</v>
      </c>
      <c r="D4400" s="73">
        <v>24.05</v>
      </c>
    </row>
    <row r="4401" spans="2:4" x14ac:dyDescent="0.3">
      <c r="B4401" s="72" t="s">
        <v>832</v>
      </c>
      <c r="C4401" s="74" t="s">
        <v>139</v>
      </c>
      <c r="D4401" s="73">
        <v>181067.48999999996</v>
      </c>
    </row>
    <row r="4402" spans="2:4" x14ac:dyDescent="0.3">
      <c r="B4402" s="72" t="s">
        <v>832</v>
      </c>
      <c r="C4402" s="74" t="s">
        <v>141</v>
      </c>
      <c r="D4402" s="73">
        <v>218213.15000000002</v>
      </c>
    </row>
    <row r="4403" spans="2:4" x14ac:dyDescent="0.3">
      <c r="B4403" s="72" t="s">
        <v>832</v>
      </c>
      <c r="C4403" s="74" t="s">
        <v>143</v>
      </c>
      <c r="D4403" s="73">
        <v>19427.75</v>
      </c>
    </row>
    <row r="4404" spans="2:4" x14ac:dyDescent="0.3">
      <c r="B4404" s="72" t="s">
        <v>832</v>
      </c>
      <c r="C4404" s="74" t="s">
        <v>145</v>
      </c>
      <c r="D4404" s="73">
        <v>7279.42</v>
      </c>
    </row>
    <row r="4405" spans="2:4" x14ac:dyDescent="0.3">
      <c r="B4405" s="72" t="s">
        <v>832</v>
      </c>
      <c r="C4405" s="74" t="s">
        <v>147</v>
      </c>
      <c r="D4405" s="73">
        <v>4062.8299999999995</v>
      </c>
    </row>
    <row r="4406" spans="2:4" x14ac:dyDescent="0.3">
      <c r="B4406" s="72" t="s">
        <v>832</v>
      </c>
      <c r="C4406" s="74" t="s">
        <v>149</v>
      </c>
      <c r="D4406" s="73">
        <v>7118.24</v>
      </c>
    </row>
    <row r="4407" spans="2:4" x14ac:dyDescent="0.3">
      <c r="B4407" s="72" t="s">
        <v>832</v>
      </c>
      <c r="C4407" s="74" t="s">
        <v>159</v>
      </c>
      <c r="D4407" s="73">
        <v>58736.5</v>
      </c>
    </row>
    <row r="4408" spans="2:4" x14ac:dyDescent="0.3">
      <c r="B4408" s="72" t="s">
        <v>832</v>
      </c>
      <c r="C4408" s="74" t="s">
        <v>161</v>
      </c>
      <c r="D4408" s="73">
        <v>213774.07999999999</v>
      </c>
    </row>
    <row r="4409" spans="2:4" x14ac:dyDescent="0.3">
      <c r="B4409" s="72" t="s">
        <v>832</v>
      </c>
      <c r="C4409" s="74" t="s">
        <v>163</v>
      </c>
      <c r="D4409" s="73">
        <v>56086.520000000004</v>
      </c>
    </row>
    <row r="4410" spans="2:4" x14ac:dyDescent="0.3">
      <c r="B4410" s="72" t="s">
        <v>832</v>
      </c>
      <c r="C4410" s="74" t="s">
        <v>165</v>
      </c>
      <c r="D4410" s="73">
        <v>117181.92</v>
      </c>
    </row>
    <row r="4411" spans="2:4" x14ac:dyDescent="0.3">
      <c r="B4411" s="72" t="s">
        <v>832</v>
      </c>
      <c r="C4411" s="74" t="s">
        <v>124</v>
      </c>
      <c r="D4411" s="73">
        <v>6361.96</v>
      </c>
    </row>
    <row r="4412" spans="2:4" x14ac:dyDescent="0.3">
      <c r="B4412" s="72" t="s">
        <v>832</v>
      </c>
      <c r="C4412" s="74" t="s">
        <v>126</v>
      </c>
      <c r="D4412" s="73">
        <v>4440.8500000000004</v>
      </c>
    </row>
    <row r="4413" spans="2:4" x14ac:dyDescent="0.3">
      <c r="B4413" s="72" t="s">
        <v>832</v>
      </c>
      <c r="C4413" s="74" t="s">
        <v>128</v>
      </c>
      <c r="D4413" s="73">
        <v>71299.899999999994</v>
      </c>
    </row>
    <row r="4414" spans="2:4" x14ac:dyDescent="0.3">
      <c r="B4414" s="72" t="s">
        <v>832</v>
      </c>
      <c r="C4414" s="74" t="s">
        <v>130</v>
      </c>
      <c r="D4414" s="73">
        <v>15520.01</v>
      </c>
    </row>
    <row r="4415" spans="2:4" x14ac:dyDescent="0.3">
      <c r="B4415" s="72" t="s">
        <v>832</v>
      </c>
      <c r="C4415" s="74" t="s">
        <v>132</v>
      </c>
      <c r="D4415" s="73">
        <v>237988.81000000003</v>
      </c>
    </row>
    <row r="4416" spans="2:4" x14ac:dyDescent="0.3">
      <c r="B4416" s="72" t="s">
        <v>832</v>
      </c>
      <c r="C4416" s="74" t="s">
        <v>37</v>
      </c>
      <c r="D4416" s="73">
        <v>48324.02</v>
      </c>
    </row>
    <row r="4417" spans="2:4" x14ac:dyDescent="0.3">
      <c r="B4417" s="72" t="s">
        <v>832</v>
      </c>
      <c r="C4417" s="74" t="s">
        <v>39</v>
      </c>
      <c r="D4417" s="73">
        <v>6806.78</v>
      </c>
    </row>
    <row r="4418" spans="2:4" x14ac:dyDescent="0.3">
      <c r="B4418" s="72" t="s">
        <v>832</v>
      </c>
      <c r="C4418" s="74" t="s">
        <v>47</v>
      </c>
      <c r="D4418" s="73">
        <v>26309.82</v>
      </c>
    </row>
    <row r="4419" spans="2:4" x14ac:dyDescent="0.3">
      <c r="B4419" s="72" t="s">
        <v>832</v>
      </c>
      <c r="C4419" s="74" t="s">
        <v>49</v>
      </c>
      <c r="D4419" s="73">
        <v>43917.14</v>
      </c>
    </row>
    <row r="4420" spans="2:4" x14ac:dyDescent="0.3">
      <c r="B4420" s="72" t="s">
        <v>832</v>
      </c>
      <c r="C4420" s="74" t="s">
        <v>55</v>
      </c>
      <c r="D4420" s="73">
        <v>106717.97</v>
      </c>
    </row>
    <row r="4421" spans="2:4" x14ac:dyDescent="0.3">
      <c r="B4421" s="72" t="s">
        <v>832</v>
      </c>
      <c r="C4421" s="74" t="s">
        <v>57</v>
      </c>
      <c r="D4421" s="73">
        <v>1064.8</v>
      </c>
    </row>
    <row r="4422" spans="2:4" x14ac:dyDescent="0.3">
      <c r="B4422" s="72" t="s">
        <v>832</v>
      </c>
      <c r="C4422" s="74" t="s">
        <v>63</v>
      </c>
      <c r="D4422" s="73">
        <v>7652.84</v>
      </c>
    </row>
    <row r="4423" spans="2:4" x14ac:dyDescent="0.3">
      <c r="B4423" s="72" t="s">
        <v>832</v>
      </c>
      <c r="C4423" s="74" t="s">
        <v>67</v>
      </c>
      <c r="D4423" s="73">
        <v>1525.96</v>
      </c>
    </row>
    <row r="4424" spans="2:4" x14ac:dyDescent="0.3">
      <c r="B4424" s="72" t="s">
        <v>832</v>
      </c>
      <c r="C4424" s="74" t="s">
        <v>69</v>
      </c>
      <c r="D4424" s="73">
        <v>30932.86</v>
      </c>
    </row>
    <row r="4425" spans="2:4" x14ac:dyDescent="0.3">
      <c r="B4425" s="72" t="s">
        <v>832</v>
      </c>
      <c r="C4425" s="74" t="s">
        <v>71</v>
      </c>
      <c r="D4425" s="73">
        <v>49474.48</v>
      </c>
    </row>
    <row r="4426" spans="2:4" x14ac:dyDescent="0.3">
      <c r="B4426" s="72" t="s">
        <v>832</v>
      </c>
      <c r="C4426" s="74" t="s">
        <v>77</v>
      </c>
      <c r="D4426" s="73">
        <v>3177.7</v>
      </c>
    </row>
    <row r="4427" spans="2:4" x14ac:dyDescent="0.3">
      <c r="B4427" s="72" t="s">
        <v>832</v>
      </c>
      <c r="C4427" s="74" t="s">
        <v>81</v>
      </c>
      <c r="D4427" s="73">
        <v>10310.780000000001</v>
      </c>
    </row>
    <row r="4428" spans="2:4" x14ac:dyDescent="0.3">
      <c r="B4428" s="72" t="s">
        <v>832</v>
      </c>
      <c r="C4428" s="74" t="s">
        <v>85</v>
      </c>
      <c r="D4428" s="73">
        <v>2328.04</v>
      </c>
    </row>
    <row r="4429" spans="2:4" x14ac:dyDescent="0.3">
      <c r="B4429" s="72" t="s">
        <v>832</v>
      </c>
      <c r="C4429" s="74" t="s">
        <v>89</v>
      </c>
      <c r="D4429" s="73">
        <v>461.22</v>
      </c>
    </row>
    <row r="4430" spans="2:4" x14ac:dyDescent="0.3">
      <c r="B4430" s="72" t="s">
        <v>832</v>
      </c>
      <c r="C4430" s="74" t="s">
        <v>91</v>
      </c>
      <c r="D4430" s="73">
        <v>6375.58</v>
      </c>
    </row>
    <row r="4431" spans="2:4" x14ac:dyDescent="0.3">
      <c r="B4431" s="72" t="s">
        <v>832</v>
      </c>
      <c r="C4431" s="74" t="s">
        <v>93</v>
      </c>
      <c r="D4431" s="73">
        <v>8643.18</v>
      </c>
    </row>
    <row r="4432" spans="2:4" x14ac:dyDescent="0.3">
      <c r="B4432" s="72" t="s">
        <v>832</v>
      </c>
      <c r="C4432" s="74" t="s">
        <v>95</v>
      </c>
      <c r="D4432" s="73">
        <v>10305.17</v>
      </c>
    </row>
    <row r="4433" spans="2:4" x14ac:dyDescent="0.3">
      <c r="B4433" s="72" t="s">
        <v>832</v>
      </c>
      <c r="C4433" s="74" t="s">
        <v>97</v>
      </c>
      <c r="D4433" s="73">
        <v>2030.12</v>
      </c>
    </row>
    <row r="4434" spans="2:4" x14ac:dyDescent="0.3">
      <c r="B4434" s="72" t="s">
        <v>832</v>
      </c>
      <c r="C4434" s="74" t="s">
        <v>101</v>
      </c>
      <c r="D4434" s="73">
        <v>5914.7800000000007</v>
      </c>
    </row>
    <row r="4435" spans="2:4" x14ac:dyDescent="0.3">
      <c r="B4435" s="72" t="s">
        <v>832</v>
      </c>
      <c r="C4435" s="74" t="s">
        <v>105</v>
      </c>
      <c r="D4435" s="73">
        <v>1160</v>
      </c>
    </row>
    <row r="4436" spans="2:4" x14ac:dyDescent="0.3">
      <c r="B4436" s="72" t="s">
        <v>832</v>
      </c>
      <c r="C4436" s="74" t="s">
        <v>107</v>
      </c>
      <c r="D4436" s="73">
        <v>30100</v>
      </c>
    </row>
    <row r="4437" spans="2:4" x14ac:dyDescent="0.3">
      <c r="B4437" s="72" t="s">
        <v>832</v>
      </c>
      <c r="C4437" s="74" t="s">
        <v>109</v>
      </c>
      <c r="D4437" s="73">
        <v>25553.759999999998</v>
      </c>
    </row>
    <row r="4438" spans="2:4" x14ac:dyDescent="0.3">
      <c r="B4438" s="72" t="s">
        <v>832</v>
      </c>
      <c r="C4438" s="74" t="s">
        <v>111</v>
      </c>
      <c r="D4438" s="73">
        <v>4049</v>
      </c>
    </row>
    <row r="4439" spans="2:4" x14ac:dyDescent="0.3">
      <c r="B4439" s="72" t="s">
        <v>832</v>
      </c>
      <c r="C4439" s="74" t="s">
        <v>119</v>
      </c>
      <c r="D4439" s="73">
        <v>1398.72</v>
      </c>
    </row>
    <row r="4440" spans="2:4" x14ac:dyDescent="0.3">
      <c r="B4440" s="72" t="s">
        <v>832</v>
      </c>
      <c r="C4440" s="74" t="s">
        <v>121</v>
      </c>
      <c r="D4440" s="73">
        <v>135</v>
      </c>
    </row>
    <row r="4441" spans="2:4" x14ac:dyDescent="0.3">
      <c r="B4441" s="72" t="s">
        <v>832</v>
      </c>
      <c r="C4441" s="74" t="s">
        <v>22</v>
      </c>
      <c r="D4441" s="73">
        <v>1409.6499999999999</v>
      </c>
    </row>
    <row r="4442" spans="2:4" x14ac:dyDescent="0.3">
      <c r="B4442" s="72" t="s">
        <v>832</v>
      </c>
      <c r="C4442" s="74" t="s">
        <v>10</v>
      </c>
      <c r="D4442" s="73">
        <v>7623</v>
      </c>
    </row>
    <row r="4443" spans="2:4" x14ac:dyDescent="0.3">
      <c r="B4443" s="72" t="s">
        <v>832</v>
      </c>
      <c r="C4443" s="74" t="s">
        <v>12</v>
      </c>
      <c r="D4443" s="73">
        <v>29959.9</v>
      </c>
    </row>
    <row r="4444" spans="2:4" x14ac:dyDescent="0.3">
      <c r="B4444" s="72" t="s">
        <v>566</v>
      </c>
      <c r="C4444" s="74" t="s">
        <v>194</v>
      </c>
      <c r="D4444" s="73">
        <v>91572.09</v>
      </c>
    </row>
    <row r="4445" spans="2:4" x14ac:dyDescent="0.3">
      <c r="B4445" s="72" t="s">
        <v>566</v>
      </c>
      <c r="C4445" s="74" t="s">
        <v>193</v>
      </c>
      <c r="D4445" s="73">
        <v>-91572.09</v>
      </c>
    </row>
    <row r="4446" spans="2:4" x14ac:dyDescent="0.3">
      <c r="B4446" s="72" t="s">
        <v>566</v>
      </c>
      <c r="C4446" s="74" t="s">
        <v>185</v>
      </c>
      <c r="D4446" s="73">
        <v>96345</v>
      </c>
    </row>
    <row r="4447" spans="2:4" x14ac:dyDescent="0.3">
      <c r="B4447" s="72" t="s">
        <v>566</v>
      </c>
      <c r="C4447" s="74" t="s">
        <v>186</v>
      </c>
      <c r="D4447" s="73">
        <v>60098.700000000004</v>
      </c>
    </row>
    <row r="4448" spans="2:4" x14ac:dyDescent="0.3">
      <c r="B4448" s="72" t="s">
        <v>566</v>
      </c>
      <c r="C4448" s="74" t="s">
        <v>187</v>
      </c>
      <c r="D4448" s="73">
        <v>34647.33</v>
      </c>
    </row>
    <row r="4449" spans="2:4" x14ac:dyDescent="0.3">
      <c r="B4449" s="72" t="s">
        <v>566</v>
      </c>
      <c r="C4449" s="74" t="s">
        <v>190</v>
      </c>
      <c r="D4449" s="73">
        <v>197513.13</v>
      </c>
    </row>
    <row r="4450" spans="2:4" x14ac:dyDescent="0.3">
      <c r="B4450" s="72" t="s">
        <v>566</v>
      </c>
      <c r="C4450" s="74" t="s">
        <v>191</v>
      </c>
      <c r="D4450" s="73">
        <v>119967.25</v>
      </c>
    </row>
    <row r="4451" spans="2:4" x14ac:dyDescent="0.3">
      <c r="B4451" s="72" t="s">
        <v>566</v>
      </c>
      <c r="C4451" s="74" t="s">
        <v>192</v>
      </c>
      <c r="D4451" s="73">
        <v>3488680.57</v>
      </c>
    </row>
    <row r="4452" spans="2:4" x14ac:dyDescent="0.3">
      <c r="B4452" s="72" t="s">
        <v>566</v>
      </c>
      <c r="C4452" s="74" t="s">
        <v>172</v>
      </c>
      <c r="D4452" s="73">
        <v>7513.87</v>
      </c>
    </row>
    <row r="4453" spans="2:4" x14ac:dyDescent="0.3">
      <c r="B4453" s="72" t="s">
        <v>566</v>
      </c>
      <c r="C4453" s="74" t="s">
        <v>174</v>
      </c>
      <c r="D4453" s="73">
        <v>116041.75</v>
      </c>
    </row>
    <row r="4454" spans="2:4" x14ac:dyDescent="0.3">
      <c r="B4454" s="72" t="s">
        <v>566</v>
      </c>
      <c r="C4454" s="74" t="s">
        <v>178</v>
      </c>
      <c r="D4454" s="73">
        <v>92179.56</v>
      </c>
    </row>
    <row r="4455" spans="2:4" x14ac:dyDescent="0.3">
      <c r="B4455" s="72" t="s">
        <v>566</v>
      </c>
      <c r="C4455" s="74" t="s">
        <v>180</v>
      </c>
      <c r="D4455" s="73">
        <v>44341.51</v>
      </c>
    </row>
    <row r="4456" spans="2:4" x14ac:dyDescent="0.3">
      <c r="B4456" s="72" t="s">
        <v>566</v>
      </c>
      <c r="C4456" s="74" t="s">
        <v>182</v>
      </c>
      <c r="D4456" s="73">
        <v>1435933.7200000002</v>
      </c>
    </row>
    <row r="4457" spans="2:4" x14ac:dyDescent="0.3">
      <c r="B4457" s="72" t="s">
        <v>566</v>
      </c>
      <c r="C4457" s="74" t="s">
        <v>135</v>
      </c>
      <c r="D4457" s="73">
        <v>2644.81</v>
      </c>
    </row>
    <row r="4458" spans="2:4" x14ac:dyDescent="0.3">
      <c r="B4458" s="72" t="s">
        <v>566</v>
      </c>
      <c r="C4458" s="74" t="s">
        <v>137</v>
      </c>
      <c r="D4458" s="73">
        <v>6244.17</v>
      </c>
    </row>
    <row r="4459" spans="2:4" x14ac:dyDescent="0.3">
      <c r="B4459" s="72" t="s">
        <v>566</v>
      </c>
      <c r="C4459" s="74" t="s">
        <v>139</v>
      </c>
      <c r="D4459" s="73">
        <v>519573.44999999995</v>
      </c>
    </row>
    <row r="4460" spans="2:4" x14ac:dyDescent="0.3">
      <c r="B4460" s="72" t="s">
        <v>566</v>
      </c>
      <c r="C4460" s="74" t="s">
        <v>141</v>
      </c>
      <c r="D4460" s="73">
        <v>543353.74</v>
      </c>
    </row>
    <row r="4461" spans="2:4" x14ac:dyDescent="0.3">
      <c r="B4461" s="72" t="s">
        <v>566</v>
      </c>
      <c r="C4461" s="74" t="s">
        <v>143</v>
      </c>
      <c r="D4461" s="73">
        <v>75162.97</v>
      </c>
    </row>
    <row r="4462" spans="2:4" x14ac:dyDescent="0.3">
      <c r="B4462" s="72" t="s">
        <v>566</v>
      </c>
      <c r="C4462" s="74" t="s">
        <v>145</v>
      </c>
      <c r="D4462" s="73">
        <v>24692.86</v>
      </c>
    </row>
    <row r="4463" spans="2:4" x14ac:dyDescent="0.3">
      <c r="B4463" s="72" t="s">
        <v>566</v>
      </c>
      <c r="C4463" s="74" t="s">
        <v>147</v>
      </c>
      <c r="D4463" s="73">
        <v>1881.19</v>
      </c>
    </row>
    <row r="4464" spans="2:4" x14ac:dyDescent="0.3">
      <c r="B4464" s="72" t="s">
        <v>566</v>
      </c>
      <c r="C4464" s="74" t="s">
        <v>149</v>
      </c>
      <c r="D4464" s="73">
        <v>231.45</v>
      </c>
    </row>
    <row r="4465" spans="2:4" x14ac:dyDescent="0.3">
      <c r="B4465" s="72" t="s">
        <v>566</v>
      </c>
      <c r="C4465" s="74" t="s">
        <v>157</v>
      </c>
      <c r="D4465" s="73">
        <v>30.02</v>
      </c>
    </row>
    <row r="4466" spans="2:4" x14ac:dyDescent="0.3">
      <c r="B4466" s="72" t="s">
        <v>566</v>
      </c>
      <c r="C4466" s="74" t="s">
        <v>159</v>
      </c>
      <c r="D4466" s="73">
        <v>187938.32999999996</v>
      </c>
    </row>
    <row r="4467" spans="2:4" x14ac:dyDescent="0.3">
      <c r="B4467" s="72" t="s">
        <v>566</v>
      </c>
      <c r="C4467" s="74" t="s">
        <v>161</v>
      </c>
      <c r="D4467" s="73">
        <v>549944.81999999995</v>
      </c>
    </row>
    <row r="4468" spans="2:4" x14ac:dyDescent="0.3">
      <c r="B4468" s="72" t="s">
        <v>566</v>
      </c>
      <c r="C4468" s="74" t="s">
        <v>163</v>
      </c>
      <c r="D4468" s="73">
        <v>126165.37999999999</v>
      </c>
    </row>
    <row r="4469" spans="2:4" x14ac:dyDescent="0.3">
      <c r="B4469" s="72" t="s">
        <v>566</v>
      </c>
      <c r="C4469" s="74" t="s">
        <v>165</v>
      </c>
      <c r="D4469" s="73">
        <v>299419.90999999997</v>
      </c>
    </row>
    <row r="4470" spans="2:4" x14ac:dyDescent="0.3">
      <c r="B4470" s="72" t="s">
        <v>566</v>
      </c>
      <c r="C4470" s="74" t="s">
        <v>124</v>
      </c>
      <c r="D4470" s="73">
        <v>30282.92</v>
      </c>
    </row>
    <row r="4471" spans="2:4" x14ac:dyDescent="0.3">
      <c r="B4471" s="72" t="s">
        <v>566</v>
      </c>
      <c r="C4471" s="74" t="s">
        <v>126</v>
      </c>
      <c r="D4471" s="73">
        <v>132107.66999999998</v>
      </c>
    </row>
    <row r="4472" spans="2:4" x14ac:dyDescent="0.3">
      <c r="B4472" s="72" t="s">
        <v>566</v>
      </c>
      <c r="C4472" s="74" t="s">
        <v>128</v>
      </c>
      <c r="D4472" s="73">
        <v>201476.93</v>
      </c>
    </row>
    <row r="4473" spans="2:4" x14ac:dyDescent="0.3">
      <c r="B4473" s="72" t="s">
        <v>566</v>
      </c>
      <c r="C4473" s="74" t="s">
        <v>130</v>
      </c>
      <c r="D4473" s="73">
        <v>51628.19</v>
      </c>
    </row>
    <row r="4474" spans="2:4" x14ac:dyDescent="0.3">
      <c r="B4474" s="72" t="s">
        <v>566</v>
      </c>
      <c r="C4474" s="74" t="s">
        <v>132</v>
      </c>
      <c r="D4474" s="73">
        <v>647446</v>
      </c>
    </row>
    <row r="4475" spans="2:4" x14ac:dyDescent="0.3">
      <c r="B4475" s="72" t="s">
        <v>566</v>
      </c>
      <c r="C4475" s="74" t="s">
        <v>39</v>
      </c>
      <c r="D4475" s="73">
        <v>39239.230000000003</v>
      </c>
    </row>
    <row r="4476" spans="2:4" x14ac:dyDescent="0.3">
      <c r="B4476" s="72" t="s">
        <v>566</v>
      </c>
      <c r="C4476" s="74" t="s">
        <v>49</v>
      </c>
      <c r="D4476" s="73">
        <v>203517.92</v>
      </c>
    </row>
    <row r="4477" spans="2:4" x14ac:dyDescent="0.3">
      <c r="B4477" s="72" t="s">
        <v>566</v>
      </c>
      <c r="C4477" s="74" t="s">
        <v>55</v>
      </c>
      <c r="D4477" s="73">
        <v>137931.79999999999</v>
      </c>
    </row>
    <row r="4478" spans="2:4" x14ac:dyDescent="0.3">
      <c r="B4478" s="72" t="s">
        <v>566</v>
      </c>
      <c r="C4478" s="74" t="s">
        <v>57</v>
      </c>
      <c r="D4478" s="73">
        <v>13462.3</v>
      </c>
    </row>
    <row r="4479" spans="2:4" x14ac:dyDescent="0.3">
      <c r="B4479" s="72" t="s">
        <v>566</v>
      </c>
      <c r="C4479" s="74" t="s">
        <v>61</v>
      </c>
      <c r="D4479" s="73">
        <v>54477.21</v>
      </c>
    </row>
    <row r="4480" spans="2:4" x14ac:dyDescent="0.3">
      <c r="B4480" s="72" t="s">
        <v>566</v>
      </c>
      <c r="C4480" s="74" t="s">
        <v>63</v>
      </c>
      <c r="D4480" s="73">
        <v>151007.54</v>
      </c>
    </row>
    <row r="4481" spans="2:4" x14ac:dyDescent="0.3">
      <c r="B4481" s="72" t="s">
        <v>566</v>
      </c>
      <c r="C4481" s="74" t="s">
        <v>67</v>
      </c>
      <c r="D4481" s="73">
        <v>1499.78</v>
      </c>
    </row>
    <row r="4482" spans="2:4" x14ac:dyDescent="0.3">
      <c r="B4482" s="72" t="s">
        <v>566</v>
      </c>
      <c r="C4482" s="74" t="s">
        <v>69</v>
      </c>
      <c r="D4482" s="73">
        <v>25892.420000000002</v>
      </c>
    </row>
    <row r="4483" spans="2:4" x14ac:dyDescent="0.3">
      <c r="B4483" s="72" t="s">
        <v>566</v>
      </c>
      <c r="C4483" s="74" t="s">
        <v>71</v>
      </c>
      <c r="D4483" s="73">
        <v>135294.08000000002</v>
      </c>
    </row>
    <row r="4484" spans="2:4" x14ac:dyDescent="0.3">
      <c r="B4484" s="72" t="s">
        <v>566</v>
      </c>
      <c r="C4484" s="74" t="s">
        <v>79</v>
      </c>
      <c r="D4484" s="73">
        <v>36320.71</v>
      </c>
    </row>
    <row r="4485" spans="2:4" x14ac:dyDescent="0.3">
      <c r="B4485" s="72" t="s">
        <v>566</v>
      </c>
      <c r="C4485" s="74" t="s">
        <v>81</v>
      </c>
      <c r="D4485" s="73">
        <v>5000</v>
      </c>
    </row>
    <row r="4486" spans="2:4" x14ac:dyDescent="0.3">
      <c r="B4486" s="72" t="s">
        <v>566</v>
      </c>
      <c r="C4486" s="74" t="s">
        <v>85</v>
      </c>
      <c r="D4486" s="73">
        <v>1284.4000000000001</v>
      </c>
    </row>
    <row r="4487" spans="2:4" x14ac:dyDescent="0.3">
      <c r="B4487" s="72" t="s">
        <v>566</v>
      </c>
      <c r="C4487" s="74" t="s">
        <v>87</v>
      </c>
      <c r="D4487" s="73">
        <v>11400</v>
      </c>
    </row>
    <row r="4488" spans="2:4" x14ac:dyDescent="0.3">
      <c r="B4488" s="72" t="s">
        <v>566</v>
      </c>
      <c r="C4488" s="74" t="s">
        <v>89</v>
      </c>
      <c r="D4488" s="73">
        <v>7983.65</v>
      </c>
    </row>
    <row r="4489" spans="2:4" x14ac:dyDescent="0.3">
      <c r="B4489" s="72" t="s">
        <v>566</v>
      </c>
      <c r="C4489" s="74" t="s">
        <v>91</v>
      </c>
      <c r="D4489" s="73">
        <v>165866.07999999999</v>
      </c>
    </row>
    <row r="4490" spans="2:4" x14ac:dyDescent="0.3">
      <c r="B4490" s="72" t="s">
        <v>566</v>
      </c>
      <c r="C4490" s="74" t="s">
        <v>93</v>
      </c>
      <c r="D4490" s="73">
        <v>9503.9500000000007</v>
      </c>
    </row>
    <row r="4491" spans="2:4" x14ac:dyDescent="0.3">
      <c r="B4491" s="72" t="s">
        <v>566</v>
      </c>
      <c r="C4491" s="74" t="s">
        <v>95</v>
      </c>
      <c r="D4491" s="73">
        <v>42284.84</v>
      </c>
    </row>
    <row r="4492" spans="2:4" x14ac:dyDescent="0.3">
      <c r="B4492" s="72" t="s">
        <v>566</v>
      </c>
      <c r="C4492" s="74" t="s">
        <v>101</v>
      </c>
      <c r="D4492" s="73">
        <v>69464.03</v>
      </c>
    </row>
    <row r="4493" spans="2:4" x14ac:dyDescent="0.3">
      <c r="B4493" s="72" t="s">
        <v>566</v>
      </c>
      <c r="C4493" s="74" t="s">
        <v>103</v>
      </c>
      <c r="D4493" s="73">
        <v>1599</v>
      </c>
    </row>
    <row r="4494" spans="2:4" x14ac:dyDescent="0.3">
      <c r="B4494" s="72" t="s">
        <v>566</v>
      </c>
      <c r="C4494" s="74" t="s">
        <v>105</v>
      </c>
      <c r="D4494" s="73">
        <v>18901.080000000002</v>
      </c>
    </row>
    <row r="4495" spans="2:4" x14ac:dyDescent="0.3">
      <c r="B4495" s="72" t="s">
        <v>566</v>
      </c>
      <c r="C4495" s="74" t="s">
        <v>107</v>
      </c>
      <c r="D4495" s="73">
        <v>5000</v>
      </c>
    </row>
    <row r="4496" spans="2:4" x14ac:dyDescent="0.3">
      <c r="B4496" s="72" t="s">
        <v>566</v>
      </c>
      <c r="C4496" s="74" t="s">
        <v>109</v>
      </c>
      <c r="D4496" s="73">
        <v>375584.51</v>
      </c>
    </row>
    <row r="4497" spans="2:4" x14ac:dyDescent="0.3">
      <c r="B4497" s="72" t="s">
        <v>566</v>
      </c>
      <c r="C4497" s="74" t="s">
        <v>111</v>
      </c>
      <c r="D4497" s="73">
        <v>136811.88</v>
      </c>
    </row>
    <row r="4498" spans="2:4" x14ac:dyDescent="0.3">
      <c r="B4498" s="72" t="s">
        <v>566</v>
      </c>
      <c r="C4498" s="74" t="s">
        <v>117</v>
      </c>
      <c r="D4498" s="73">
        <v>19321.43</v>
      </c>
    </row>
    <row r="4499" spans="2:4" x14ac:dyDescent="0.3">
      <c r="B4499" s="72" t="s">
        <v>566</v>
      </c>
      <c r="C4499" s="74" t="s">
        <v>119</v>
      </c>
      <c r="D4499" s="73">
        <v>10459.59</v>
      </c>
    </row>
    <row r="4500" spans="2:4" x14ac:dyDescent="0.3">
      <c r="B4500" s="72" t="s">
        <v>566</v>
      </c>
      <c r="C4500" s="74" t="s">
        <v>121</v>
      </c>
      <c r="D4500" s="73">
        <v>2461.09</v>
      </c>
    </row>
    <row r="4501" spans="2:4" x14ac:dyDescent="0.3">
      <c r="B4501" s="72" t="s">
        <v>566</v>
      </c>
      <c r="C4501" s="74" t="s">
        <v>22</v>
      </c>
      <c r="D4501" s="73">
        <v>29178.65</v>
      </c>
    </row>
    <row r="4502" spans="2:4" x14ac:dyDescent="0.3">
      <c r="B4502" s="72" t="s">
        <v>566</v>
      </c>
      <c r="C4502" s="74" t="s">
        <v>6</v>
      </c>
      <c r="D4502" s="73">
        <v>6425.1</v>
      </c>
    </row>
    <row r="4503" spans="2:4" x14ac:dyDescent="0.3">
      <c r="B4503" s="72" t="s">
        <v>566</v>
      </c>
      <c r="C4503" s="74" t="s">
        <v>12</v>
      </c>
      <c r="D4503" s="73">
        <v>16105.82</v>
      </c>
    </row>
    <row r="4504" spans="2:4" x14ac:dyDescent="0.3">
      <c r="B4504" s="72" t="s">
        <v>566</v>
      </c>
      <c r="C4504" s="74" t="s">
        <v>14</v>
      </c>
      <c r="D4504" s="73">
        <v>38266.79</v>
      </c>
    </row>
    <row r="4505" spans="2:4" x14ac:dyDescent="0.3">
      <c r="B4505" s="72" t="s">
        <v>566</v>
      </c>
      <c r="C4505" s="74" t="s">
        <v>18</v>
      </c>
      <c r="D4505" s="73">
        <v>67082.399999999994</v>
      </c>
    </row>
    <row r="4506" spans="2:4" x14ac:dyDescent="0.3">
      <c r="B4506" s="72" t="s">
        <v>566</v>
      </c>
      <c r="C4506" s="74" t="s">
        <v>20</v>
      </c>
      <c r="D4506" s="73">
        <v>13068</v>
      </c>
    </row>
    <row r="4507" spans="2:4" x14ac:dyDescent="0.3">
      <c r="B4507" s="72" t="s">
        <v>562</v>
      </c>
      <c r="C4507" s="74" t="s">
        <v>194</v>
      </c>
      <c r="D4507" s="73">
        <v>14127.82</v>
      </c>
    </row>
    <row r="4508" spans="2:4" x14ac:dyDescent="0.3">
      <c r="B4508" s="72" t="s">
        <v>562</v>
      </c>
      <c r="C4508" s="74" t="s">
        <v>193</v>
      </c>
      <c r="D4508" s="73">
        <v>-14127.82</v>
      </c>
    </row>
    <row r="4509" spans="2:4" x14ac:dyDescent="0.3">
      <c r="B4509" s="72" t="s">
        <v>562</v>
      </c>
      <c r="C4509" s="74" t="s">
        <v>186</v>
      </c>
      <c r="D4509" s="73">
        <v>21908.55</v>
      </c>
    </row>
    <row r="4510" spans="2:4" x14ac:dyDescent="0.3">
      <c r="B4510" s="72" t="s">
        <v>562</v>
      </c>
      <c r="C4510" s="74" t="s">
        <v>187</v>
      </c>
      <c r="D4510" s="73">
        <v>34316.06</v>
      </c>
    </row>
    <row r="4511" spans="2:4" x14ac:dyDescent="0.3">
      <c r="B4511" s="72" t="s">
        <v>562</v>
      </c>
      <c r="C4511" s="74" t="s">
        <v>190</v>
      </c>
      <c r="D4511" s="73">
        <v>55031.43</v>
      </c>
    </row>
    <row r="4512" spans="2:4" x14ac:dyDescent="0.3">
      <c r="B4512" s="72" t="s">
        <v>562</v>
      </c>
      <c r="C4512" s="74" t="s">
        <v>191</v>
      </c>
      <c r="D4512" s="73">
        <v>42816.89</v>
      </c>
    </row>
    <row r="4513" spans="2:4" x14ac:dyDescent="0.3">
      <c r="B4513" s="72" t="s">
        <v>562</v>
      </c>
      <c r="C4513" s="74" t="s">
        <v>192</v>
      </c>
      <c r="D4513" s="73">
        <v>2024991.08</v>
      </c>
    </row>
    <row r="4514" spans="2:4" x14ac:dyDescent="0.3">
      <c r="B4514" s="72" t="s">
        <v>562</v>
      </c>
      <c r="C4514" s="74" t="s">
        <v>172</v>
      </c>
      <c r="D4514" s="73">
        <v>8672.9</v>
      </c>
    </row>
    <row r="4515" spans="2:4" x14ac:dyDescent="0.3">
      <c r="B4515" s="72" t="s">
        <v>562</v>
      </c>
      <c r="C4515" s="74" t="s">
        <v>174</v>
      </c>
      <c r="D4515" s="73">
        <v>38000</v>
      </c>
    </row>
    <row r="4516" spans="2:4" x14ac:dyDescent="0.3">
      <c r="B4516" s="72" t="s">
        <v>562</v>
      </c>
      <c r="C4516" s="74" t="s">
        <v>178</v>
      </c>
      <c r="D4516" s="73">
        <v>13868.53</v>
      </c>
    </row>
    <row r="4517" spans="2:4" x14ac:dyDescent="0.3">
      <c r="B4517" s="72" t="s">
        <v>562</v>
      </c>
      <c r="C4517" s="74" t="s">
        <v>180</v>
      </c>
      <c r="D4517" s="73">
        <v>25593.14</v>
      </c>
    </row>
    <row r="4518" spans="2:4" x14ac:dyDescent="0.3">
      <c r="B4518" s="72" t="s">
        <v>562</v>
      </c>
      <c r="C4518" s="74" t="s">
        <v>182</v>
      </c>
      <c r="D4518" s="73">
        <v>720345.64000000013</v>
      </c>
    </row>
    <row r="4519" spans="2:4" x14ac:dyDescent="0.3">
      <c r="B4519" s="72" t="s">
        <v>562</v>
      </c>
      <c r="C4519" s="74" t="s">
        <v>135</v>
      </c>
      <c r="D4519" s="73">
        <v>4568.2300000000005</v>
      </c>
    </row>
    <row r="4520" spans="2:4" x14ac:dyDescent="0.3">
      <c r="B4520" s="72" t="s">
        <v>562</v>
      </c>
      <c r="C4520" s="74" t="s">
        <v>137</v>
      </c>
      <c r="D4520" s="73">
        <v>8535.9599999999991</v>
      </c>
    </row>
    <row r="4521" spans="2:4" x14ac:dyDescent="0.3">
      <c r="B4521" s="72" t="s">
        <v>562</v>
      </c>
      <c r="C4521" s="74" t="s">
        <v>139</v>
      </c>
      <c r="D4521" s="73">
        <v>253526.41999999998</v>
      </c>
    </row>
    <row r="4522" spans="2:4" x14ac:dyDescent="0.3">
      <c r="B4522" s="72" t="s">
        <v>562</v>
      </c>
      <c r="C4522" s="74" t="s">
        <v>141</v>
      </c>
      <c r="D4522" s="73">
        <v>327076.58000000007</v>
      </c>
    </row>
    <row r="4523" spans="2:4" x14ac:dyDescent="0.3">
      <c r="B4523" s="72" t="s">
        <v>562</v>
      </c>
      <c r="C4523" s="74" t="s">
        <v>143</v>
      </c>
      <c r="D4523" s="73">
        <v>28674.809999999998</v>
      </c>
    </row>
    <row r="4524" spans="2:4" x14ac:dyDescent="0.3">
      <c r="B4524" s="72" t="s">
        <v>562</v>
      </c>
      <c r="C4524" s="74" t="s">
        <v>145</v>
      </c>
      <c r="D4524" s="73">
        <v>14032.46</v>
      </c>
    </row>
    <row r="4525" spans="2:4" x14ac:dyDescent="0.3">
      <c r="B4525" s="72" t="s">
        <v>562</v>
      </c>
      <c r="C4525" s="74" t="s">
        <v>147</v>
      </c>
      <c r="D4525" s="73">
        <v>4717.4399999999996</v>
      </c>
    </row>
    <row r="4526" spans="2:4" x14ac:dyDescent="0.3">
      <c r="B4526" s="72" t="s">
        <v>562</v>
      </c>
      <c r="C4526" s="74" t="s">
        <v>149</v>
      </c>
      <c r="D4526" s="73">
        <v>10783.83</v>
      </c>
    </row>
    <row r="4527" spans="2:4" x14ac:dyDescent="0.3">
      <c r="B4527" s="72" t="s">
        <v>562</v>
      </c>
      <c r="C4527" s="74" t="s">
        <v>159</v>
      </c>
      <c r="D4527" s="73">
        <v>86140.300000000017</v>
      </c>
    </row>
    <row r="4528" spans="2:4" x14ac:dyDescent="0.3">
      <c r="B4528" s="72" t="s">
        <v>562</v>
      </c>
      <c r="C4528" s="74" t="s">
        <v>161</v>
      </c>
      <c r="D4528" s="73">
        <v>297433.64</v>
      </c>
    </row>
    <row r="4529" spans="2:4" x14ac:dyDescent="0.3">
      <c r="B4529" s="72" t="s">
        <v>562</v>
      </c>
      <c r="C4529" s="74" t="s">
        <v>163</v>
      </c>
      <c r="D4529" s="73">
        <v>59637.049999999996</v>
      </c>
    </row>
    <row r="4530" spans="2:4" x14ac:dyDescent="0.3">
      <c r="B4530" s="72" t="s">
        <v>562</v>
      </c>
      <c r="C4530" s="74" t="s">
        <v>165</v>
      </c>
      <c r="D4530" s="73">
        <v>164037.99</v>
      </c>
    </row>
    <row r="4531" spans="2:4" x14ac:dyDescent="0.3">
      <c r="B4531" s="72" t="s">
        <v>562</v>
      </c>
      <c r="C4531" s="74" t="s">
        <v>124</v>
      </c>
      <c r="D4531" s="73">
        <v>70082.240000000005</v>
      </c>
    </row>
    <row r="4532" spans="2:4" x14ac:dyDescent="0.3">
      <c r="B4532" s="72" t="s">
        <v>562</v>
      </c>
      <c r="C4532" s="74" t="s">
        <v>126</v>
      </c>
      <c r="D4532" s="73">
        <v>26729.730000000003</v>
      </c>
    </row>
    <row r="4533" spans="2:4" x14ac:dyDescent="0.3">
      <c r="B4533" s="72" t="s">
        <v>562</v>
      </c>
      <c r="C4533" s="74" t="s">
        <v>128</v>
      </c>
      <c r="D4533" s="73">
        <v>91841.98000000001</v>
      </c>
    </row>
    <row r="4534" spans="2:4" x14ac:dyDescent="0.3">
      <c r="B4534" s="72" t="s">
        <v>562</v>
      </c>
      <c r="C4534" s="74" t="s">
        <v>130</v>
      </c>
      <c r="D4534" s="73">
        <v>13878.75</v>
      </c>
    </row>
    <row r="4535" spans="2:4" x14ac:dyDescent="0.3">
      <c r="B4535" s="72" t="s">
        <v>562</v>
      </c>
      <c r="C4535" s="74" t="s">
        <v>132</v>
      </c>
      <c r="D4535" s="73">
        <v>240658.10000000003</v>
      </c>
    </row>
    <row r="4536" spans="2:4" x14ac:dyDescent="0.3">
      <c r="B4536" s="72" t="s">
        <v>562</v>
      </c>
      <c r="C4536" s="74" t="s">
        <v>29</v>
      </c>
      <c r="D4536" s="73">
        <v>1238.27</v>
      </c>
    </row>
    <row r="4537" spans="2:4" x14ac:dyDescent="0.3">
      <c r="B4537" s="72" t="s">
        <v>562</v>
      </c>
      <c r="C4537" s="74" t="s">
        <v>35</v>
      </c>
      <c r="D4537" s="73">
        <v>8541.83</v>
      </c>
    </row>
    <row r="4538" spans="2:4" x14ac:dyDescent="0.3">
      <c r="B4538" s="72" t="s">
        <v>562</v>
      </c>
      <c r="C4538" s="74" t="s">
        <v>39</v>
      </c>
      <c r="D4538" s="73">
        <v>24884.55</v>
      </c>
    </row>
    <row r="4539" spans="2:4" x14ac:dyDescent="0.3">
      <c r="B4539" s="72" t="s">
        <v>562</v>
      </c>
      <c r="C4539" s="74" t="s">
        <v>45</v>
      </c>
      <c r="D4539" s="73">
        <v>9236.14</v>
      </c>
    </row>
    <row r="4540" spans="2:4" x14ac:dyDescent="0.3">
      <c r="B4540" s="72" t="s">
        <v>562</v>
      </c>
      <c r="C4540" s="74" t="s">
        <v>49</v>
      </c>
      <c r="D4540" s="73">
        <v>134611.46</v>
      </c>
    </row>
    <row r="4541" spans="2:4" x14ac:dyDescent="0.3">
      <c r="B4541" s="72" t="s">
        <v>562</v>
      </c>
      <c r="C4541" s="74" t="s">
        <v>55</v>
      </c>
      <c r="D4541" s="73">
        <v>275066.45</v>
      </c>
    </row>
    <row r="4542" spans="2:4" x14ac:dyDescent="0.3">
      <c r="B4542" s="72" t="s">
        <v>562</v>
      </c>
      <c r="C4542" s="74" t="s">
        <v>57</v>
      </c>
      <c r="D4542" s="73">
        <v>1510.5</v>
      </c>
    </row>
    <row r="4543" spans="2:4" x14ac:dyDescent="0.3">
      <c r="B4543" s="72" t="s">
        <v>562</v>
      </c>
      <c r="C4543" s="74" t="s">
        <v>61</v>
      </c>
      <c r="D4543" s="73">
        <v>70533.33</v>
      </c>
    </row>
    <row r="4544" spans="2:4" x14ac:dyDescent="0.3">
      <c r="B4544" s="72" t="s">
        <v>562</v>
      </c>
      <c r="C4544" s="74" t="s">
        <v>63</v>
      </c>
      <c r="D4544" s="73">
        <v>35827.67</v>
      </c>
    </row>
    <row r="4545" spans="2:4" x14ac:dyDescent="0.3">
      <c r="B4545" s="72" t="s">
        <v>562</v>
      </c>
      <c r="C4545" s="74" t="s">
        <v>67</v>
      </c>
      <c r="D4545" s="73">
        <v>301.82</v>
      </c>
    </row>
    <row r="4546" spans="2:4" x14ac:dyDescent="0.3">
      <c r="B4546" s="72" t="s">
        <v>562</v>
      </c>
      <c r="C4546" s="74" t="s">
        <v>69</v>
      </c>
      <c r="D4546" s="73">
        <v>65372.57</v>
      </c>
    </row>
    <row r="4547" spans="2:4" x14ac:dyDescent="0.3">
      <c r="B4547" s="72" t="s">
        <v>562</v>
      </c>
      <c r="C4547" s="74" t="s">
        <v>71</v>
      </c>
      <c r="D4547" s="73">
        <v>132987.33000000002</v>
      </c>
    </row>
    <row r="4548" spans="2:4" x14ac:dyDescent="0.3">
      <c r="B4548" s="72" t="s">
        <v>562</v>
      </c>
      <c r="C4548" s="74" t="s">
        <v>73</v>
      </c>
      <c r="D4548" s="73">
        <v>659.96</v>
      </c>
    </row>
    <row r="4549" spans="2:4" x14ac:dyDescent="0.3">
      <c r="B4549" s="72" t="s">
        <v>562</v>
      </c>
      <c r="C4549" s="74" t="s">
        <v>77</v>
      </c>
      <c r="D4549" s="73">
        <v>2136.75</v>
      </c>
    </row>
    <row r="4550" spans="2:4" x14ac:dyDescent="0.3">
      <c r="B4550" s="72" t="s">
        <v>562</v>
      </c>
      <c r="C4550" s="74" t="s">
        <v>81</v>
      </c>
      <c r="D4550" s="73">
        <v>7926.15</v>
      </c>
    </row>
    <row r="4551" spans="2:4" x14ac:dyDescent="0.3">
      <c r="B4551" s="72" t="s">
        <v>562</v>
      </c>
      <c r="C4551" s="74" t="s">
        <v>83</v>
      </c>
      <c r="D4551" s="73">
        <v>14257.640000000001</v>
      </c>
    </row>
    <row r="4552" spans="2:4" x14ac:dyDescent="0.3">
      <c r="B4552" s="72" t="s">
        <v>562</v>
      </c>
      <c r="C4552" s="74" t="s">
        <v>89</v>
      </c>
      <c r="D4552" s="73">
        <v>30149.239999999998</v>
      </c>
    </row>
    <row r="4553" spans="2:4" x14ac:dyDescent="0.3">
      <c r="B4553" s="72" t="s">
        <v>562</v>
      </c>
      <c r="C4553" s="74" t="s">
        <v>91</v>
      </c>
      <c r="D4553" s="73">
        <v>31413.99</v>
      </c>
    </row>
    <row r="4554" spans="2:4" x14ac:dyDescent="0.3">
      <c r="B4554" s="72" t="s">
        <v>562</v>
      </c>
      <c r="C4554" s="74" t="s">
        <v>93</v>
      </c>
      <c r="D4554" s="73">
        <v>20264.5</v>
      </c>
    </row>
    <row r="4555" spans="2:4" x14ac:dyDescent="0.3">
      <c r="B4555" s="72" t="s">
        <v>562</v>
      </c>
      <c r="C4555" s="74" t="s">
        <v>95</v>
      </c>
      <c r="D4555" s="73">
        <v>4193.5600000000004</v>
      </c>
    </row>
    <row r="4556" spans="2:4" x14ac:dyDescent="0.3">
      <c r="B4556" s="72" t="s">
        <v>562</v>
      </c>
      <c r="C4556" s="74" t="s">
        <v>101</v>
      </c>
      <c r="D4556" s="73">
        <v>361.68</v>
      </c>
    </row>
    <row r="4557" spans="2:4" x14ac:dyDescent="0.3">
      <c r="B4557" s="72" t="s">
        <v>562</v>
      </c>
      <c r="C4557" s="74" t="s">
        <v>103</v>
      </c>
      <c r="D4557" s="73">
        <v>5163.8</v>
      </c>
    </row>
    <row r="4558" spans="2:4" x14ac:dyDescent="0.3">
      <c r="B4558" s="72" t="s">
        <v>562</v>
      </c>
      <c r="C4558" s="74" t="s">
        <v>105</v>
      </c>
      <c r="D4558" s="73">
        <v>20402.099999999999</v>
      </c>
    </row>
    <row r="4559" spans="2:4" x14ac:dyDescent="0.3">
      <c r="B4559" s="72" t="s">
        <v>562</v>
      </c>
      <c r="C4559" s="74" t="s">
        <v>107</v>
      </c>
      <c r="D4559" s="73">
        <v>9560</v>
      </c>
    </row>
    <row r="4560" spans="2:4" x14ac:dyDescent="0.3">
      <c r="B4560" s="72" t="s">
        <v>562</v>
      </c>
      <c r="C4560" s="74" t="s">
        <v>109</v>
      </c>
      <c r="D4560" s="73">
        <v>84082.59</v>
      </c>
    </row>
    <row r="4561" spans="2:4" x14ac:dyDescent="0.3">
      <c r="B4561" s="72" t="s">
        <v>562</v>
      </c>
      <c r="C4561" s="74" t="s">
        <v>111</v>
      </c>
      <c r="D4561" s="73">
        <v>20607.73</v>
      </c>
    </row>
    <row r="4562" spans="2:4" x14ac:dyDescent="0.3">
      <c r="B4562" s="72" t="s">
        <v>562</v>
      </c>
      <c r="C4562" s="74" t="s">
        <v>115</v>
      </c>
      <c r="D4562" s="73">
        <v>2740</v>
      </c>
    </row>
    <row r="4563" spans="2:4" x14ac:dyDescent="0.3">
      <c r="B4563" s="72" t="s">
        <v>562</v>
      </c>
      <c r="C4563" s="74" t="s">
        <v>117</v>
      </c>
      <c r="D4563" s="73">
        <v>5110.8999999999996</v>
      </c>
    </row>
    <row r="4564" spans="2:4" x14ac:dyDescent="0.3">
      <c r="B4564" s="72" t="s">
        <v>562</v>
      </c>
      <c r="C4564" s="74" t="s">
        <v>119</v>
      </c>
      <c r="D4564" s="73">
        <v>1196.56</v>
      </c>
    </row>
    <row r="4565" spans="2:4" x14ac:dyDescent="0.3">
      <c r="B4565" s="72" t="s">
        <v>562</v>
      </c>
      <c r="C4565" s="74" t="s">
        <v>121</v>
      </c>
      <c r="D4565" s="73">
        <v>50</v>
      </c>
    </row>
    <row r="4566" spans="2:4" x14ac:dyDescent="0.3">
      <c r="B4566" s="72" t="s">
        <v>562</v>
      </c>
      <c r="C4566" s="74" t="s">
        <v>22</v>
      </c>
      <c r="D4566" s="73">
        <v>9731.25</v>
      </c>
    </row>
    <row r="4567" spans="2:4" x14ac:dyDescent="0.3">
      <c r="B4567" s="72" t="s">
        <v>562</v>
      </c>
      <c r="C4567" s="74" t="s">
        <v>6</v>
      </c>
      <c r="D4567" s="73">
        <v>32194.450000000004</v>
      </c>
    </row>
    <row r="4568" spans="2:4" x14ac:dyDescent="0.3">
      <c r="B4568" s="72" t="s">
        <v>562</v>
      </c>
      <c r="C4568" s="74" t="s">
        <v>14</v>
      </c>
      <c r="D4568" s="73">
        <v>33044.78</v>
      </c>
    </row>
    <row r="4569" spans="2:4" x14ac:dyDescent="0.3">
      <c r="B4569" s="72" t="s">
        <v>558</v>
      </c>
      <c r="C4569" s="74" t="s">
        <v>185</v>
      </c>
      <c r="D4569" s="73">
        <v>142625</v>
      </c>
    </row>
    <row r="4570" spans="2:4" x14ac:dyDescent="0.3">
      <c r="B4570" s="72" t="s">
        <v>558</v>
      </c>
      <c r="C4570" s="74" t="s">
        <v>186</v>
      </c>
      <c r="D4570" s="73">
        <v>416675.73</v>
      </c>
    </row>
    <row r="4571" spans="2:4" x14ac:dyDescent="0.3">
      <c r="B4571" s="72" t="s">
        <v>558</v>
      </c>
      <c r="C4571" s="74" t="s">
        <v>187</v>
      </c>
      <c r="D4571" s="73">
        <v>955683.2799999998</v>
      </c>
    </row>
    <row r="4572" spans="2:4" x14ac:dyDescent="0.3">
      <c r="B4572" s="72" t="s">
        <v>558</v>
      </c>
      <c r="C4572" s="74" t="s">
        <v>190</v>
      </c>
      <c r="D4572" s="73">
        <v>1355665.9699999997</v>
      </c>
    </row>
    <row r="4573" spans="2:4" x14ac:dyDescent="0.3">
      <c r="B4573" s="72" t="s">
        <v>558</v>
      </c>
      <c r="C4573" s="74" t="s">
        <v>191</v>
      </c>
      <c r="D4573" s="73">
        <v>1080467.83</v>
      </c>
    </row>
    <row r="4574" spans="2:4" x14ac:dyDescent="0.3">
      <c r="B4574" s="72" t="s">
        <v>558</v>
      </c>
      <c r="C4574" s="74" t="s">
        <v>192</v>
      </c>
      <c r="D4574" s="73">
        <v>40488798.57</v>
      </c>
    </row>
    <row r="4575" spans="2:4" x14ac:dyDescent="0.3">
      <c r="B4575" s="72" t="s">
        <v>558</v>
      </c>
      <c r="C4575" s="74" t="s">
        <v>172</v>
      </c>
      <c r="D4575" s="73">
        <v>103937.90000000001</v>
      </c>
    </row>
    <row r="4576" spans="2:4" x14ac:dyDescent="0.3">
      <c r="B4576" s="72" t="s">
        <v>558</v>
      </c>
      <c r="C4576" s="74" t="s">
        <v>174</v>
      </c>
      <c r="D4576" s="73">
        <v>531913.43999999994</v>
      </c>
    </row>
    <row r="4577" spans="2:4" x14ac:dyDescent="0.3">
      <c r="B4577" s="72" t="s">
        <v>558</v>
      </c>
      <c r="C4577" s="74" t="s">
        <v>178</v>
      </c>
      <c r="D4577" s="73">
        <v>747773.53000000014</v>
      </c>
    </row>
    <row r="4578" spans="2:4" x14ac:dyDescent="0.3">
      <c r="B4578" s="72" t="s">
        <v>558</v>
      </c>
      <c r="C4578" s="74" t="s">
        <v>180</v>
      </c>
      <c r="D4578" s="73">
        <v>622209.47</v>
      </c>
    </row>
    <row r="4579" spans="2:4" x14ac:dyDescent="0.3">
      <c r="B4579" s="72" t="s">
        <v>558</v>
      </c>
      <c r="C4579" s="74" t="s">
        <v>182</v>
      </c>
      <c r="D4579" s="73">
        <v>17159519.420000002</v>
      </c>
    </row>
    <row r="4580" spans="2:4" x14ac:dyDescent="0.3">
      <c r="B4580" s="72" t="s">
        <v>558</v>
      </c>
      <c r="C4580" s="74" t="s">
        <v>139</v>
      </c>
      <c r="D4580" s="73">
        <v>4813161.16</v>
      </c>
    </row>
    <row r="4581" spans="2:4" x14ac:dyDescent="0.3">
      <c r="B4581" s="72" t="s">
        <v>558</v>
      </c>
      <c r="C4581" s="74" t="s">
        <v>141</v>
      </c>
      <c r="D4581" s="73">
        <v>5205560.8000000007</v>
      </c>
    </row>
    <row r="4582" spans="2:4" x14ac:dyDescent="0.3">
      <c r="B4582" s="72" t="s">
        <v>558</v>
      </c>
      <c r="C4582" s="74" t="s">
        <v>143</v>
      </c>
      <c r="D4582" s="73">
        <v>185840.64000000004</v>
      </c>
    </row>
    <row r="4583" spans="2:4" x14ac:dyDescent="0.3">
      <c r="B4583" s="72" t="s">
        <v>558</v>
      </c>
      <c r="C4583" s="74" t="s">
        <v>145</v>
      </c>
      <c r="D4583" s="73">
        <v>178498.97</v>
      </c>
    </row>
    <row r="4584" spans="2:4" x14ac:dyDescent="0.3">
      <c r="B4584" s="72" t="s">
        <v>558</v>
      </c>
      <c r="C4584" s="74" t="s">
        <v>147</v>
      </c>
      <c r="D4584" s="73">
        <v>47326.610000000008</v>
      </c>
    </row>
    <row r="4585" spans="2:4" x14ac:dyDescent="0.3">
      <c r="B4585" s="72" t="s">
        <v>558</v>
      </c>
      <c r="C4585" s="74" t="s">
        <v>149</v>
      </c>
      <c r="D4585" s="73">
        <v>103409.60999999999</v>
      </c>
    </row>
    <row r="4586" spans="2:4" x14ac:dyDescent="0.3">
      <c r="B4586" s="72" t="s">
        <v>558</v>
      </c>
      <c r="C4586" s="74" t="s">
        <v>159</v>
      </c>
      <c r="D4586" s="73">
        <v>2040033.3200000003</v>
      </c>
    </row>
    <row r="4587" spans="2:4" x14ac:dyDescent="0.3">
      <c r="B4587" s="72" t="s">
        <v>558</v>
      </c>
      <c r="C4587" s="74" t="s">
        <v>161</v>
      </c>
      <c r="D4587" s="73">
        <v>6134127.7999999989</v>
      </c>
    </row>
    <row r="4588" spans="2:4" x14ac:dyDescent="0.3">
      <c r="B4588" s="72" t="s">
        <v>558</v>
      </c>
      <c r="C4588" s="74" t="s">
        <v>163</v>
      </c>
      <c r="D4588" s="73">
        <v>1433664.9599999997</v>
      </c>
    </row>
    <row r="4589" spans="2:4" x14ac:dyDescent="0.3">
      <c r="B4589" s="72" t="s">
        <v>558</v>
      </c>
      <c r="C4589" s="74" t="s">
        <v>165</v>
      </c>
      <c r="D4589" s="73">
        <v>3313227.5899999994</v>
      </c>
    </row>
    <row r="4590" spans="2:4" x14ac:dyDescent="0.3">
      <c r="B4590" s="72" t="s">
        <v>558</v>
      </c>
      <c r="C4590" s="74" t="s">
        <v>124</v>
      </c>
      <c r="D4590" s="73">
        <v>1826457.41</v>
      </c>
    </row>
    <row r="4591" spans="2:4" x14ac:dyDescent="0.3">
      <c r="B4591" s="72" t="s">
        <v>558</v>
      </c>
      <c r="C4591" s="74" t="s">
        <v>126</v>
      </c>
      <c r="D4591" s="73">
        <v>458749.52999999991</v>
      </c>
    </row>
    <row r="4592" spans="2:4" x14ac:dyDescent="0.3">
      <c r="B4592" s="72" t="s">
        <v>558</v>
      </c>
      <c r="C4592" s="74" t="s">
        <v>130</v>
      </c>
      <c r="D4592" s="73">
        <v>257635.66999999998</v>
      </c>
    </row>
    <row r="4593" spans="2:4" x14ac:dyDescent="0.3">
      <c r="B4593" s="72" t="s">
        <v>558</v>
      </c>
      <c r="C4593" s="74" t="s">
        <v>132</v>
      </c>
      <c r="D4593" s="73">
        <v>2658317.7400000007</v>
      </c>
    </row>
    <row r="4594" spans="2:4" x14ac:dyDescent="0.3">
      <c r="B4594" s="72" t="s">
        <v>558</v>
      </c>
      <c r="C4594" s="74" t="s">
        <v>33</v>
      </c>
      <c r="D4594" s="73">
        <v>4776.6000000000004</v>
      </c>
    </row>
    <row r="4595" spans="2:4" x14ac:dyDescent="0.3">
      <c r="B4595" s="72" t="s">
        <v>558</v>
      </c>
      <c r="C4595" s="74" t="s">
        <v>35</v>
      </c>
      <c r="D4595" s="73">
        <v>45250.93</v>
      </c>
    </row>
    <row r="4596" spans="2:4" x14ac:dyDescent="0.3">
      <c r="B4596" s="72" t="s">
        <v>558</v>
      </c>
      <c r="C4596" s="74" t="s">
        <v>39</v>
      </c>
      <c r="D4596" s="73">
        <v>136228.97999999998</v>
      </c>
    </row>
    <row r="4597" spans="2:4" x14ac:dyDescent="0.3">
      <c r="B4597" s="72" t="s">
        <v>558</v>
      </c>
      <c r="C4597" s="74" t="s">
        <v>49</v>
      </c>
      <c r="D4597" s="73">
        <v>807152.62</v>
      </c>
    </row>
    <row r="4598" spans="2:4" x14ac:dyDescent="0.3">
      <c r="B4598" s="72" t="s">
        <v>558</v>
      </c>
      <c r="C4598" s="74" t="s">
        <v>51</v>
      </c>
      <c r="D4598" s="73">
        <v>241660.94</v>
      </c>
    </row>
    <row r="4599" spans="2:4" x14ac:dyDescent="0.3">
      <c r="B4599" s="72" t="s">
        <v>558</v>
      </c>
      <c r="C4599" s="74" t="s">
        <v>53</v>
      </c>
      <c r="D4599" s="73">
        <v>6264</v>
      </c>
    </row>
    <row r="4600" spans="2:4" x14ac:dyDescent="0.3">
      <c r="B4600" s="72" t="s">
        <v>558</v>
      </c>
      <c r="C4600" s="74" t="s">
        <v>55</v>
      </c>
      <c r="D4600" s="73">
        <v>504446.77</v>
      </c>
    </row>
    <row r="4601" spans="2:4" x14ac:dyDescent="0.3">
      <c r="B4601" s="72" t="s">
        <v>558</v>
      </c>
      <c r="C4601" s="74" t="s">
        <v>57</v>
      </c>
      <c r="D4601" s="73">
        <v>425335.1</v>
      </c>
    </row>
    <row r="4602" spans="2:4" x14ac:dyDescent="0.3">
      <c r="B4602" s="72" t="s">
        <v>558</v>
      </c>
      <c r="C4602" s="74" t="s">
        <v>59</v>
      </c>
      <c r="D4602" s="73">
        <v>1739188.98</v>
      </c>
    </row>
    <row r="4603" spans="2:4" x14ac:dyDescent="0.3">
      <c r="B4603" s="72" t="s">
        <v>558</v>
      </c>
      <c r="C4603" s="74" t="s">
        <v>63</v>
      </c>
      <c r="D4603" s="73">
        <v>781686.8899999999</v>
      </c>
    </row>
    <row r="4604" spans="2:4" x14ac:dyDescent="0.3">
      <c r="B4604" s="72" t="s">
        <v>558</v>
      </c>
      <c r="C4604" s="74" t="s">
        <v>65</v>
      </c>
      <c r="D4604" s="73">
        <v>135623.29999999999</v>
      </c>
    </row>
    <row r="4605" spans="2:4" x14ac:dyDescent="0.3">
      <c r="B4605" s="72" t="s">
        <v>558</v>
      </c>
      <c r="C4605" s="74" t="s">
        <v>67</v>
      </c>
      <c r="D4605" s="73">
        <v>1992.59</v>
      </c>
    </row>
    <row r="4606" spans="2:4" x14ac:dyDescent="0.3">
      <c r="B4606" s="72" t="s">
        <v>558</v>
      </c>
      <c r="C4606" s="74" t="s">
        <v>69</v>
      </c>
      <c r="D4606" s="73">
        <v>1264608.8500000001</v>
      </c>
    </row>
    <row r="4607" spans="2:4" x14ac:dyDescent="0.3">
      <c r="B4607" s="72" t="s">
        <v>558</v>
      </c>
      <c r="C4607" s="74" t="s">
        <v>71</v>
      </c>
      <c r="D4607" s="73">
        <v>871848</v>
      </c>
    </row>
    <row r="4608" spans="2:4" x14ac:dyDescent="0.3">
      <c r="B4608" s="72" t="s">
        <v>558</v>
      </c>
      <c r="C4608" s="74" t="s">
        <v>73</v>
      </c>
      <c r="D4608" s="73">
        <v>7237.95</v>
      </c>
    </row>
    <row r="4609" spans="2:4" x14ac:dyDescent="0.3">
      <c r="B4609" s="72" t="s">
        <v>558</v>
      </c>
      <c r="C4609" s="74" t="s">
        <v>81</v>
      </c>
      <c r="D4609" s="73">
        <v>234095.12</v>
      </c>
    </row>
    <row r="4610" spans="2:4" x14ac:dyDescent="0.3">
      <c r="B4610" s="72" t="s">
        <v>558</v>
      </c>
      <c r="C4610" s="74" t="s">
        <v>85</v>
      </c>
      <c r="D4610" s="73">
        <v>145705.94</v>
      </c>
    </row>
    <row r="4611" spans="2:4" x14ac:dyDescent="0.3">
      <c r="B4611" s="72" t="s">
        <v>558</v>
      </c>
      <c r="C4611" s="74" t="s">
        <v>87</v>
      </c>
      <c r="D4611" s="73">
        <v>9591.91</v>
      </c>
    </row>
    <row r="4612" spans="2:4" x14ac:dyDescent="0.3">
      <c r="B4612" s="72" t="s">
        <v>558</v>
      </c>
      <c r="C4612" s="74" t="s">
        <v>89</v>
      </c>
      <c r="D4612" s="73">
        <v>142397.87</v>
      </c>
    </row>
    <row r="4613" spans="2:4" x14ac:dyDescent="0.3">
      <c r="B4613" s="72" t="s">
        <v>558</v>
      </c>
      <c r="C4613" s="74" t="s">
        <v>91</v>
      </c>
      <c r="D4613" s="73">
        <v>150204.88999999998</v>
      </c>
    </row>
    <row r="4614" spans="2:4" x14ac:dyDescent="0.3">
      <c r="B4614" s="72" t="s">
        <v>558</v>
      </c>
      <c r="C4614" s="74" t="s">
        <v>93</v>
      </c>
      <c r="D4614" s="73">
        <v>224017.71999999997</v>
      </c>
    </row>
    <row r="4615" spans="2:4" x14ac:dyDescent="0.3">
      <c r="B4615" s="72" t="s">
        <v>558</v>
      </c>
      <c r="C4615" s="74" t="s">
        <v>95</v>
      </c>
      <c r="D4615" s="73">
        <v>308497.89999999997</v>
      </c>
    </row>
    <row r="4616" spans="2:4" x14ac:dyDescent="0.3">
      <c r="B4616" s="72" t="s">
        <v>558</v>
      </c>
      <c r="C4616" s="74" t="s">
        <v>97</v>
      </c>
      <c r="D4616" s="73">
        <v>66878.81</v>
      </c>
    </row>
    <row r="4617" spans="2:4" x14ac:dyDescent="0.3">
      <c r="B4617" s="72" t="s">
        <v>558</v>
      </c>
      <c r="C4617" s="74" t="s">
        <v>99</v>
      </c>
      <c r="D4617" s="73">
        <v>28215.77</v>
      </c>
    </row>
    <row r="4618" spans="2:4" x14ac:dyDescent="0.3">
      <c r="B4618" s="72" t="s">
        <v>558</v>
      </c>
      <c r="C4618" s="74" t="s">
        <v>101</v>
      </c>
      <c r="D4618" s="73">
        <v>112474.75</v>
      </c>
    </row>
    <row r="4619" spans="2:4" x14ac:dyDescent="0.3">
      <c r="B4619" s="72" t="s">
        <v>558</v>
      </c>
      <c r="C4619" s="74" t="s">
        <v>105</v>
      </c>
      <c r="D4619" s="73">
        <v>58816.43</v>
      </c>
    </row>
    <row r="4620" spans="2:4" x14ac:dyDescent="0.3">
      <c r="B4620" s="72" t="s">
        <v>558</v>
      </c>
      <c r="C4620" s="74" t="s">
        <v>107</v>
      </c>
      <c r="D4620" s="73">
        <v>32605</v>
      </c>
    </row>
    <row r="4621" spans="2:4" x14ac:dyDescent="0.3">
      <c r="B4621" s="72" t="s">
        <v>558</v>
      </c>
      <c r="C4621" s="74" t="s">
        <v>109</v>
      </c>
      <c r="D4621" s="73">
        <v>734837.72</v>
      </c>
    </row>
    <row r="4622" spans="2:4" x14ac:dyDescent="0.3">
      <c r="B4622" s="72" t="s">
        <v>558</v>
      </c>
      <c r="C4622" s="74" t="s">
        <v>111</v>
      </c>
      <c r="D4622" s="73">
        <v>275867.96999999997</v>
      </c>
    </row>
    <row r="4623" spans="2:4" x14ac:dyDescent="0.3">
      <c r="B4623" s="72" t="s">
        <v>558</v>
      </c>
      <c r="C4623" s="74" t="s">
        <v>113</v>
      </c>
      <c r="D4623" s="73">
        <v>46379.960000000006</v>
      </c>
    </row>
    <row r="4624" spans="2:4" x14ac:dyDescent="0.3">
      <c r="B4624" s="72" t="s">
        <v>558</v>
      </c>
      <c r="C4624" s="74" t="s">
        <v>115</v>
      </c>
      <c r="D4624" s="73">
        <v>118484.84</v>
      </c>
    </row>
    <row r="4625" spans="2:4" x14ac:dyDescent="0.3">
      <c r="B4625" s="72" t="s">
        <v>558</v>
      </c>
      <c r="C4625" s="74" t="s">
        <v>117</v>
      </c>
      <c r="D4625" s="73">
        <v>10285</v>
      </c>
    </row>
    <row r="4626" spans="2:4" x14ac:dyDescent="0.3">
      <c r="B4626" s="72" t="s">
        <v>558</v>
      </c>
      <c r="C4626" s="74" t="s">
        <v>119</v>
      </c>
      <c r="D4626" s="73">
        <v>62226.71</v>
      </c>
    </row>
    <row r="4627" spans="2:4" x14ac:dyDescent="0.3">
      <c r="B4627" s="72" t="s">
        <v>558</v>
      </c>
      <c r="C4627" s="74" t="s">
        <v>121</v>
      </c>
      <c r="D4627" s="73">
        <v>84580.510000000009</v>
      </c>
    </row>
    <row r="4628" spans="2:4" x14ac:dyDescent="0.3">
      <c r="B4628" s="72" t="s">
        <v>558</v>
      </c>
      <c r="C4628" s="74" t="s">
        <v>22</v>
      </c>
      <c r="D4628" s="73">
        <v>198562.21999999997</v>
      </c>
    </row>
    <row r="4629" spans="2:4" x14ac:dyDescent="0.3">
      <c r="B4629" s="72" t="s">
        <v>558</v>
      </c>
      <c r="C4629" s="74" t="s">
        <v>6</v>
      </c>
      <c r="D4629" s="73">
        <v>229612.93</v>
      </c>
    </row>
    <row r="4630" spans="2:4" x14ac:dyDescent="0.3">
      <c r="B4630" s="72" t="s">
        <v>558</v>
      </c>
      <c r="C4630" s="74" t="s">
        <v>12</v>
      </c>
      <c r="D4630" s="73">
        <v>309553.12</v>
      </c>
    </row>
    <row r="4631" spans="2:4" x14ac:dyDescent="0.3">
      <c r="B4631" s="72" t="s">
        <v>558</v>
      </c>
      <c r="C4631" s="74" t="s">
        <v>16</v>
      </c>
      <c r="D4631" s="73">
        <v>141829.70000000001</v>
      </c>
    </row>
    <row r="4632" spans="2:4" x14ac:dyDescent="0.3">
      <c r="B4632" s="72" t="s">
        <v>310</v>
      </c>
      <c r="C4632" s="74" t="s">
        <v>194</v>
      </c>
      <c r="D4632" s="73">
        <v>132814.21</v>
      </c>
    </row>
    <row r="4633" spans="2:4" x14ac:dyDescent="0.3">
      <c r="B4633" s="72" t="s">
        <v>310</v>
      </c>
      <c r="C4633" s="74" t="s">
        <v>193</v>
      </c>
      <c r="D4633" s="73">
        <v>-132814.21000000002</v>
      </c>
    </row>
    <row r="4634" spans="2:4" x14ac:dyDescent="0.3">
      <c r="B4634" s="72" t="s">
        <v>310</v>
      </c>
      <c r="C4634" s="74" t="s">
        <v>185</v>
      </c>
      <c r="D4634" s="73">
        <v>34230</v>
      </c>
    </row>
    <row r="4635" spans="2:4" x14ac:dyDescent="0.3">
      <c r="B4635" s="72" t="s">
        <v>310</v>
      </c>
      <c r="C4635" s="74" t="s">
        <v>186</v>
      </c>
      <c r="D4635" s="73">
        <v>132968.57999999999</v>
      </c>
    </row>
    <row r="4636" spans="2:4" x14ac:dyDescent="0.3">
      <c r="B4636" s="72" t="s">
        <v>310</v>
      </c>
      <c r="C4636" s="74" t="s">
        <v>187</v>
      </c>
      <c r="D4636" s="73">
        <v>456915.89</v>
      </c>
    </row>
    <row r="4637" spans="2:4" x14ac:dyDescent="0.3">
      <c r="B4637" s="72" t="s">
        <v>310</v>
      </c>
      <c r="C4637" s="74" t="s">
        <v>190</v>
      </c>
      <c r="D4637" s="73">
        <v>14392.390000000001</v>
      </c>
    </row>
    <row r="4638" spans="2:4" x14ac:dyDescent="0.3">
      <c r="B4638" s="72" t="s">
        <v>310</v>
      </c>
      <c r="C4638" s="74" t="s">
        <v>191</v>
      </c>
      <c r="D4638" s="73">
        <v>151675.56</v>
      </c>
    </row>
    <row r="4639" spans="2:4" x14ac:dyDescent="0.3">
      <c r="B4639" s="72" t="s">
        <v>310</v>
      </c>
      <c r="C4639" s="74" t="s">
        <v>192</v>
      </c>
      <c r="D4639" s="73">
        <v>7391541.7599999998</v>
      </c>
    </row>
    <row r="4640" spans="2:4" x14ac:dyDescent="0.3">
      <c r="B4640" s="72" t="s">
        <v>310</v>
      </c>
      <c r="C4640" s="74" t="s">
        <v>172</v>
      </c>
      <c r="D4640" s="73">
        <v>30671.08</v>
      </c>
    </row>
    <row r="4641" spans="2:4" x14ac:dyDescent="0.3">
      <c r="B4641" s="72" t="s">
        <v>310</v>
      </c>
      <c r="C4641" s="74" t="s">
        <v>174</v>
      </c>
      <c r="D4641" s="73">
        <v>59846.240000000005</v>
      </c>
    </row>
    <row r="4642" spans="2:4" x14ac:dyDescent="0.3">
      <c r="B4642" s="72" t="s">
        <v>310</v>
      </c>
      <c r="C4642" s="74" t="s">
        <v>178</v>
      </c>
      <c r="D4642" s="73">
        <v>20585.510000000002</v>
      </c>
    </row>
    <row r="4643" spans="2:4" x14ac:dyDescent="0.3">
      <c r="B4643" s="72" t="s">
        <v>310</v>
      </c>
      <c r="C4643" s="74" t="s">
        <v>180</v>
      </c>
      <c r="D4643" s="73">
        <v>99071.72</v>
      </c>
    </row>
    <row r="4644" spans="2:4" x14ac:dyDescent="0.3">
      <c r="B4644" s="72" t="s">
        <v>310</v>
      </c>
      <c r="C4644" s="74" t="s">
        <v>182</v>
      </c>
      <c r="D4644" s="73">
        <v>3137599.87</v>
      </c>
    </row>
    <row r="4645" spans="2:4" x14ac:dyDescent="0.3">
      <c r="B4645" s="72" t="s">
        <v>310</v>
      </c>
      <c r="C4645" s="74" t="s">
        <v>135</v>
      </c>
      <c r="D4645" s="73">
        <v>5217.8100000000004</v>
      </c>
    </row>
    <row r="4646" spans="2:4" x14ac:dyDescent="0.3">
      <c r="B4646" s="72" t="s">
        <v>310</v>
      </c>
      <c r="C4646" s="74" t="s">
        <v>137</v>
      </c>
      <c r="D4646" s="73">
        <v>12579.899999999998</v>
      </c>
    </row>
    <row r="4647" spans="2:4" x14ac:dyDescent="0.3">
      <c r="B4647" s="72" t="s">
        <v>310</v>
      </c>
      <c r="C4647" s="74" t="s">
        <v>139</v>
      </c>
      <c r="D4647" s="73">
        <v>16265.67</v>
      </c>
    </row>
    <row r="4648" spans="2:4" x14ac:dyDescent="0.3">
      <c r="B4648" s="72" t="s">
        <v>310</v>
      </c>
      <c r="C4648" s="74" t="s">
        <v>141</v>
      </c>
      <c r="D4648" s="73">
        <v>70489.590000000011</v>
      </c>
    </row>
    <row r="4649" spans="2:4" x14ac:dyDescent="0.3">
      <c r="B4649" s="72" t="s">
        <v>310</v>
      </c>
      <c r="C4649" s="74" t="s">
        <v>143</v>
      </c>
      <c r="D4649" s="73">
        <v>25271.23</v>
      </c>
    </row>
    <row r="4650" spans="2:4" x14ac:dyDescent="0.3">
      <c r="B4650" s="72" t="s">
        <v>310</v>
      </c>
      <c r="C4650" s="74" t="s">
        <v>145</v>
      </c>
      <c r="D4650" s="73">
        <v>17777.71</v>
      </c>
    </row>
    <row r="4651" spans="2:4" x14ac:dyDescent="0.3">
      <c r="B4651" s="72" t="s">
        <v>310</v>
      </c>
      <c r="C4651" s="74" t="s">
        <v>159</v>
      </c>
      <c r="D4651" s="73">
        <v>359428.69</v>
      </c>
    </row>
    <row r="4652" spans="2:4" x14ac:dyDescent="0.3">
      <c r="B4652" s="72" t="s">
        <v>310</v>
      </c>
      <c r="C4652" s="74" t="s">
        <v>161</v>
      </c>
      <c r="D4652" s="73">
        <v>1141416.81</v>
      </c>
    </row>
    <row r="4653" spans="2:4" x14ac:dyDescent="0.3">
      <c r="B4653" s="72" t="s">
        <v>310</v>
      </c>
      <c r="C4653" s="74" t="s">
        <v>163</v>
      </c>
      <c r="D4653" s="73">
        <v>249531.95999999996</v>
      </c>
    </row>
    <row r="4654" spans="2:4" x14ac:dyDescent="0.3">
      <c r="B4654" s="72" t="s">
        <v>310</v>
      </c>
      <c r="C4654" s="74" t="s">
        <v>165</v>
      </c>
      <c r="D4654" s="73">
        <v>599728.06000000006</v>
      </c>
    </row>
    <row r="4655" spans="2:4" x14ac:dyDescent="0.3">
      <c r="B4655" s="72" t="s">
        <v>310</v>
      </c>
      <c r="C4655" s="74" t="s">
        <v>167</v>
      </c>
      <c r="D4655" s="73">
        <v>783482.07</v>
      </c>
    </row>
    <row r="4656" spans="2:4" x14ac:dyDescent="0.3">
      <c r="B4656" s="72" t="s">
        <v>310</v>
      </c>
      <c r="C4656" s="74" t="s">
        <v>169</v>
      </c>
      <c r="D4656" s="73">
        <v>916661.02</v>
      </c>
    </row>
    <row r="4657" spans="2:4" x14ac:dyDescent="0.3">
      <c r="B4657" s="72" t="s">
        <v>310</v>
      </c>
      <c r="C4657" s="74" t="s">
        <v>124</v>
      </c>
      <c r="D4657" s="73">
        <v>179156.35</v>
      </c>
    </row>
    <row r="4658" spans="2:4" x14ac:dyDescent="0.3">
      <c r="B4658" s="72" t="s">
        <v>310</v>
      </c>
      <c r="C4658" s="74" t="s">
        <v>126</v>
      </c>
      <c r="D4658" s="73">
        <v>36872.22</v>
      </c>
    </row>
    <row r="4659" spans="2:4" x14ac:dyDescent="0.3">
      <c r="B4659" s="72" t="s">
        <v>310</v>
      </c>
      <c r="C4659" s="74" t="s">
        <v>128</v>
      </c>
      <c r="D4659" s="73">
        <v>211915.38</v>
      </c>
    </row>
    <row r="4660" spans="2:4" x14ac:dyDescent="0.3">
      <c r="B4660" s="72" t="s">
        <v>310</v>
      </c>
      <c r="C4660" s="74" t="s">
        <v>130</v>
      </c>
      <c r="D4660" s="73">
        <v>71705.39</v>
      </c>
    </row>
    <row r="4661" spans="2:4" x14ac:dyDescent="0.3">
      <c r="B4661" s="72" t="s">
        <v>310</v>
      </c>
      <c r="C4661" s="74" t="s">
        <v>132</v>
      </c>
      <c r="D4661" s="73">
        <v>671944.25</v>
      </c>
    </row>
    <row r="4662" spans="2:4" x14ac:dyDescent="0.3">
      <c r="B4662" s="72" t="s">
        <v>310</v>
      </c>
      <c r="C4662" s="74" t="s">
        <v>29</v>
      </c>
      <c r="D4662" s="73">
        <v>13618.15</v>
      </c>
    </row>
    <row r="4663" spans="2:4" x14ac:dyDescent="0.3">
      <c r="B4663" s="72" t="s">
        <v>310</v>
      </c>
      <c r="C4663" s="74" t="s">
        <v>31</v>
      </c>
      <c r="D4663" s="73">
        <v>541.85</v>
      </c>
    </row>
    <row r="4664" spans="2:4" x14ac:dyDescent="0.3">
      <c r="B4664" s="72" t="s">
        <v>310</v>
      </c>
      <c r="C4664" s="74" t="s">
        <v>35</v>
      </c>
      <c r="D4664" s="73">
        <v>33639.29</v>
      </c>
    </row>
    <row r="4665" spans="2:4" x14ac:dyDescent="0.3">
      <c r="B4665" s="72" t="s">
        <v>310</v>
      </c>
      <c r="C4665" s="74" t="s">
        <v>39</v>
      </c>
      <c r="D4665" s="73">
        <v>50975.55</v>
      </c>
    </row>
    <row r="4666" spans="2:4" x14ac:dyDescent="0.3">
      <c r="B4666" s="72" t="s">
        <v>310</v>
      </c>
      <c r="C4666" s="74" t="s">
        <v>49</v>
      </c>
      <c r="D4666" s="73">
        <v>391886.79</v>
      </c>
    </row>
    <row r="4667" spans="2:4" x14ac:dyDescent="0.3">
      <c r="B4667" s="72" t="s">
        <v>310</v>
      </c>
      <c r="C4667" s="74" t="s">
        <v>63</v>
      </c>
      <c r="D4667" s="73">
        <v>305823.44</v>
      </c>
    </row>
    <row r="4668" spans="2:4" x14ac:dyDescent="0.3">
      <c r="B4668" s="72" t="s">
        <v>310</v>
      </c>
      <c r="C4668" s="74" t="s">
        <v>69</v>
      </c>
      <c r="D4668" s="73">
        <v>40806.68</v>
      </c>
    </row>
    <row r="4669" spans="2:4" x14ac:dyDescent="0.3">
      <c r="B4669" s="72" t="s">
        <v>310</v>
      </c>
      <c r="C4669" s="74" t="s">
        <v>71</v>
      </c>
      <c r="D4669" s="73">
        <v>174893</v>
      </c>
    </row>
    <row r="4670" spans="2:4" x14ac:dyDescent="0.3">
      <c r="B4670" s="72" t="s">
        <v>310</v>
      </c>
      <c r="C4670" s="74" t="s">
        <v>81</v>
      </c>
      <c r="D4670" s="73">
        <v>33515.47</v>
      </c>
    </row>
    <row r="4671" spans="2:4" x14ac:dyDescent="0.3">
      <c r="B4671" s="72" t="s">
        <v>310</v>
      </c>
      <c r="C4671" s="74" t="s">
        <v>85</v>
      </c>
      <c r="D4671" s="73">
        <v>14213.85</v>
      </c>
    </row>
    <row r="4672" spans="2:4" x14ac:dyDescent="0.3">
      <c r="B4672" s="72" t="s">
        <v>310</v>
      </c>
      <c r="C4672" s="74" t="s">
        <v>87</v>
      </c>
      <c r="D4672" s="73">
        <v>4169.2</v>
      </c>
    </row>
    <row r="4673" spans="2:4" x14ac:dyDescent="0.3">
      <c r="B4673" s="72" t="s">
        <v>310</v>
      </c>
      <c r="C4673" s="74" t="s">
        <v>91</v>
      </c>
      <c r="D4673" s="73">
        <v>36268.03</v>
      </c>
    </row>
    <row r="4674" spans="2:4" x14ac:dyDescent="0.3">
      <c r="B4674" s="72" t="s">
        <v>310</v>
      </c>
      <c r="C4674" s="74" t="s">
        <v>95</v>
      </c>
      <c r="D4674" s="73">
        <v>68082.710000000006</v>
      </c>
    </row>
    <row r="4675" spans="2:4" x14ac:dyDescent="0.3">
      <c r="B4675" s="72" t="s">
        <v>310</v>
      </c>
      <c r="C4675" s="74" t="s">
        <v>99</v>
      </c>
      <c r="D4675" s="73">
        <v>43323.55</v>
      </c>
    </row>
    <row r="4676" spans="2:4" x14ac:dyDescent="0.3">
      <c r="B4676" s="72" t="s">
        <v>310</v>
      </c>
      <c r="C4676" s="74" t="s">
        <v>105</v>
      </c>
      <c r="D4676" s="73">
        <v>29232</v>
      </c>
    </row>
    <row r="4677" spans="2:4" x14ac:dyDescent="0.3">
      <c r="B4677" s="72" t="s">
        <v>310</v>
      </c>
      <c r="C4677" s="74" t="s">
        <v>109</v>
      </c>
      <c r="D4677" s="73">
        <v>399833.24</v>
      </c>
    </row>
    <row r="4678" spans="2:4" x14ac:dyDescent="0.3">
      <c r="B4678" s="72" t="s">
        <v>310</v>
      </c>
      <c r="C4678" s="74" t="s">
        <v>111</v>
      </c>
      <c r="D4678" s="73">
        <v>7917.3</v>
      </c>
    </row>
    <row r="4679" spans="2:4" x14ac:dyDescent="0.3">
      <c r="B4679" s="72" t="s">
        <v>310</v>
      </c>
      <c r="C4679" s="74" t="s">
        <v>119</v>
      </c>
      <c r="D4679" s="73">
        <v>32259.9</v>
      </c>
    </row>
    <row r="4680" spans="2:4" x14ac:dyDescent="0.3">
      <c r="B4680" s="72" t="s">
        <v>310</v>
      </c>
      <c r="C4680" s="74" t="s">
        <v>22</v>
      </c>
      <c r="D4680" s="73">
        <v>26772.789999999997</v>
      </c>
    </row>
    <row r="4681" spans="2:4" x14ac:dyDescent="0.3">
      <c r="B4681" s="72" t="s">
        <v>310</v>
      </c>
      <c r="C4681" s="74" t="s">
        <v>6</v>
      </c>
      <c r="D4681" s="73">
        <v>72135.67</v>
      </c>
    </row>
    <row r="4682" spans="2:4" x14ac:dyDescent="0.3">
      <c r="B4682" s="72" t="s">
        <v>310</v>
      </c>
      <c r="C4682" s="74" t="s">
        <v>12</v>
      </c>
      <c r="D4682" s="73">
        <v>45196.69</v>
      </c>
    </row>
    <row r="4683" spans="2:4" x14ac:dyDescent="0.3">
      <c r="B4683" s="72" t="s">
        <v>310</v>
      </c>
      <c r="C4683" s="74" t="s">
        <v>14</v>
      </c>
      <c r="D4683" s="73">
        <v>239238.67</v>
      </c>
    </row>
    <row r="4684" spans="2:4" x14ac:dyDescent="0.3">
      <c r="B4684" s="72" t="s">
        <v>310</v>
      </c>
      <c r="C4684" s="74" t="s">
        <v>18</v>
      </c>
      <c r="D4684" s="73">
        <v>323353.39</v>
      </c>
    </row>
    <row r="4685" spans="2:4" x14ac:dyDescent="0.3">
      <c r="B4685" s="72" t="s">
        <v>706</v>
      </c>
      <c r="C4685" s="74" t="s">
        <v>194</v>
      </c>
      <c r="D4685" s="73">
        <v>56536.83</v>
      </c>
    </row>
    <row r="4686" spans="2:4" x14ac:dyDescent="0.3">
      <c r="B4686" s="72" t="s">
        <v>706</v>
      </c>
      <c r="C4686" s="74" t="s">
        <v>193</v>
      </c>
      <c r="D4686" s="73">
        <v>-56536.83</v>
      </c>
    </row>
    <row r="4687" spans="2:4" x14ac:dyDescent="0.3">
      <c r="B4687" s="72" t="s">
        <v>706</v>
      </c>
      <c r="C4687" s="74" t="s">
        <v>185</v>
      </c>
      <c r="D4687" s="73">
        <v>28525</v>
      </c>
    </row>
    <row r="4688" spans="2:4" x14ac:dyDescent="0.3">
      <c r="B4688" s="72" t="s">
        <v>706</v>
      </c>
      <c r="C4688" s="74" t="s">
        <v>186</v>
      </c>
      <c r="D4688" s="73">
        <v>82125.010000000009</v>
      </c>
    </row>
    <row r="4689" spans="2:4" x14ac:dyDescent="0.3">
      <c r="B4689" s="72" t="s">
        <v>706</v>
      </c>
      <c r="C4689" s="74" t="s">
        <v>187</v>
      </c>
      <c r="D4689" s="73">
        <v>682489.82000000007</v>
      </c>
    </row>
    <row r="4690" spans="2:4" x14ac:dyDescent="0.3">
      <c r="B4690" s="72" t="s">
        <v>706</v>
      </c>
      <c r="C4690" s="74" t="s">
        <v>190</v>
      </c>
      <c r="D4690" s="73">
        <v>172072.78000000003</v>
      </c>
    </row>
    <row r="4691" spans="2:4" x14ac:dyDescent="0.3">
      <c r="B4691" s="72" t="s">
        <v>706</v>
      </c>
      <c r="C4691" s="74" t="s">
        <v>191</v>
      </c>
      <c r="D4691" s="73">
        <v>159945.29</v>
      </c>
    </row>
    <row r="4692" spans="2:4" x14ac:dyDescent="0.3">
      <c r="B4692" s="72" t="s">
        <v>706</v>
      </c>
      <c r="C4692" s="74" t="s">
        <v>192</v>
      </c>
      <c r="D4692" s="73">
        <v>8502888.4199999981</v>
      </c>
    </row>
    <row r="4693" spans="2:4" x14ac:dyDescent="0.3">
      <c r="B4693" s="72" t="s">
        <v>706</v>
      </c>
      <c r="C4693" s="74" t="s">
        <v>172</v>
      </c>
      <c r="D4693" s="73">
        <v>143950.92000000001</v>
      </c>
    </row>
    <row r="4694" spans="2:4" x14ac:dyDescent="0.3">
      <c r="B4694" s="72" t="s">
        <v>706</v>
      </c>
      <c r="C4694" s="74" t="s">
        <v>174</v>
      </c>
      <c r="D4694" s="73">
        <v>305555.99</v>
      </c>
    </row>
    <row r="4695" spans="2:4" x14ac:dyDescent="0.3">
      <c r="B4695" s="72" t="s">
        <v>706</v>
      </c>
      <c r="C4695" s="74" t="s">
        <v>178</v>
      </c>
      <c r="D4695" s="73">
        <v>217763.75</v>
      </c>
    </row>
    <row r="4696" spans="2:4" x14ac:dyDescent="0.3">
      <c r="B4696" s="72" t="s">
        <v>706</v>
      </c>
      <c r="C4696" s="74" t="s">
        <v>180</v>
      </c>
      <c r="D4696" s="73">
        <v>134713.60999999999</v>
      </c>
    </row>
    <row r="4697" spans="2:4" x14ac:dyDescent="0.3">
      <c r="B4697" s="72" t="s">
        <v>706</v>
      </c>
      <c r="C4697" s="74" t="s">
        <v>182</v>
      </c>
      <c r="D4697" s="73">
        <v>3247747.6500000004</v>
      </c>
    </row>
    <row r="4698" spans="2:4" x14ac:dyDescent="0.3">
      <c r="B4698" s="72" t="s">
        <v>706</v>
      </c>
      <c r="C4698" s="74" t="s">
        <v>135</v>
      </c>
      <c r="D4698" s="73">
        <v>94810.339999999982</v>
      </c>
    </row>
    <row r="4699" spans="2:4" x14ac:dyDescent="0.3">
      <c r="B4699" s="72" t="s">
        <v>706</v>
      </c>
      <c r="C4699" s="74" t="s">
        <v>137</v>
      </c>
      <c r="D4699" s="73">
        <v>149835.78000000003</v>
      </c>
    </row>
    <row r="4700" spans="2:4" x14ac:dyDescent="0.3">
      <c r="B4700" s="72" t="s">
        <v>706</v>
      </c>
      <c r="C4700" s="74" t="s">
        <v>139</v>
      </c>
      <c r="D4700" s="73">
        <v>984935.09000000008</v>
      </c>
    </row>
    <row r="4701" spans="2:4" x14ac:dyDescent="0.3">
      <c r="B4701" s="72" t="s">
        <v>706</v>
      </c>
      <c r="C4701" s="74" t="s">
        <v>141</v>
      </c>
      <c r="D4701" s="73">
        <v>1049439.68</v>
      </c>
    </row>
    <row r="4702" spans="2:4" x14ac:dyDescent="0.3">
      <c r="B4702" s="72" t="s">
        <v>706</v>
      </c>
      <c r="C4702" s="74" t="s">
        <v>143</v>
      </c>
      <c r="D4702" s="73">
        <v>52956.350000000006</v>
      </c>
    </row>
    <row r="4703" spans="2:4" x14ac:dyDescent="0.3">
      <c r="B4703" s="72" t="s">
        <v>706</v>
      </c>
      <c r="C4703" s="74" t="s">
        <v>145</v>
      </c>
      <c r="D4703" s="73">
        <v>29243.510000000002</v>
      </c>
    </row>
    <row r="4704" spans="2:4" x14ac:dyDescent="0.3">
      <c r="B4704" s="72" t="s">
        <v>706</v>
      </c>
      <c r="C4704" s="74" t="s">
        <v>147</v>
      </c>
      <c r="D4704" s="73">
        <v>21408.590000000004</v>
      </c>
    </row>
    <row r="4705" spans="2:4" x14ac:dyDescent="0.3">
      <c r="B4705" s="72" t="s">
        <v>706</v>
      </c>
      <c r="C4705" s="74" t="s">
        <v>149</v>
      </c>
      <c r="D4705" s="73">
        <v>51924.12</v>
      </c>
    </row>
    <row r="4706" spans="2:4" x14ac:dyDescent="0.3">
      <c r="B4706" s="72" t="s">
        <v>706</v>
      </c>
      <c r="C4706" s="74" t="s">
        <v>159</v>
      </c>
      <c r="D4706" s="73">
        <v>410189.12999999995</v>
      </c>
    </row>
    <row r="4707" spans="2:4" x14ac:dyDescent="0.3">
      <c r="B4707" s="72" t="s">
        <v>706</v>
      </c>
      <c r="C4707" s="74" t="s">
        <v>161</v>
      </c>
      <c r="D4707" s="73">
        <v>1338945.8599999999</v>
      </c>
    </row>
    <row r="4708" spans="2:4" x14ac:dyDescent="0.3">
      <c r="B4708" s="72" t="s">
        <v>706</v>
      </c>
      <c r="C4708" s="74" t="s">
        <v>163</v>
      </c>
      <c r="D4708" s="73">
        <v>299006.65999999997</v>
      </c>
    </row>
    <row r="4709" spans="2:4" x14ac:dyDescent="0.3">
      <c r="B4709" s="72" t="s">
        <v>706</v>
      </c>
      <c r="C4709" s="74" t="s">
        <v>165</v>
      </c>
      <c r="D4709" s="73">
        <v>705570.83</v>
      </c>
    </row>
    <row r="4710" spans="2:4" x14ac:dyDescent="0.3">
      <c r="B4710" s="72" t="s">
        <v>706</v>
      </c>
      <c r="C4710" s="74" t="s">
        <v>124</v>
      </c>
      <c r="D4710" s="73">
        <v>3830.9300000000003</v>
      </c>
    </row>
    <row r="4711" spans="2:4" x14ac:dyDescent="0.3">
      <c r="B4711" s="72" t="s">
        <v>706</v>
      </c>
      <c r="C4711" s="74" t="s">
        <v>126</v>
      </c>
      <c r="D4711" s="73">
        <v>31167.500000000004</v>
      </c>
    </row>
    <row r="4712" spans="2:4" x14ac:dyDescent="0.3">
      <c r="B4712" s="72" t="s">
        <v>706</v>
      </c>
      <c r="C4712" s="74" t="s">
        <v>128</v>
      </c>
      <c r="D4712" s="73">
        <v>25582.82</v>
      </c>
    </row>
    <row r="4713" spans="2:4" x14ac:dyDescent="0.3">
      <c r="B4713" s="72" t="s">
        <v>706</v>
      </c>
      <c r="C4713" s="74" t="s">
        <v>130</v>
      </c>
      <c r="D4713" s="73">
        <v>130494.54000000001</v>
      </c>
    </row>
    <row r="4714" spans="2:4" x14ac:dyDescent="0.3">
      <c r="B4714" s="72" t="s">
        <v>706</v>
      </c>
      <c r="C4714" s="74" t="s">
        <v>132</v>
      </c>
      <c r="D4714" s="73">
        <v>592150.34000000008</v>
      </c>
    </row>
    <row r="4715" spans="2:4" x14ac:dyDescent="0.3">
      <c r="B4715" s="72" t="s">
        <v>706</v>
      </c>
      <c r="C4715" s="74" t="s">
        <v>29</v>
      </c>
      <c r="D4715" s="73">
        <v>67.260000000000005</v>
      </c>
    </row>
    <row r="4716" spans="2:4" x14ac:dyDescent="0.3">
      <c r="B4716" s="72" t="s">
        <v>706</v>
      </c>
      <c r="C4716" s="74" t="s">
        <v>35</v>
      </c>
      <c r="D4716" s="73">
        <v>8173.86</v>
      </c>
    </row>
    <row r="4717" spans="2:4" x14ac:dyDescent="0.3">
      <c r="B4717" s="72" t="s">
        <v>706</v>
      </c>
      <c r="C4717" s="74" t="s">
        <v>39</v>
      </c>
      <c r="D4717" s="73">
        <v>15468.11</v>
      </c>
    </row>
    <row r="4718" spans="2:4" x14ac:dyDescent="0.3">
      <c r="B4718" s="72" t="s">
        <v>706</v>
      </c>
      <c r="C4718" s="74" t="s">
        <v>49</v>
      </c>
      <c r="D4718" s="73">
        <v>441336.05000000005</v>
      </c>
    </row>
    <row r="4719" spans="2:4" x14ac:dyDescent="0.3">
      <c r="B4719" s="72" t="s">
        <v>706</v>
      </c>
      <c r="C4719" s="74" t="s">
        <v>55</v>
      </c>
      <c r="D4719" s="73">
        <v>125120.70999999999</v>
      </c>
    </row>
    <row r="4720" spans="2:4" x14ac:dyDescent="0.3">
      <c r="B4720" s="72" t="s">
        <v>706</v>
      </c>
      <c r="C4720" s="74" t="s">
        <v>57</v>
      </c>
      <c r="D4720" s="73">
        <v>1570</v>
      </c>
    </row>
    <row r="4721" spans="2:4" x14ac:dyDescent="0.3">
      <c r="B4721" s="72" t="s">
        <v>706</v>
      </c>
      <c r="C4721" s="74" t="s">
        <v>59</v>
      </c>
      <c r="D4721" s="73">
        <v>193728.41</v>
      </c>
    </row>
    <row r="4722" spans="2:4" x14ac:dyDescent="0.3">
      <c r="B4722" s="72" t="s">
        <v>706</v>
      </c>
      <c r="C4722" s="74" t="s">
        <v>63</v>
      </c>
      <c r="D4722" s="73">
        <v>206430.36000000002</v>
      </c>
    </row>
    <row r="4723" spans="2:4" x14ac:dyDescent="0.3">
      <c r="B4723" s="72" t="s">
        <v>706</v>
      </c>
      <c r="C4723" s="74" t="s">
        <v>69</v>
      </c>
      <c r="D4723" s="73">
        <v>38019.050000000003</v>
      </c>
    </row>
    <row r="4724" spans="2:4" x14ac:dyDescent="0.3">
      <c r="B4724" s="72" t="s">
        <v>706</v>
      </c>
      <c r="C4724" s="74" t="s">
        <v>71</v>
      </c>
      <c r="D4724" s="73">
        <v>288518</v>
      </c>
    </row>
    <row r="4725" spans="2:4" x14ac:dyDescent="0.3">
      <c r="B4725" s="72" t="s">
        <v>706</v>
      </c>
      <c r="C4725" s="74" t="s">
        <v>87</v>
      </c>
      <c r="D4725" s="73">
        <v>21231.01</v>
      </c>
    </row>
    <row r="4726" spans="2:4" x14ac:dyDescent="0.3">
      <c r="B4726" s="72" t="s">
        <v>706</v>
      </c>
      <c r="C4726" s="74" t="s">
        <v>89</v>
      </c>
      <c r="D4726" s="73">
        <v>24773.21</v>
      </c>
    </row>
    <row r="4727" spans="2:4" x14ac:dyDescent="0.3">
      <c r="B4727" s="72" t="s">
        <v>706</v>
      </c>
      <c r="C4727" s="74" t="s">
        <v>91</v>
      </c>
      <c r="D4727" s="73">
        <v>55588.659999999996</v>
      </c>
    </row>
    <row r="4728" spans="2:4" x14ac:dyDescent="0.3">
      <c r="B4728" s="72" t="s">
        <v>706</v>
      </c>
      <c r="C4728" s="74" t="s">
        <v>93</v>
      </c>
      <c r="D4728" s="73">
        <v>46965.99</v>
      </c>
    </row>
    <row r="4729" spans="2:4" x14ac:dyDescent="0.3">
      <c r="B4729" s="72" t="s">
        <v>706</v>
      </c>
      <c r="C4729" s="74" t="s">
        <v>95</v>
      </c>
      <c r="D4729" s="73">
        <v>25321.75</v>
      </c>
    </row>
    <row r="4730" spans="2:4" x14ac:dyDescent="0.3">
      <c r="B4730" s="72" t="s">
        <v>706</v>
      </c>
      <c r="C4730" s="74" t="s">
        <v>97</v>
      </c>
      <c r="D4730" s="73">
        <v>79571.05</v>
      </c>
    </row>
    <row r="4731" spans="2:4" x14ac:dyDescent="0.3">
      <c r="B4731" s="72" t="s">
        <v>706</v>
      </c>
      <c r="C4731" s="74" t="s">
        <v>99</v>
      </c>
      <c r="D4731" s="73">
        <v>125.24</v>
      </c>
    </row>
    <row r="4732" spans="2:4" x14ac:dyDescent="0.3">
      <c r="B4732" s="72" t="s">
        <v>706</v>
      </c>
      <c r="C4732" s="74" t="s">
        <v>101</v>
      </c>
      <c r="D4732" s="73">
        <v>1922.76</v>
      </c>
    </row>
    <row r="4733" spans="2:4" x14ac:dyDescent="0.3">
      <c r="B4733" s="72" t="s">
        <v>706</v>
      </c>
      <c r="C4733" s="74" t="s">
        <v>105</v>
      </c>
      <c r="D4733" s="73">
        <v>28515.1</v>
      </c>
    </row>
    <row r="4734" spans="2:4" x14ac:dyDescent="0.3">
      <c r="B4734" s="72" t="s">
        <v>706</v>
      </c>
      <c r="C4734" s="74" t="s">
        <v>107</v>
      </c>
      <c r="D4734" s="73">
        <v>40093</v>
      </c>
    </row>
    <row r="4735" spans="2:4" x14ac:dyDescent="0.3">
      <c r="B4735" s="72" t="s">
        <v>706</v>
      </c>
      <c r="C4735" s="74" t="s">
        <v>109</v>
      </c>
      <c r="D4735" s="73">
        <v>154415.72</v>
      </c>
    </row>
    <row r="4736" spans="2:4" x14ac:dyDescent="0.3">
      <c r="B4736" s="72" t="s">
        <v>706</v>
      </c>
      <c r="C4736" s="74" t="s">
        <v>111</v>
      </c>
      <c r="D4736" s="73">
        <v>67995.89</v>
      </c>
    </row>
    <row r="4737" spans="2:4" x14ac:dyDescent="0.3">
      <c r="B4737" s="72" t="s">
        <v>706</v>
      </c>
      <c r="C4737" s="74" t="s">
        <v>117</v>
      </c>
      <c r="D4737" s="73">
        <v>24188.959999999999</v>
      </c>
    </row>
    <row r="4738" spans="2:4" x14ac:dyDescent="0.3">
      <c r="B4738" s="72" t="s">
        <v>706</v>
      </c>
      <c r="C4738" s="74" t="s">
        <v>119</v>
      </c>
      <c r="D4738" s="73">
        <v>32068.6</v>
      </c>
    </row>
    <row r="4739" spans="2:4" x14ac:dyDescent="0.3">
      <c r="B4739" s="72" t="s">
        <v>706</v>
      </c>
      <c r="C4739" s="74" t="s">
        <v>121</v>
      </c>
      <c r="D4739" s="73">
        <v>196694.03</v>
      </c>
    </row>
    <row r="4740" spans="2:4" x14ac:dyDescent="0.3">
      <c r="B4740" s="72" t="s">
        <v>706</v>
      </c>
      <c r="C4740" s="74" t="s">
        <v>22</v>
      </c>
      <c r="D4740" s="73">
        <v>37478.070000000007</v>
      </c>
    </row>
    <row r="4741" spans="2:4" x14ac:dyDescent="0.3">
      <c r="B4741" s="72" t="s">
        <v>706</v>
      </c>
      <c r="C4741" s="74" t="s">
        <v>10</v>
      </c>
      <c r="D4741" s="73">
        <v>9186.0499999999993</v>
      </c>
    </row>
    <row r="4742" spans="2:4" x14ac:dyDescent="0.3">
      <c r="B4742" s="72" t="s">
        <v>630</v>
      </c>
      <c r="C4742" s="74" t="s">
        <v>186</v>
      </c>
      <c r="D4742" s="73">
        <v>15399.9</v>
      </c>
    </row>
    <row r="4743" spans="2:4" x14ac:dyDescent="0.3">
      <c r="B4743" s="72" t="s">
        <v>630</v>
      </c>
      <c r="C4743" s="74" t="s">
        <v>190</v>
      </c>
      <c r="D4743" s="73">
        <v>209.48</v>
      </c>
    </row>
    <row r="4744" spans="2:4" x14ac:dyDescent="0.3">
      <c r="B4744" s="72" t="s">
        <v>630</v>
      </c>
      <c r="C4744" s="74" t="s">
        <v>192</v>
      </c>
      <c r="D4744" s="73">
        <v>188931.9</v>
      </c>
    </row>
    <row r="4745" spans="2:4" x14ac:dyDescent="0.3">
      <c r="B4745" s="72" t="s">
        <v>630</v>
      </c>
      <c r="C4745" s="74" t="s">
        <v>172</v>
      </c>
      <c r="D4745" s="73">
        <v>4846.71</v>
      </c>
    </row>
    <row r="4746" spans="2:4" x14ac:dyDescent="0.3">
      <c r="B4746" s="72" t="s">
        <v>630</v>
      </c>
      <c r="C4746" s="74" t="s">
        <v>174</v>
      </c>
      <c r="D4746" s="73">
        <v>1186.25</v>
      </c>
    </row>
    <row r="4747" spans="2:4" x14ac:dyDescent="0.3">
      <c r="B4747" s="72" t="s">
        <v>630</v>
      </c>
      <c r="C4747" s="74" t="s">
        <v>178</v>
      </c>
      <c r="D4747" s="73">
        <v>934.05</v>
      </c>
    </row>
    <row r="4748" spans="2:4" x14ac:dyDescent="0.3">
      <c r="B4748" s="72" t="s">
        <v>630</v>
      </c>
      <c r="C4748" s="74" t="s">
        <v>180</v>
      </c>
      <c r="D4748" s="73">
        <v>12154.63</v>
      </c>
    </row>
    <row r="4749" spans="2:4" x14ac:dyDescent="0.3">
      <c r="B4749" s="72" t="s">
        <v>630</v>
      </c>
      <c r="C4749" s="74" t="s">
        <v>182</v>
      </c>
      <c r="D4749" s="73">
        <v>190619.87</v>
      </c>
    </row>
    <row r="4750" spans="2:4" x14ac:dyDescent="0.3">
      <c r="B4750" s="72" t="s">
        <v>630</v>
      </c>
      <c r="C4750" s="74" t="s">
        <v>139</v>
      </c>
      <c r="D4750" s="73">
        <v>67760</v>
      </c>
    </row>
    <row r="4751" spans="2:4" x14ac:dyDescent="0.3">
      <c r="B4751" s="72" t="s">
        <v>630</v>
      </c>
      <c r="C4751" s="74" t="s">
        <v>141</v>
      </c>
      <c r="D4751" s="73">
        <v>22264</v>
      </c>
    </row>
    <row r="4752" spans="2:4" x14ac:dyDescent="0.3">
      <c r="B4752" s="72" t="s">
        <v>630</v>
      </c>
      <c r="C4752" s="74" t="s">
        <v>143</v>
      </c>
      <c r="D4752" s="73">
        <v>5671.27</v>
      </c>
    </row>
    <row r="4753" spans="2:4" x14ac:dyDescent="0.3">
      <c r="B4753" s="72" t="s">
        <v>630</v>
      </c>
      <c r="C4753" s="74" t="s">
        <v>145</v>
      </c>
      <c r="D4753" s="73">
        <v>843.21</v>
      </c>
    </row>
    <row r="4754" spans="2:4" x14ac:dyDescent="0.3">
      <c r="B4754" s="72" t="s">
        <v>630</v>
      </c>
      <c r="C4754" s="74" t="s">
        <v>147</v>
      </c>
      <c r="D4754" s="73">
        <v>1637.47</v>
      </c>
    </row>
    <row r="4755" spans="2:4" x14ac:dyDescent="0.3">
      <c r="B4755" s="72" t="s">
        <v>630</v>
      </c>
      <c r="C4755" s="74" t="s">
        <v>149</v>
      </c>
      <c r="D4755" s="73">
        <v>1959.75</v>
      </c>
    </row>
    <row r="4756" spans="2:4" x14ac:dyDescent="0.3">
      <c r="B4756" s="72" t="s">
        <v>630</v>
      </c>
      <c r="C4756" s="74" t="s">
        <v>159</v>
      </c>
      <c r="D4756" s="73">
        <v>23094.13</v>
      </c>
    </row>
    <row r="4757" spans="2:4" x14ac:dyDescent="0.3">
      <c r="B4757" s="72" t="s">
        <v>630</v>
      </c>
      <c r="C4757" s="74" t="s">
        <v>161</v>
      </c>
      <c r="D4757" s="73">
        <v>25586.370000000003</v>
      </c>
    </row>
    <row r="4758" spans="2:4" x14ac:dyDescent="0.3">
      <c r="B4758" s="72" t="s">
        <v>630</v>
      </c>
      <c r="C4758" s="74" t="s">
        <v>163</v>
      </c>
      <c r="D4758" s="73">
        <v>15789.64</v>
      </c>
    </row>
    <row r="4759" spans="2:4" x14ac:dyDescent="0.3">
      <c r="B4759" s="72" t="s">
        <v>630</v>
      </c>
      <c r="C4759" s="74" t="s">
        <v>165</v>
      </c>
      <c r="D4759" s="73">
        <v>15404.55</v>
      </c>
    </row>
    <row r="4760" spans="2:4" x14ac:dyDescent="0.3">
      <c r="B4760" s="72" t="s">
        <v>630</v>
      </c>
      <c r="C4760" s="74" t="s">
        <v>124</v>
      </c>
      <c r="D4760" s="73">
        <v>25864.58</v>
      </c>
    </row>
    <row r="4761" spans="2:4" x14ac:dyDescent="0.3">
      <c r="B4761" s="72" t="s">
        <v>630</v>
      </c>
      <c r="C4761" s="74" t="s">
        <v>128</v>
      </c>
      <c r="D4761" s="73">
        <v>33146.550000000003</v>
      </c>
    </row>
    <row r="4762" spans="2:4" x14ac:dyDescent="0.3">
      <c r="B4762" s="72" t="s">
        <v>630</v>
      </c>
      <c r="C4762" s="74" t="s">
        <v>130</v>
      </c>
      <c r="D4762" s="73">
        <v>5284.2</v>
      </c>
    </row>
    <row r="4763" spans="2:4" x14ac:dyDescent="0.3">
      <c r="B4763" s="72" t="s">
        <v>630</v>
      </c>
      <c r="C4763" s="74" t="s">
        <v>132</v>
      </c>
      <c r="D4763" s="73">
        <v>50274.38</v>
      </c>
    </row>
    <row r="4764" spans="2:4" x14ac:dyDescent="0.3">
      <c r="B4764" s="72" t="s">
        <v>630</v>
      </c>
      <c r="C4764" s="74" t="s">
        <v>39</v>
      </c>
      <c r="D4764" s="73">
        <v>2309.2399999999998</v>
      </c>
    </row>
    <row r="4765" spans="2:4" x14ac:dyDescent="0.3">
      <c r="B4765" s="72" t="s">
        <v>630</v>
      </c>
      <c r="C4765" s="74" t="s">
        <v>49</v>
      </c>
      <c r="D4765" s="73">
        <v>55861.91</v>
      </c>
    </row>
    <row r="4766" spans="2:4" x14ac:dyDescent="0.3">
      <c r="B4766" s="72" t="s">
        <v>630</v>
      </c>
      <c r="C4766" s="74" t="s">
        <v>55</v>
      </c>
      <c r="D4766" s="73">
        <v>163212.39000000001</v>
      </c>
    </row>
    <row r="4767" spans="2:4" x14ac:dyDescent="0.3">
      <c r="B4767" s="72" t="s">
        <v>630</v>
      </c>
      <c r="C4767" s="74" t="s">
        <v>65</v>
      </c>
      <c r="D4767" s="73">
        <v>3501.04</v>
      </c>
    </row>
    <row r="4768" spans="2:4" x14ac:dyDescent="0.3">
      <c r="B4768" s="72" t="s">
        <v>630</v>
      </c>
      <c r="C4768" s="74" t="s">
        <v>67</v>
      </c>
      <c r="D4768" s="73">
        <v>127.5</v>
      </c>
    </row>
    <row r="4769" spans="2:4" x14ac:dyDescent="0.3">
      <c r="B4769" s="72" t="s">
        <v>630</v>
      </c>
      <c r="C4769" s="74" t="s">
        <v>69</v>
      </c>
      <c r="D4769" s="73">
        <v>5324.6799999999994</v>
      </c>
    </row>
    <row r="4770" spans="2:4" x14ac:dyDescent="0.3">
      <c r="B4770" s="72" t="s">
        <v>630</v>
      </c>
      <c r="C4770" s="74" t="s">
        <v>71</v>
      </c>
      <c r="D4770" s="73">
        <v>17386</v>
      </c>
    </row>
    <row r="4771" spans="2:4" x14ac:dyDescent="0.3">
      <c r="B4771" s="72" t="s">
        <v>630</v>
      </c>
      <c r="C4771" s="74" t="s">
        <v>81</v>
      </c>
      <c r="D4771" s="73">
        <v>7198.5</v>
      </c>
    </row>
    <row r="4772" spans="2:4" x14ac:dyDescent="0.3">
      <c r="B4772" s="72" t="s">
        <v>630</v>
      </c>
      <c r="C4772" s="74" t="s">
        <v>85</v>
      </c>
      <c r="D4772" s="73">
        <v>448.67</v>
      </c>
    </row>
    <row r="4773" spans="2:4" x14ac:dyDescent="0.3">
      <c r="B4773" s="72" t="s">
        <v>630</v>
      </c>
      <c r="C4773" s="74" t="s">
        <v>91</v>
      </c>
      <c r="D4773" s="73">
        <v>15321.18</v>
      </c>
    </row>
    <row r="4774" spans="2:4" x14ac:dyDescent="0.3">
      <c r="B4774" s="72" t="s">
        <v>630</v>
      </c>
      <c r="C4774" s="74" t="s">
        <v>93</v>
      </c>
      <c r="D4774" s="73">
        <v>879</v>
      </c>
    </row>
    <row r="4775" spans="2:4" x14ac:dyDescent="0.3">
      <c r="B4775" s="72" t="s">
        <v>630</v>
      </c>
      <c r="C4775" s="74" t="s">
        <v>95</v>
      </c>
      <c r="D4775" s="73">
        <v>377</v>
      </c>
    </row>
    <row r="4776" spans="2:4" x14ac:dyDescent="0.3">
      <c r="B4776" s="72" t="s">
        <v>630</v>
      </c>
      <c r="C4776" s="74" t="s">
        <v>99</v>
      </c>
      <c r="D4776" s="73">
        <v>1177.26</v>
      </c>
    </row>
    <row r="4777" spans="2:4" x14ac:dyDescent="0.3">
      <c r="B4777" s="72" t="s">
        <v>630</v>
      </c>
      <c r="C4777" s="74" t="s">
        <v>101</v>
      </c>
      <c r="D4777" s="73">
        <v>2585.0699999999997</v>
      </c>
    </row>
    <row r="4778" spans="2:4" x14ac:dyDescent="0.3">
      <c r="B4778" s="72" t="s">
        <v>630</v>
      </c>
      <c r="C4778" s="74" t="s">
        <v>105</v>
      </c>
      <c r="D4778" s="73">
        <v>1131</v>
      </c>
    </row>
    <row r="4779" spans="2:4" x14ac:dyDescent="0.3">
      <c r="B4779" s="72" t="s">
        <v>630</v>
      </c>
      <c r="C4779" s="74" t="s">
        <v>107</v>
      </c>
      <c r="D4779" s="73">
        <v>1393</v>
      </c>
    </row>
    <row r="4780" spans="2:4" x14ac:dyDescent="0.3">
      <c r="B4780" s="72" t="s">
        <v>630</v>
      </c>
      <c r="C4780" s="74" t="s">
        <v>109</v>
      </c>
      <c r="D4780" s="73">
        <v>13232.07</v>
      </c>
    </row>
    <row r="4781" spans="2:4" x14ac:dyDescent="0.3">
      <c r="B4781" s="72" t="s">
        <v>630</v>
      </c>
      <c r="C4781" s="74" t="s">
        <v>111</v>
      </c>
      <c r="D4781" s="73">
        <v>823.8</v>
      </c>
    </row>
    <row r="4782" spans="2:4" x14ac:dyDescent="0.3">
      <c r="B4782" s="72" t="s">
        <v>630</v>
      </c>
      <c r="C4782" s="74" t="s">
        <v>119</v>
      </c>
      <c r="D4782" s="73">
        <v>227.57</v>
      </c>
    </row>
    <row r="4783" spans="2:4" x14ac:dyDescent="0.3">
      <c r="B4783" s="72" t="s">
        <v>630</v>
      </c>
      <c r="C4783" s="74" t="s">
        <v>121</v>
      </c>
      <c r="D4783" s="73">
        <v>3096.05</v>
      </c>
    </row>
    <row r="4784" spans="2:4" x14ac:dyDescent="0.3">
      <c r="B4784" s="72" t="s">
        <v>630</v>
      </c>
      <c r="C4784" s="74" t="s">
        <v>22</v>
      </c>
      <c r="D4784" s="73">
        <v>315.64</v>
      </c>
    </row>
    <row r="4785" spans="2:4" x14ac:dyDescent="0.3">
      <c r="B4785" s="72" t="s">
        <v>248</v>
      </c>
      <c r="C4785" s="74" t="s">
        <v>194</v>
      </c>
      <c r="D4785" s="73">
        <v>359.38</v>
      </c>
    </row>
    <row r="4786" spans="2:4" x14ac:dyDescent="0.3">
      <c r="B4786" s="72" t="s">
        <v>248</v>
      </c>
      <c r="C4786" s="74" t="s">
        <v>193</v>
      </c>
      <c r="D4786" s="73">
        <v>-359.38</v>
      </c>
    </row>
    <row r="4787" spans="2:4" x14ac:dyDescent="0.3">
      <c r="B4787" s="72" t="s">
        <v>248</v>
      </c>
      <c r="C4787" s="74" t="s">
        <v>185</v>
      </c>
      <c r="D4787" s="73">
        <v>8420</v>
      </c>
    </row>
    <row r="4788" spans="2:4" x14ac:dyDescent="0.3">
      <c r="B4788" s="72" t="s">
        <v>248</v>
      </c>
      <c r="C4788" s="74" t="s">
        <v>186</v>
      </c>
      <c r="D4788" s="73">
        <v>10481.6</v>
      </c>
    </row>
    <row r="4789" spans="2:4" x14ac:dyDescent="0.3">
      <c r="B4789" s="72" t="s">
        <v>248</v>
      </c>
      <c r="C4789" s="74" t="s">
        <v>187</v>
      </c>
      <c r="D4789" s="73">
        <v>26843.480000000003</v>
      </c>
    </row>
    <row r="4790" spans="2:4" x14ac:dyDescent="0.3">
      <c r="B4790" s="72" t="s">
        <v>248</v>
      </c>
      <c r="C4790" s="74" t="s">
        <v>190</v>
      </c>
      <c r="D4790" s="73">
        <v>3045.27</v>
      </c>
    </row>
    <row r="4791" spans="2:4" x14ac:dyDescent="0.3">
      <c r="B4791" s="72" t="s">
        <v>248</v>
      </c>
      <c r="C4791" s="74" t="s">
        <v>191</v>
      </c>
      <c r="D4791" s="73">
        <v>14217.039999999999</v>
      </c>
    </row>
    <row r="4792" spans="2:4" x14ac:dyDescent="0.3">
      <c r="B4792" s="72" t="s">
        <v>248</v>
      </c>
      <c r="C4792" s="74" t="s">
        <v>192</v>
      </c>
      <c r="D4792" s="73">
        <v>465987.86</v>
      </c>
    </row>
    <row r="4793" spans="2:4" x14ac:dyDescent="0.3">
      <c r="B4793" s="72" t="s">
        <v>248</v>
      </c>
      <c r="C4793" s="74" t="s">
        <v>172</v>
      </c>
      <c r="D4793" s="73">
        <v>2000</v>
      </c>
    </row>
    <row r="4794" spans="2:4" x14ac:dyDescent="0.3">
      <c r="B4794" s="72" t="s">
        <v>248</v>
      </c>
      <c r="C4794" s="74" t="s">
        <v>174</v>
      </c>
      <c r="D4794" s="73">
        <v>1102.92</v>
      </c>
    </row>
    <row r="4795" spans="2:4" x14ac:dyDescent="0.3">
      <c r="B4795" s="72" t="s">
        <v>248</v>
      </c>
      <c r="C4795" s="74" t="s">
        <v>178</v>
      </c>
      <c r="D4795" s="73">
        <v>32719.199999999997</v>
      </c>
    </row>
    <row r="4796" spans="2:4" x14ac:dyDescent="0.3">
      <c r="B4796" s="72" t="s">
        <v>248</v>
      </c>
      <c r="C4796" s="74" t="s">
        <v>180</v>
      </c>
      <c r="D4796" s="73">
        <v>23996.810000000005</v>
      </c>
    </row>
    <row r="4797" spans="2:4" x14ac:dyDescent="0.3">
      <c r="B4797" s="72" t="s">
        <v>248</v>
      </c>
      <c r="C4797" s="74" t="s">
        <v>182</v>
      </c>
      <c r="D4797" s="73">
        <v>206405.38</v>
      </c>
    </row>
    <row r="4798" spans="2:4" x14ac:dyDescent="0.3">
      <c r="B4798" s="72" t="s">
        <v>248</v>
      </c>
      <c r="C4798" s="74" t="s">
        <v>139</v>
      </c>
      <c r="D4798" s="73">
        <v>77502.64</v>
      </c>
    </row>
    <row r="4799" spans="2:4" x14ac:dyDescent="0.3">
      <c r="B4799" s="72" t="s">
        <v>248</v>
      </c>
      <c r="C4799" s="74" t="s">
        <v>141</v>
      </c>
      <c r="D4799" s="73">
        <v>76409.36</v>
      </c>
    </row>
    <row r="4800" spans="2:4" x14ac:dyDescent="0.3">
      <c r="B4800" s="72" t="s">
        <v>248</v>
      </c>
      <c r="C4800" s="74" t="s">
        <v>143</v>
      </c>
      <c r="D4800" s="73">
        <v>5660.04</v>
      </c>
    </row>
    <row r="4801" spans="2:4" x14ac:dyDescent="0.3">
      <c r="B4801" s="72" t="s">
        <v>248</v>
      </c>
      <c r="C4801" s="74" t="s">
        <v>145</v>
      </c>
      <c r="D4801" s="73">
        <v>2574.79</v>
      </c>
    </row>
    <row r="4802" spans="2:4" x14ac:dyDescent="0.3">
      <c r="B4802" s="72" t="s">
        <v>248</v>
      </c>
      <c r="C4802" s="74" t="s">
        <v>147</v>
      </c>
      <c r="D4802" s="73">
        <v>128.73000000000002</v>
      </c>
    </row>
    <row r="4803" spans="2:4" x14ac:dyDescent="0.3">
      <c r="B4803" s="72" t="s">
        <v>248</v>
      </c>
      <c r="C4803" s="74" t="s">
        <v>149</v>
      </c>
      <c r="D4803" s="73">
        <v>208.43</v>
      </c>
    </row>
    <row r="4804" spans="2:4" x14ac:dyDescent="0.3">
      <c r="B4804" s="72" t="s">
        <v>248</v>
      </c>
      <c r="C4804" s="74" t="s">
        <v>159</v>
      </c>
      <c r="D4804" s="73">
        <v>22956.270000000004</v>
      </c>
    </row>
    <row r="4805" spans="2:4" x14ac:dyDescent="0.3">
      <c r="B4805" s="72" t="s">
        <v>248</v>
      </c>
      <c r="C4805" s="74" t="s">
        <v>161</v>
      </c>
      <c r="D4805" s="73">
        <v>74408.88</v>
      </c>
    </row>
    <row r="4806" spans="2:4" x14ac:dyDescent="0.3">
      <c r="B4806" s="72" t="s">
        <v>248</v>
      </c>
      <c r="C4806" s="74" t="s">
        <v>163</v>
      </c>
      <c r="D4806" s="73">
        <v>19119.21</v>
      </c>
    </row>
    <row r="4807" spans="2:4" x14ac:dyDescent="0.3">
      <c r="B4807" s="72" t="s">
        <v>248</v>
      </c>
      <c r="C4807" s="74" t="s">
        <v>165</v>
      </c>
      <c r="D4807" s="73">
        <v>39790.54</v>
      </c>
    </row>
    <row r="4808" spans="2:4" x14ac:dyDescent="0.3">
      <c r="B4808" s="72" t="s">
        <v>248</v>
      </c>
      <c r="C4808" s="74" t="s">
        <v>124</v>
      </c>
      <c r="D4808" s="73">
        <v>74953.36</v>
      </c>
    </row>
    <row r="4809" spans="2:4" x14ac:dyDescent="0.3">
      <c r="B4809" s="72" t="s">
        <v>248</v>
      </c>
      <c r="C4809" s="74" t="s">
        <v>126</v>
      </c>
      <c r="D4809" s="73">
        <v>2573.9300000000003</v>
      </c>
    </row>
    <row r="4810" spans="2:4" x14ac:dyDescent="0.3">
      <c r="B4810" s="72" t="s">
        <v>248</v>
      </c>
      <c r="C4810" s="74" t="s">
        <v>128</v>
      </c>
      <c r="D4810" s="73">
        <v>35498.93</v>
      </c>
    </row>
    <row r="4811" spans="2:4" x14ac:dyDescent="0.3">
      <c r="B4811" s="72" t="s">
        <v>248</v>
      </c>
      <c r="C4811" s="74" t="s">
        <v>130</v>
      </c>
      <c r="D4811" s="73">
        <v>14357.88</v>
      </c>
    </row>
    <row r="4812" spans="2:4" x14ac:dyDescent="0.3">
      <c r="B4812" s="72" t="s">
        <v>248</v>
      </c>
      <c r="C4812" s="74" t="s">
        <v>132</v>
      </c>
      <c r="D4812" s="73">
        <v>53826.020000000004</v>
      </c>
    </row>
    <row r="4813" spans="2:4" x14ac:dyDescent="0.3">
      <c r="B4813" s="72" t="s">
        <v>248</v>
      </c>
      <c r="C4813" s="74" t="s">
        <v>39</v>
      </c>
      <c r="D4813" s="73">
        <v>5189.57</v>
      </c>
    </row>
    <row r="4814" spans="2:4" x14ac:dyDescent="0.3">
      <c r="B4814" s="72" t="s">
        <v>248</v>
      </c>
      <c r="C4814" s="74" t="s">
        <v>47</v>
      </c>
      <c r="D4814" s="73">
        <v>11242.17</v>
      </c>
    </row>
    <row r="4815" spans="2:4" x14ac:dyDescent="0.3">
      <c r="B4815" s="72" t="s">
        <v>248</v>
      </c>
      <c r="C4815" s="74" t="s">
        <v>49</v>
      </c>
      <c r="D4815" s="73">
        <v>9818.84</v>
      </c>
    </row>
    <row r="4816" spans="2:4" x14ac:dyDescent="0.3">
      <c r="B4816" s="72" t="s">
        <v>248</v>
      </c>
      <c r="C4816" s="74" t="s">
        <v>55</v>
      </c>
      <c r="D4816" s="73">
        <v>48103.56</v>
      </c>
    </row>
    <row r="4817" spans="2:4" x14ac:dyDescent="0.3">
      <c r="B4817" s="72" t="s">
        <v>248</v>
      </c>
      <c r="C4817" s="74" t="s">
        <v>65</v>
      </c>
      <c r="D4817" s="73">
        <v>2515.9300000000003</v>
      </c>
    </row>
    <row r="4818" spans="2:4" x14ac:dyDescent="0.3">
      <c r="B4818" s="72" t="s">
        <v>248</v>
      </c>
      <c r="C4818" s="74" t="s">
        <v>67</v>
      </c>
      <c r="D4818" s="73">
        <v>1391.99</v>
      </c>
    </row>
    <row r="4819" spans="2:4" x14ac:dyDescent="0.3">
      <c r="B4819" s="72" t="s">
        <v>248</v>
      </c>
      <c r="C4819" s="74" t="s">
        <v>69</v>
      </c>
      <c r="D4819" s="73">
        <v>13960.109999999999</v>
      </c>
    </row>
    <row r="4820" spans="2:4" x14ac:dyDescent="0.3">
      <c r="B4820" s="72" t="s">
        <v>248</v>
      </c>
      <c r="C4820" s="74" t="s">
        <v>71</v>
      </c>
      <c r="D4820" s="73">
        <v>16307</v>
      </c>
    </row>
    <row r="4821" spans="2:4" x14ac:dyDescent="0.3">
      <c r="B4821" s="72" t="s">
        <v>248</v>
      </c>
      <c r="C4821" s="74" t="s">
        <v>81</v>
      </c>
      <c r="D4821" s="73">
        <v>5236.8</v>
      </c>
    </row>
    <row r="4822" spans="2:4" x14ac:dyDescent="0.3">
      <c r="B4822" s="72" t="s">
        <v>248</v>
      </c>
      <c r="C4822" s="74" t="s">
        <v>89</v>
      </c>
      <c r="D4822" s="73">
        <v>4886.92</v>
      </c>
    </row>
    <row r="4823" spans="2:4" x14ac:dyDescent="0.3">
      <c r="B4823" s="72" t="s">
        <v>248</v>
      </c>
      <c r="C4823" s="74" t="s">
        <v>91</v>
      </c>
      <c r="D4823" s="73">
        <v>22467.37</v>
      </c>
    </row>
    <row r="4824" spans="2:4" x14ac:dyDescent="0.3">
      <c r="B4824" s="72" t="s">
        <v>248</v>
      </c>
      <c r="C4824" s="74" t="s">
        <v>93</v>
      </c>
      <c r="D4824" s="73">
        <v>26812.13</v>
      </c>
    </row>
    <row r="4825" spans="2:4" x14ac:dyDescent="0.3">
      <c r="B4825" s="72" t="s">
        <v>248</v>
      </c>
      <c r="C4825" s="74" t="s">
        <v>95</v>
      </c>
      <c r="D4825" s="73">
        <v>3740.5</v>
      </c>
    </row>
    <row r="4826" spans="2:4" x14ac:dyDescent="0.3">
      <c r="B4826" s="72" t="s">
        <v>248</v>
      </c>
      <c r="C4826" s="74" t="s">
        <v>97</v>
      </c>
      <c r="D4826" s="73">
        <v>375</v>
      </c>
    </row>
    <row r="4827" spans="2:4" x14ac:dyDescent="0.3">
      <c r="B4827" s="72" t="s">
        <v>248</v>
      </c>
      <c r="C4827" s="74" t="s">
        <v>101</v>
      </c>
      <c r="D4827" s="73">
        <v>535.03</v>
      </c>
    </row>
    <row r="4828" spans="2:4" x14ac:dyDescent="0.3">
      <c r="B4828" s="72" t="s">
        <v>248</v>
      </c>
      <c r="C4828" s="74" t="s">
        <v>105</v>
      </c>
      <c r="D4828" s="73">
        <v>1131</v>
      </c>
    </row>
    <row r="4829" spans="2:4" x14ac:dyDescent="0.3">
      <c r="B4829" s="72" t="s">
        <v>248</v>
      </c>
      <c r="C4829" s="74" t="s">
        <v>107</v>
      </c>
      <c r="D4829" s="73">
        <v>4010</v>
      </c>
    </row>
    <row r="4830" spans="2:4" x14ac:dyDescent="0.3">
      <c r="B4830" s="72" t="s">
        <v>248</v>
      </c>
      <c r="C4830" s="74" t="s">
        <v>109</v>
      </c>
      <c r="D4830" s="73">
        <v>30226.22</v>
      </c>
    </row>
    <row r="4831" spans="2:4" x14ac:dyDescent="0.3">
      <c r="B4831" s="72" t="s">
        <v>248</v>
      </c>
      <c r="C4831" s="74" t="s">
        <v>111</v>
      </c>
      <c r="D4831" s="73">
        <v>15818.71</v>
      </c>
    </row>
    <row r="4832" spans="2:4" x14ac:dyDescent="0.3">
      <c r="B4832" s="72" t="s">
        <v>248</v>
      </c>
      <c r="C4832" s="74" t="s">
        <v>117</v>
      </c>
      <c r="D4832" s="73">
        <v>71890.8</v>
      </c>
    </row>
    <row r="4833" spans="2:4" x14ac:dyDescent="0.3">
      <c r="B4833" s="72" t="s">
        <v>248</v>
      </c>
      <c r="C4833" s="74" t="s">
        <v>119</v>
      </c>
      <c r="D4833" s="73">
        <v>5440.03</v>
      </c>
    </row>
    <row r="4834" spans="2:4" x14ac:dyDescent="0.3">
      <c r="B4834" s="72" t="s">
        <v>248</v>
      </c>
      <c r="C4834" s="74" t="s">
        <v>121</v>
      </c>
      <c r="D4834" s="73">
        <v>126</v>
      </c>
    </row>
    <row r="4835" spans="2:4" x14ac:dyDescent="0.3">
      <c r="B4835" s="72" t="s">
        <v>248</v>
      </c>
      <c r="C4835" s="74" t="s">
        <v>22</v>
      </c>
      <c r="D4835" s="73">
        <v>3476</v>
      </c>
    </row>
    <row r="4836" spans="2:4" x14ac:dyDescent="0.3">
      <c r="B4836" s="72" t="s">
        <v>248</v>
      </c>
      <c r="C4836" s="74" t="s">
        <v>6</v>
      </c>
      <c r="D4836" s="73">
        <v>9190.09</v>
      </c>
    </row>
    <row r="4837" spans="2:4" x14ac:dyDescent="0.3">
      <c r="B4837" s="72" t="s">
        <v>632</v>
      </c>
      <c r="C4837" s="74" t="s">
        <v>194</v>
      </c>
      <c r="D4837" s="73">
        <v>46347.92</v>
      </c>
    </row>
    <row r="4838" spans="2:4" x14ac:dyDescent="0.3">
      <c r="B4838" s="72" t="s">
        <v>632</v>
      </c>
      <c r="C4838" s="74" t="s">
        <v>193</v>
      </c>
      <c r="D4838" s="73">
        <v>-46347.92</v>
      </c>
    </row>
    <row r="4839" spans="2:4" x14ac:dyDescent="0.3">
      <c r="B4839" s="72" t="s">
        <v>632</v>
      </c>
      <c r="C4839" s="74" t="s">
        <v>185</v>
      </c>
      <c r="D4839" s="73">
        <v>17115</v>
      </c>
    </row>
    <row r="4840" spans="2:4" x14ac:dyDescent="0.3">
      <c r="B4840" s="72" t="s">
        <v>632</v>
      </c>
      <c r="C4840" s="74" t="s">
        <v>186</v>
      </c>
      <c r="D4840" s="73">
        <v>18622.099999999999</v>
      </c>
    </row>
    <row r="4841" spans="2:4" x14ac:dyDescent="0.3">
      <c r="B4841" s="72" t="s">
        <v>632</v>
      </c>
      <c r="C4841" s="74" t="s">
        <v>187</v>
      </c>
      <c r="D4841" s="73">
        <v>201106.36</v>
      </c>
    </row>
    <row r="4842" spans="2:4" x14ac:dyDescent="0.3">
      <c r="B4842" s="72" t="s">
        <v>632</v>
      </c>
      <c r="C4842" s="74" t="s">
        <v>190</v>
      </c>
      <c r="D4842" s="73">
        <v>77842.13</v>
      </c>
    </row>
    <row r="4843" spans="2:4" x14ac:dyDescent="0.3">
      <c r="B4843" s="72" t="s">
        <v>632</v>
      </c>
      <c r="C4843" s="74" t="s">
        <v>191</v>
      </c>
      <c r="D4843" s="73">
        <v>216129.83</v>
      </c>
    </row>
    <row r="4844" spans="2:4" x14ac:dyDescent="0.3">
      <c r="B4844" s="72" t="s">
        <v>632</v>
      </c>
      <c r="C4844" s="74" t="s">
        <v>192</v>
      </c>
      <c r="D4844" s="73">
        <v>2961852.6500000004</v>
      </c>
    </row>
    <row r="4845" spans="2:4" x14ac:dyDescent="0.3">
      <c r="B4845" s="72" t="s">
        <v>632</v>
      </c>
      <c r="C4845" s="74" t="s">
        <v>172</v>
      </c>
      <c r="D4845" s="73">
        <v>6747.78</v>
      </c>
    </row>
    <row r="4846" spans="2:4" x14ac:dyDescent="0.3">
      <c r="B4846" s="72" t="s">
        <v>632</v>
      </c>
      <c r="C4846" s="74" t="s">
        <v>174</v>
      </c>
      <c r="D4846" s="73">
        <v>85875</v>
      </c>
    </row>
    <row r="4847" spans="2:4" x14ac:dyDescent="0.3">
      <c r="B4847" s="72" t="s">
        <v>632</v>
      </c>
      <c r="C4847" s="74" t="s">
        <v>178</v>
      </c>
      <c r="D4847" s="73">
        <v>101144.84000000001</v>
      </c>
    </row>
    <row r="4848" spans="2:4" x14ac:dyDescent="0.3">
      <c r="B4848" s="72" t="s">
        <v>632</v>
      </c>
      <c r="C4848" s="74" t="s">
        <v>180</v>
      </c>
      <c r="D4848" s="73">
        <v>40535.390000000007</v>
      </c>
    </row>
    <row r="4849" spans="2:4" x14ac:dyDescent="0.3">
      <c r="B4849" s="72" t="s">
        <v>632</v>
      </c>
      <c r="C4849" s="74" t="s">
        <v>182</v>
      </c>
      <c r="D4849" s="73">
        <v>1487247.27</v>
      </c>
    </row>
    <row r="4850" spans="2:4" x14ac:dyDescent="0.3">
      <c r="B4850" s="72" t="s">
        <v>632</v>
      </c>
      <c r="C4850" s="74" t="s">
        <v>135</v>
      </c>
      <c r="D4850" s="73">
        <v>2718.29</v>
      </c>
    </row>
    <row r="4851" spans="2:4" x14ac:dyDescent="0.3">
      <c r="B4851" s="72" t="s">
        <v>632</v>
      </c>
      <c r="C4851" s="74" t="s">
        <v>137</v>
      </c>
      <c r="D4851" s="73">
        <v>5451.07</v>
      </c>
    </row>
    <row r="4852" spans="2:4" x14ac:dyDescent="0.3">
      <c r="B4852" s="72" t="s">
        <v>632</v>
      </c>
      <c r="C4852" s="74" t="s">
        <v>139</v>
      </c>
      <c r="D4852" s="73">
        <v>443628.72</v>
      </c>
    </row>
    <row r="4853" spans="2:4" x14ac:dyDescent="0.3">
      <c r="B4853" s="72" t="s">
        <v>632</v>
      </c>
      <c r="C4853" s="74" t="s">
        <v>141</v>
      </c>
      <c r="D4853" s="73">
        <v>449835.28</v>
      </c>
    </row>
    <row r="4854" spans="2:4" x14ac:dyDescent="0.3">
      <c r="B4854" s="72" t="s">
        <v>632</v>
      </c>
      <c r="C4854" s="74" t="s">
        <v>143</v>
      </c>
      <c r="D4854" s="73">
        <v>38933.35</v>
      </c>
    </row>
    <row r="4855" spans="2:4" x14ac:dyDescent="0.3">
      <c r="B4855" s="72" t="s">
        <v>632</v>
      </c>
      <c r="C4855" s="74" t="s">
        <v>145</v>
      </c>
      <c r="D4855" s="73">
        <v>15748.279999999999</v>
      </c>
    </row>
    <row r="4856" spans="2:4" x14ac:dyDescent="0.3">
      <c r="B4856" s="72" t="s">
        <v>632</v>
      </c>
      <c r="C4856" s="74" t="s">
        <v>147</v>
      </c>
      <c r="D4856" s="73">
        <v>2665.04</v>
      </c>
    </row>
    <row r="4857" spans="2:4" x14ac:dyDescent="0.3">
      <c r="B4857" s="72" t="s">
        <v>632</v>
      </c>
      <c r="C4857" s="74" t="s">
        <v>149</v>
      </c>
      <c r="D4857" s="73">
        <v>4102.18</v>
      </c>
    </row>
    <row r="4858" spans="2:4" x14ac:dyDescent="0.3">
      <c r="B4858" s="72" t="s">
        <v>632</v>
      </c>
      <c r="C4858" s="74" t="s">
        <v>159</v>
      </c>
      <c r="D4858" s="73">
        <v>189396.13000000003</v>
      </c>
    </row>
    <row r="4859" spans="2:4" x14ac:dyDescent="0.3">
      <c r="B4859" s="72" t="s">
        <v>632</v>
      </c>
      <c r="C4859" s="74" t="s">
        <v>161</v>
      </c>
      <c r="D4859" s="73">
        <v>482672.82999999996</v>
      </c>
    </row>
    <row r="4860" spans="2:4" x14ac:dyDescent="0.3">
      <c r="B4860" s="72" t="s">
        <v>632</v>
      </c>
      <c r="C4860" s="74" t="s">
        <v>163</v>
      </c>
      <c r="D4860" s="73">
        <v>127642.59999999999</v>
      </c>
    </row>
    <row r="4861" spans="2:4" x14ac:dyDescent="0.3">
      <c r="B4861" s="72" t="s">
        <v>632</v>
      </c>
      <c r="C4861" s="74" t="s">
        <v>165</v>
      </c>
      <c r="D4861" s="73">
        <v>259703.70999999996</v>
      </c>
    </row>
    <row r="4862" spans="2:4" x14ac:dyDescent="0.3">
      <c r="B4862" s="72" t="s">
        <v>632</v>
      </c>
      <c r="C4862" s="74" t="s">
        <v>124</v>
      </c>
      <c r="D4862" s="73">
        <v>141470.39000000001</v>
      </c>
    </row>
    <row r="4863" spans="2:4" x14ac:dyDescent="0.3">
      <c r="B4863" s="72" t="s">
        <v>632</v>
      </c>
      <c r="C4863" s="74" t="s">
        <v>126</v>
      </c>
      <c r="D4863" s="73">
        <v>22390.46</v>
      </c>
    </row>
    <row r="4864" spans="2:4" x14ac:dyDescent="0.3">
      <c r="B4864" s="72" t="s">
        <v>632</v>
      </c>
      <c r="C4864" s="74" t="s">
        <v>128</v>
      </c>
      <c r="D4864" s="73">
        <v>80054.45</v>
      </c>
    </row>
    <row r="4865" spans="2:4" x14ac:dyDescent="0.3">
      <c r="B4865" s="72" t="s">
        <v>632</v>
      </c>
      <c r="C4865" s="74" t="s">
        <v>130</v>
      </c>
      <c r="D4865" s="73">
        <v>40471.660000000003</v>
      </c>
    </row>
    <row r="4866" spans="2:4" x14ac:dyDescent="0.3">
      <c r="B4866" s="72" t="s">
        <v>632</v>
      </c>
      <c r="C4866" s="74" t="s">
        <v>132</v>
      </c>
      <c r="D4866" s="73">
        <v>673134.47000000009</v>
      </c>
    </row>
    <row r="4867" spans="2:4" x14ac:dyDescent="0.3">
      <c r="B4867" s="72" t="s">
        <v>632</v>
      </c>
      <c r="C4867" s="74" t="s">
        <v>29</v>
      </c>
      <c r="D4867" s="73">
        <v>305.19</v>
      </c>
    </row>
    <row r="4868" spans="2:4" x14ac:dyDescent="0.3">
      <c r="B4868" s="72" t="s">
        <v>632</v>
      </c>
      <c r="C4868" s="74" t="s">
        <v>35</v>
      </c>
      <c r="D4868" s="73">
        <v>8986.2900000000009</v>
      </c>
    </row>
    <row r="4869" spans="2:4" x14ac:dyDescent="0.3">
      <c r="B4869" s="72" t="s">
        <v>632</v>
      </c>
      <c r="C4869" s="74" t="s">
        <v>39</v>
      </c>
      <c r="D4869" s="73">
        <v>55208.39</v>
      </c>
    </row>
    <row r="4870" spans="2:4" x14ac:dyDescent="0.3">
      <c r="B4870" s="72" t="s">
        <v>632</v>
      </c>
      <c r="C4870" s="74" t="s">
        <v>41</v>
      </c>
      <c r="D4870" s="73">
        <v>42368.11</v>
      </c>
    </row>
    <row r="4871" spans="2:4" x14ac:dyDescent="0.3">
      <c r="B4871" s="72" t="s">
        <v>632</v>
      </c>
      <c r="C4871" s="74" t="s">
        <v>47</v>
      </c>
      <c r="D4871" s="73">
        <v>29704</v>
      </c>
    </row>
    <row r="4872" spans="2:4" x14ac:dyDescent="0.3">
      <c r="B4872" s="72" t="s">
        <v>632</v>
      </c>
      <c r="C4872" s="74" t="s">
        <v>49</v>
      </c>
      <c r="D4872" s="73">
        <v>69416.58</v>
      </c>
    </row>
    <row r="4873" spans="2:4" x14ac:dyDescent="0.3">
      <c r="B4873" s="72" t="s">
        <v>632</v>
      </c>
      <c r="C4873" s="74" t="s">
        <v>55</v>
      </c>
      <c r="D4873" s="73">
        <v>185522.02000000002</v>
      </c>
    </row>
    <row r="4874" spans="2:4" x14ac:dyDescent="0.3">
      <c r="B4874" s="72" t="s">
        <v>632</v>
      </c>
      <c r="C4874" s="74" t="s">
        <v>57</v>
      </c>
      <c r="D4874" s="73">
        <v>7739.87</v>
      </c>
    </row>
    <row r="4875" spans="2:4" x14ac:dyDescent="0.3">
      <c r="B4875" s="72" t="s">
        <v>632</v>
      </c>
      <c r="C4875" s="74" t="s">
        <v>61</v>
      </c>
      <c r="D4875" s="73">
        <v>335574.79</v>
      </c>
    </row>
    <row r="4876" spans="2:4" x14ac:dyDescent="0.3">
      <c r="B4876" s="72" t="s">
        <v>632</v>
      </c>
      <c r="C4876" s="74" t="s">
        <v>63</v>
      </c>
      <c r="D4876" s="73">
        <v>34781.759999999995</v>
      </c>
    </row>
    <row r="4877" spans="2:4" x14ac:dyDescent="0.3">
      <c r="B4877" s="72" t="s">
        <v>632</v>
      </c>
      <c r="C4877" s="74" t="s">
        <v>67</v>
      </c>
      <c r="D4877" s="73">
        <v>4408.59</v>
      </c>
    </row>
    <row r="4878" spans="2:4" x14ac:dyDescent="0.3">
      <c r="B4878" s="72" t="s">
        <v>632</v>
      </c>
      <c r="C4878" s="74" t="s">
        <v>69</v>
      </c>
      <c r="D4878" s="73">
        <v>36780.65</v>
      </c>
    </row>
    <row r="4879" spans="2:4" x14ac:dyDescent="0.3">
      <c r="B4879" s="72" t="s">
        <v>632</v>
      </c>
      <c r="C4879" s="74" t="s">
        <v>71</v>
      </c>
      <c r="D4879" s="73">
        <v>98229</v>
      </c>
    </row>
    <row r="4880" spans="2:4" x14ac:dyDescent="0.3">
      <c r="B4880" s="72" t="s">
        <v>632</v>
      </c>
      <c r="C4880" s="74" t="s">
        <v>87</v>
      </c>
      <c r="D4880" s="73">
        <v>4415.34</v>
      </c>
    </row>
    <row r="4881" spans="2:4" x14ac:dyDescent="0.3">
      <c r="B4881" s="72" t="s">
        <v>632</v>
      </c>
      <c r="C4881" s="74" t="s">
        <v>91</v>
      </c>
      <c r="D4881" s="73">
        <v>10465.94</v>
      </c>
    </row>
    <row r="4882" spans="2:4" x14ac:dyDescent="0.3">
      <c r="B4882" s="72" t="s">
        <v>632</v>
      </c>
      <c r="C4882" s="74" t="s">
        <v>93</v>
      </c>
      <c r="D4882" s="73">
        <v>15781.69</v>
      </c>
    </row>
    <row r="4883" spans="2:4" x14ac:dyDescent="0.3">
      <c r="B4883" s="72" t="s">
        <v>632</v>
      </c>
      <c r="C4883" s="74" t="s">
        <v>95</v>
      </c>
      <c r="D4883" s="73">
        <v>5133.49</v>
      </c>
    </row>
    <row r="4884" spans="2:4" x14ac:dyDescent="0.3">
      <c r="B4884" s="72" t="s">
        <v>632</v>
      </c>
      <c r="C4884" s="74" t="s">
        <v>97</v>
      </c>
      <c r="D4884" s="73">
        <v>4106.34</v>
      </c>
    </row>
    <row r="4885" spans="2:4" x14ac:dyDescent="0.3">
      <c r="B4885" s="72" t="s">
        <v>632</v>
      </c>
      <c r="C4885" s="74" t="s">
        <v>99</v>
      </c>
      <c r="D4885" s="73">
        <v>29067.59</v>
      </c>
    </row>
    <row r="4886" spans="2:4" x14ac:dyDescent="0.3">
      <c r="B4886" s="72" t="s">
        <v>632</v>
      </c>
      <c r="C4886" s="74" t="s">
        <v>101</v>
      </c>
      <c r="D4886" s="73">
        <v>1494</v>
      </c>
    </row>
    <row r="4887" spans="2:4" x14ac:dyDescent="0.3">
      <c r="B4887" s="72" t="s">
        <v>632</v>
      </c>
      <c r="C4887" s="74" t="s">
        <v>105</v>
      </c>
      <c r="D4887" s="73">
        <v>16041.54</v>
      </c>
    </row>
    <row r="4888" spans="2:4" x14ac:dyDescent="0.3">
      <c r="B4888" s="72" t="s">
        <v>632</v>
      </c>
      <c r="C4888" s="74" t="s">
        <v>107</v>
      </c>
      <c r="D4888" s="73">
        <v>6213</v>
      </c>
    </row>
    <row r="4889" spans="2:4" x14ac:dyDescent="0.3">
      <c r="B4889" s="72" t="s">
        <v>632</v>
      </c>
      <c r="C4889" s="74" t="s">
        <v>109</v>
      </c>
      <c r="D4889" s="73">
        <v>295291.09999999998</v>
      </c>
    </row>
    <row r="4890" spans="2:4" x14ac:dyDescent="0.3">
      <c r="B4890" s="72" t="s">
        <v>632</v>
      </c>
      <c r="C4890" s="74" t="s">
        <v>111</v>
      </c>
      <c r="D4890" s="73">
        <v>35486.94</v>
      </c>
    </row>
    <row r="4891" spans="2:4" x14ac:dyDescent="0.3">
      <c r="B4891" s="72" t="s">
        <v>632</v>
      </c>
      <c r="C4891" s="74" t="s">
        <v>115</v>
      </c>
      <c r="D4891" s="73">
        <v>25974</v>
      </c>
    </row>
    <row r="4892" spans="2:4" x14ac:dyDescent="0.3">
      <c r="B4892" s="72" t="s">
        <v>632</v>
      </c>
      <c r="C4892" s="74" t="s">
        <v>117</v>
      </c>
      <c r="D4892" s="73">
        <v>6277.09</v>
      </c>
    </row>
    <row r="4893" spans="2:4" x14ac:dyDescent="0.3">
      <c r="B4893" s="72" t="s">
        <v>632</v>
      </c>
      <c r="C4893" s="74" t="s">
        <v>119</v>
      </c>
      <c r="D4893" s="73">
        <v>25837.85</v>
      </c>
    </row>
    <row r="4894" spans="2:4" x14ac:dyDescent="0.3">
      <c r="B4894" s="72" t="s">
        <v>632</v>
      </c>
      <c r="C4894" s="74" t="s">
        <v>121</v>
      </c>
      <c r="D4894" s="73">
        <v>12621.29</v>
      </c>
    </row>
    <row r="4895" spans="2:4" x14ac:dyDescent="0.3">
      <c r="B4895" s="72" t="s">
        <v>632</v>
      </c>
      <c r="C4895" s="74" t="s">
        <v>22</v>
      </c>
      <c r="D4895" s="73">
        <v>45391.399999999994</v>
      </c>
    </row>
    <row r="4896" spans="2:4" x14ac:dyDescent="0.3">
      <c r="B4896" s="72" t="s">
        <v>632</v>
      </c>
      <c r="C4896" s="74" t="s">
        <v>6</v>
      </c>
      <c r="D4896" s="73">
        <v>9917.19</v>
      </c>
    </row>
    <row r="4897" spans="2:4" x14ac:dyDescent="0.3">
      <c r="B4897" s="72" t="s">
        <v>632</v>
      </c>
      <c r="C4897" s="74" t="s">
        <v>10</v>
      </c>
      <c r="D4897" s="73">
        <v>8966.5300000000007</v>
      </c>
    </row>
    <row r="4898" spans="2:4" x14ac:dyDescent="0.3">
      <c r="B4898" s="72" t="s">
        <v>632</v>
      </c>
      <c r="C4898" s="74" t="s">
        <v>12</v>
      </c>
      <c r="D4898" s="73">
        <v>34330.82</v>
      </c>
    </row>
    <row r="4899" spans="2:4" x14ac:dyDescent="0.3">
      <c r="B4899" s="72" t="s">
        <v>632</v>
      </c>
      <c r="C4899" s="74" t="s">
        <v>18</v>
      </c>
      <c r="D4899" s="73">
        <v>8000</v>
      </c>
    </row>
    <row r="4900" spans="2:4" x14ac:dyDescent="0.3">
      <c r="B4900" s="72" t="s">
        <v>282</v>
      </c>
      <c r="C4900" s="74" t="s">
        <v>194</v>
      </c>
      <c r="D4900" s="73">
        <v>60603.19</v>
      </c>
    </row>
    <row r="4901" spans="2:4" x14ac:dyDescent="0.3">
      <c r="B4901" s="72" t="s">
        <v>282</v>
      </c>
      <c r="C4901" s="74" t="s">
        <v>193</v>
      </c>
      <c r="D4901" s="73">
        <v>-60603.19</v>
      </c>
    </row>
    <row r="4902" spans="2:4" x14ac:dyDescent="0.3">
      <c r="B4902" s="72" t="s">
        <v>282</v>
      </c>
      <c r="C4902" s="74" t="s">
        <v>186</v>
      </c>
      <c r="D4902" s="73">
        <v>48296.54</v>
      </c>
    </row>
    <row r="4903" spans="2:4" x14ac:dyDescent="0.3">
      <c r="B4903" s="72" t="s">
        <v>282</v>
      </c>
      <c r="C4903" s="74" t="s">
        <v>187</v>
      </c>
      <c r="D4903" s="73">
        <v>451956.79</v>
      </c>
    </row>
    <row r="4904" spans="2:4" x14ac:dyDescent="0.3">
      <c r="B4904" s="72" t="s">
        <v>282</v>
      </c>
      <c r="C4904" s="74" t="s">
        <v>191</v>
      </c>
      <c r="D4904" s="73">
        <v>132429.15999999997</v>
      </c>
    </row>
    <row r="4905" spans="2:4" x14ac:dyDescent="0.3">
      <c r="B4905" s="72" t="s">
        <v>282</v>
      </c>
      <c r="C4905" s="74" t="s">
        <v>192</v>
      </c>
      <c r="D4905" s="73">
        <v>4558860.1199999992</v>
      </c>
    </row>
    <row r="4906" spans="2:4" x14ac:dyDescent="0.3">
      <c r="B4906" s="72" t="s">
        <v>282</v>
      </c>
      <c r="C4906" s="74" t="s">
        <v>172</v>
      </c>
      <c r="D4906" s="73">
        <v>13513.46</v>
      </c>
    </row>
    <row r="4907" spans="2:4" x14ac:dyDescent="0.3">
      <c r="B4907" s="72" t="s">
        <v>282</v>
      </c>
      <c r="C4907" s="74" t="s">
        <v>174</v>
      </c>
      <c r="D4907" s="73">
        <v>241777.68</v>
      </c>
    </row>
    <row r="4908" spans="2:4" x14ac:dyDescent="0.3">
      <c r="B4908" s="72" t="s">
        <v>282</v>
      </c>
      <c r="C4908" s="74" t="s">
        <v>180</v>
      </c>
      <c r="D4908" s="73">
        <v>91994.44</v>
      </c>
    </row>
    <row r="4909" spans="2:4" x14ac:dyDescent="0.3">
      <c r="B4909" s="72" t="s">
        <v>282</v>
      </c>
      <c r="C4909" s="74" t="s">
        <v>182</v>
      </c>
      <c r="D4909" s="73">
        <v>2460030.88</v>
      </c>
    </row>
    <row r="4910" spans="2:4" x14ac:dyDescent="0.3">
      <c r="B4910" s="72" t="s">
        <v>282</v>
      </c>
      <c r="C4910" s="74" t="s">
        <v>135</v>
      </c>
      <c r="D4910" s="73">
        <v>4171.8600000000006</v>
      </c>
    </row>
    <row r="4911" spans="2:4" x14ac:dyDescent="0.3">
      <c r="B4911" s="72" t="s">
        <v>282</v>
      </c>
      <c r="C4911" s="74" t="s">
        <v>137</v>
      </c>
      <c r="D4911" s="73">
        <v>7985.4199999999992</v>
      </c>
    </row>
    <row r="4912" spans="2:4" x14ac:dyDescent="0.3">
      <c r="B4912" s="72" t="s">
        <v>282</v>
      </c>
      <c r="C4912" s="74" t="s">
        <v>139</v>
      </c>
      <c r="D4912" s="73">
        <v>758564.65</v>
      </c>
    </row>
    <row r="4913" spans="2:4" x14ac:dyDescent="0.3">
      <c r="B4913" s="72" t="s">
        <v>282</v>
      </c>
      <c r="C4913" s="74" t="s">
        <v>141</v>
      </c>
      <c r="D4913" s="73">
        <v>666016</v>
      </c>
    </row>
    <row r="4914" spans="2:4" x14ac:dyDescent="0.3">
      <c r="B4914" s="72" t="s">
        <v>282</v>
      </c>
      <c r="C4914" s="74" t="s">
        <v>143</v>
      </c>
      <c r="D4914" s="73">
        <v>66804.09</v>
      </c>
    </row>
    <row r="4915" spans="2:4" x14ac:dyDescent="0.3">
      <c r="B4915" s="72" t="s">
        <v>282</v>
      </c>
      <c r="C4915" s="74" t="s">
        <v>145</v>
      </c>
      <c r="D4915" s="73">
        <v>23191.54</v>
      </c>
    </row>
    <row r="4916" spans="2:4" x14ac:dyDescent="0.3">
      <c r="B4916" s="72" t="s">
        <v>282</v>
      </c>
      <c r="C4916" s="74" t="s">
        <v>147</v>
      </c>
      <c r="D4916" s="73">
        <v>5552.3599999999988</v>
      </c>
    </row>
    <row r="4917" spans="2:4" x14ac:dyDescent="0.3">
      <c r="B4917" s="72" t="s">
        <v>282</v>
      </c>
      <c r="C4917" s="74" t="s">
        <v>149</v>
      </c>
      <c r="D4917" s="73">
        <v>8119.2499999999982</v>
      </c>
    </row>
    <row r="4918" spans="2:4" x14ac:dyDescent="0.3">
      <c r="B4918" s="72" t="s">
        <v>282</v>
      </c>
      <c r="C4918" s="74" t="s">
        <v>159</v>
      </c>
      <c r="D4918" s="73">
        <v>311876.11</v>
      </c>
    </row>
    <row r="4919" spans="2:4" x14ac:dyDescent="0.3">
      <c r="B4919" s="72" t="s">
        <v>282</v>
      </c>
      <c r="C4919" s="74" t="s">
        <v>161</v>
      </c>
      <c r="D4919" s="73">
        <v>742210.10000000009</v>
      </c>
    </row>
    <row r="4920" spans="2:4" x14ac:dyDescent="0.3">
      <c r="B4920" s="72" t="s">
        <v>282</v>
      </c>
      <c r="C4920" s="74" t="s">
        <v>163</v>
      </c>
      <c r="D4920" s="73">
        <v>208048.44</v>
      </c>
    </row>
    <row r="4921" spans="2:4" x14ac:dyDescent="0.3">
      <c r="B4921" s="72" t="s">
        <v>282</v>
      </c>
      <c r="C4921" s="74" t="s">
        <v>165</v>
      </c>
      <c r="D4921" s="73">
        <v>388257.27</v>
      </c>
    </row>
    <row r="4922" spans="2:4" x14ac:dyDescent="0.3">
      <c r="B4922" s="72" t="s">
        <v>282</v>
      </c>
      <c r="C4922" s="74" t="s">
        <v>124</v>
      </c>
      <c r="D4922" s="73">
        <v>12310.79</v>
      </c>
    </row>
    <row r="4923" spans="2:4" x14ac:dyDescent="0.3">
      <c r="B4923" s="72" t="s">
        <v>282</v>
      </c>
      <c r="C4923" s="74" t="s">
        <v>126</v>
      </c>
      <c r="D4923" s="73">
        <v>31826.720000000001</v>
      </c>
    </row>
    <row r="4924" spans="2:4" x14ac:dyDescent="0.3">
      <c r="B4924" s="72" t="s">
        <v>282</v>
      </c>
      <c r="C4924" s="74" t="s">
        <v>128</v>
      </c>
      <c r="D4924" s="73">
        <v>153140.53</v>
      </c>
    </row>
    <row r="4925" spans="2:4" x14ac:dyDescent="0.3">
      <c r="B4925" s="72" t="s">
        <v>282</v>
      </c>
      <c r="C4925" s="74" t="s">
        <v>130</v>
      </c>
      <c r="D4925" s="73">
        <v>110347.95</v>
      </c>
    </row>
    <row r="4926" spans="2:4" x14ac:dyDescent="0.3">
      <c r="B4926" s="72" t="s">
        <v>282</v>
      </c>
      <c r="C4926" s="74" t="s">
        <v>132</v>
      </c>
      <c r="D4926" s="73">
        <v>483328.72000000009</v>
      </c>
    </row>
    <row r="4927" spans="2:4" x14ac:dyDescent="0.3">
      <c r="B4927" s="72" t="s">
        <v>282</v>
      </c>
      <c r="C4927" s="74" t="s">
        <v>37</v>
      </c>
      <c r="D4927" s="73">
        <v>9957.5</v>
      </c>
    </row>
    <row r="4928" spans="2:4" x14ac:dyDescent="0.3">
      <c r="B4928" s="72" t="s">
        <v>282</v>
      </c>
      <c r="C4928" s="74" t="s">
        <v>39</v>
      </c>
      <c r="D4928" s="73">
        <v>65201.86</v>
      </c>
    </row>
    <row r="4929" spans="2:4" x14ac:dyDescent="0.3">
      <c r="B4929" s="72" t="s">
        <v>282</v>
      </c>
      <c r="C4929" s="74" t="s">
        <v>41</v>
      </c>
      <c r="D4929" s="73">
        <v>5051.1499999999996</v>
      </c>
    </row>
    <row r="4930" spans="2:4" x14ac:dyDescent="0.3">
      <c r="B4930" s="72" t="s">
        <v>282</v>
      </c>
      <c r="C4930" s="74" t="s">
        <v>49</v>
      </c>
      <c r="D4930" s="73">
        <v>286507.76</v>
      </c>
    </row>
    <row r="4931" spans="2:4" x14ac:dyDescent="0.3">
      <c r="B4931" s="72" t="s">
        <v>282</v>
      </c>
      <c r="C4931" s="74" t="s">
        <v>53</v>
      </c>
      <c r="D4931" s="73">
        <v>9504</v>
      </c>
    </row>
    <row r="4932" spans="2:4" x14ac:dyDescent="0.3">
      <c r="B4932" s="72" t="s">
        <v>282</v>
      </c>
      <c r="C4932" s="74" t="s">
        <v>57</v>
      </c>
      <c r="D4932" s="73">
        <v>2187.5</v>
      </c>
    </row>
    <row r="4933" spans="2:4" x14ac:dyDescent="0.3">
      <c r="B4933" s="72" t="s">
        <v>282</v>
      </c>
      <c r="C4933" s="74" t="s">
        <v>59</v>
      </c>
      <c r="D4933" s="73">
        <v>2359</v>
      </c>
    </row>
    <row r="4934" spans="2:4" x14ac:dyDescent="0.3">
      <c r="B4934" s="72" t="s">
        <v>282</v>
      </c>
      <c r="C4934" s="74" t="s">
        <v>63</v>
      </c>
      <c r="D4934" s="73">
        <v>17183</v>
      </c>
    </row>
    <row r="4935" spans="2:4" x14ac:dyDescent="0.3">
      <c r="B4935" s="72" t="s">
        <v>282</v>
      </c>
      <c r="C4935" s="74" t="s">
        <v>69</v>
      </c>
      <c r="D4935" s="73">
        <v>54944.49</v>
      </c>
    </row>
    <row r="4936" spans="2:4" x14ac:dyDescent="0.3">
      <c r="B4936" s="72" t="s">
        <v>282</v>
      </c>
      <c r="C4936" s="74" t="s">
        <v>71</v>
      </c>
      <c r="D4936" s="73">
        <v>186598</v>
      </c>
    </row>
    <row r="4937" spans="2:4" x14ac:dyDescent="0.3">
      <c r="B4937" s="72" t="s">
        <v>282</v>
      </c>
      <c r="C4937" s="74" t="s">
        <v>73</v>
      </c>
      <c r="D4937" s="73">
        <v>2021</v>
      </c>
    </row>
    <row r="4938" spans="2:4" x14ac:dyDescent="0.3">
      <c r="B4938" s="72" t="s">
        <v>282</v>
      </c>
      <c r="C4938" s="74" t="s">
        <v>77</v>
      </c>
      <c r="D4938" s="73">
        <v>1943.9</v>
      </c>
    </row>
    <row r="4939" spans="2:4" x14ac:dyDescent="0.3">
      <c r="B4939" s="72" t="s">
        <v>282</v>
      </c>
      <c r="C4939" s="74" t="s">
        <v>87</v>
      </c>
      <c r="D4939" s="73">
        <v>27132.880000000001</v>
      </c>
    </row>
    <row r="4940" spans="2:4" x14ac:dyDescent="0.3">
      <c r="B4940" s="72" t="s">
        <v>282</v>
      </c>
      <c r="C4940" s="74" t="s">
        <v>91</v>
      </c>
      <c r="D4940" s="73">
        <v>8851.9699999999993</v>
      </c>
    </row>
    <row r="4941" spans="2:4" x14ac:dyDescent="0.3">
      <c r="B4941" s="72" t="s">
        <v>282</v>
      </c>
      <c r="C4941" s="74" t="s">
        <v>93</v>
      </c>
      <c r="D4941" s="73">
        <v>27257.34</v>
      </c>
    </row>
    <row r="4942" spans="2:4" x14ac:dyDescent="0.3">
      <c r="B4942" s="72" t="s">
        <v>282</v>
      </c>
      <c r="C4942" s="74" t="s">
        <v>95</v>
      </c>
      <c r="D4942" s="73">
        <v>37265.729999999996</v>
      </c>
    </row>
    <row r="4943" spans="2:4" x14ac:dyDescent="0.3">
      <c r="B4943" s="72" t="s">
        <v>282</v>
      </c>
      <c r="C4943" s="74" t="s">
        <v>99</v>
      </c>
      <c r="D4943" s="73">
        <v>138618.99</v>
      </c>
    </row>
    <row r="4944" spans="2:4" x14ac:dyDescent="0.3">
      <c r="B4944" s="72" t="s">
        <v>282</v>
      </c>
      <c r="C4944" s="74" t="s">
        <v>101</v>
      </c>
      <c r="D4944" s="73">
        <v>31406</v>
      </c>
    </row>
    <row r="4945" spans="2:4" x14ac:dyDescent="0.3">
      <c r="B4945" s="72" t="s">
        <v>282</v>
      </c>
      <c r="C4945" s="74" t="s">
        <v>103</v>
      </c>
      <c r="D4945" s="73">
        <v>1045.3499999999999</v>
      </c>
    </row>
    <row r="4946" spans="2:4" x14ac:dyDescent="0.3">
      <c r="B4946" s="72" t="s">
        <v>282</v>
      </c>
      <c r="C4946" s="74" t="s">
        <v>105</v>
      </c>
      <c r="D4946" s="73">
        <v>14210.64</v>
      </c>
    </row>
    <row r="4947" spans="2:4" x14ac:dyDescent="0.3">
      <c r="B4947" s="72" t="s">
        <v>282</v>
      </c>
      <c r="C4947" s="74" t="s">
        <v>107</v>
      </c>
      <c r="D4947" s="73">
        <v>26026.5</v>
      </c>
    </row>
    <row r="4948" spans="2:4" x14ac:dyDescent="0.3">
      <c r="B4948" s="72" t="s">
        <v>282</v>
      </c>
      <c r="C4948" s="74" t="s">
        <v>109</v>
      </c>
      <c r="D4948" s="73">
        <v>410860.88999999996</v>
      </c>
    </row>
    <row r="4949" spans="2:4" x14ac:dyDescent="0.3">
      <c r="B4949" s="72" t="s">
        <v>282</v>
      </c>
      <c r="C4949" s="74" t="s">
        <v>111</v>
      </c>
      <c r="D4949" s="73">
        <v>57895.45</v>
      </c>
    </row>
    <row r="4950" spans="2:4" x14ac:dyDescent="0.3">
      <c r="B4950" s="72" t="s">
        <v>282</v>
      </c>
      <c r="C4950" s="74" t="s">
        <v>113</v>
      </c>
      <c r="D4950" s="73">
        <v>353034.51</v>
      </c>
    </row>
    <row r="4951" spans="2:4" x14ac:dyDescent="0.3">
      <c r="B4951" s="72" t="s">
        <v>282</v>
      </c>
      <c r="C4951" s="74" t="s">
        <v>115</v>
      </c>
      <c r="D4951" s="73">
        <v>79894</v>
      </c>
    </row>
    <row r="4952" spans="2:4" x14ac:dyDescent="0.3">
      <c r="B4952" s="72" t="s">
        <v>282</v>
      </c>
      <c r="C4952" s="74" t="s">
        <v>117</v>
      </c>
      <c r="D4952" s="73">
        <v>49068.13</v>
      </c>
    </row>
    <row r="4953" spans="2:4" x14ac:dyDescent="0.3">
      <c r="B4953" s="72" t="s">
        <v>282</v>
      </c>
      <c r="C4953" s="74" t="s">
        <v>119</v>
      </c>
      <c r="D4953" s="73">
        <v>19896.349999999999</v>
      </c>
    </row>
    <row r="4954" spans="2:4" x14ac:dyDescent="0.3">
      <c r="B4954" s="72" t="s">
        <v>282</v>
      </c>
      <c r="C4954" s="74" t="s">
        <v>121</v>
      </c>
      <c r="D4954" s="73">
        <v>39814.89</v>
      </c>
    </row>
    <row r="4955" spans="2:4" x14ac:dyDescent="0.3">
      <c r="B4955" s="72" t="s">
        <v>282</v>
      </c>
      <c r="C4955" s="74" t="s">
        <v>22</v>
      </c>
      <c r="D4955" s="73">
        <v>24491.170000000002</v>
      </c>
    </row>
    <row r="4956" spans="2:4" x14ac:dyDescent="0.3">
      <c r="B4956" s="72" t="s">
        <v>282</v>
      </c>
      <c r="C4956" s="74" t="s">
        <v>6</v>
      </c>
      <c r="D4956" s="73">
        <v>8344.56</v>
      </c>
    </row>
    <row r="4957" spans="2:4" x14ac:dyDescent="0.3">
      <c r="B4957" s="72" t="s">
        <v>616</v>
      </c>
      <c r="C4957" s="74" t="s">
        <v>194</v>
      </c>
      <c r="D4957" s="73">
        <v>54993.850000000006</v>
      </c>
    </row>
    <row r="4958" spans="2:4" x14ac:dyDescent="0.3">
      <c r="B4958" s="72" t="s">
        <v>616</v>
      </c>
      <c r="C4958" s="74" t="s">
        <v>193</v>
      </c>
      <c r="D4958" s="73">
        <v>-54993.850000000006</v>
      </c>
    </row>
    <row r="4959" spans="2:4" x14ac:dyDescent="0.3">
      <c r="B4959" s="72" t="s">
        <v>616</v>
      </c>
      <c r="C4959" s="74" t="s">
        <v>185</v>
      </c>
      <c r="D4959" s="73">
        <v>90575</v>
      </c>
    </row>
    <row r="4960" spans="2:4" x14ac:dyDescent="0.3">
      <c r="B4960" s="72" t="s">
        <v>616</v>
      </c>
      <c r="C4960" s="74" t="s">
        <v>186</v>
      </c>
      <c r="D4960" s="73">
        <v>4226.7199999999993</v>
      </c>
    </row>
    <row r="4961" spans="2:4" x14ac:dyDescent="0.3">
      <c r="B4961" s="72" t="s">
        <v>616</v>
      </c>
      <c r="C4961" s="74" t="s">
        <v>187</v>
      </c>
      <c r="D4961" s="73">
        <v>715645.67000000016</v>
      </c>
    </row>
    <row r="4962" spans="2:4" x14ac:dyDescent="0.3">
      <c r="B4962" s="72" t="s">
        <v>616</v>
      </c>
      <c r="C4962" s="74" t="s">
        <v>190</v>
      </c>
      <c r="D4962" s="73">
        <v>26866.02</v>
      </c>
    </row>
    <row r="4963" spans="2:4" x14ac:dyDescent="0.3">
      <c r="B4963" s="72" t="s">
        <v>616</v>
      </c>
      <c r="C4963" s="74" t="s">
        <v>191</v>
      </c>
      <c r="D4963" s="73">
        <v>222882.75</v>
      </c>
    </row>
    <row r="4964" spans="2:4" x14ac:dyDescent="0.3">
      <c r="B4964" s="72" t="s">
        <v>616</v>
      </c>
      <c r="C4964" s="74" t="s">
        <v>192</v>
      </c>
      <c r="D4964" s="73">
        <v>7509174.5100000007</v>
      </c>
    </row>
    <row r="4965" spans="2:4" x14ac:dyDescent="0.3">
      <c r="B4965" s="72" t="s">
        <v>616</v>
      </c>
      <c r="C4965" s="74" t="s">
        <v>172</v>
      </c>
      <c r="D4965" s="73">
        <v>1435</v>
      </c>
    </row>
    <row r="4966" spans="2:4" x14ac:dyDescent="0.3">
      <c r="B4966" s="72" t="s">
        <v>616</v>
      </c>
      <c r="C4966" s="74" t="s">
        <v>174</v>
      </c>
      <c r="D4966" s="73">
        <v>165571.68</v>
      </c>
    </row>
    <row r="4967" spans="2:4" x14ac:dyDescent="0.3">
      <c r="B4967" s="72" t="s">
        <v>616</v>
      </c>
      <c r="C4967" s="74" t="s">
        <v>176</v>
      </c>
      <c r="D4967" s="73">
        <v>63264.03</v>
      </c>
    </row>
    <row r="4968" spans="2:4" x14ac:dyDescent="0.3">
      <c r="B4968" s="72" t="s">
        <v>616</v>
      </c>
      <c r="C4968" s="74" t="s">
        <v>178</v>
      </c>
      <c r="D4968" s="73">
        <v>103929.97</v>
      </c>
    </row>
    <row r="4969" spans="2:4" x14ac:dyDescent="0.3">
      <c r="B4969" s="72" t="s">
        <v>616</v>
      </c>
      <c r="C4969" s="74" t="s">
        <v>180</v>
      </c>
      <c r="D4969" s="73">
        <v>103587.01999999999</v>
      </c>
    </row>
    <row r="4970" spans="2:4" x14ac:dyDescent="0.3">
      <c r="B4970" s="72" t="s">
        <v>616</v>
      </c>
      <c r="C4970" s="74" t="s">
        <v>182</v>
      </c>
      <c r="D4970" s="73">
        <v>2696256.25</v>
      </c>
    </row>
    <row r="4971" spans="2:4" x14ac:dyDescent="0.3">
      <c r="B4971" s="72" t="s">
        <v>616</v>
      </c>
      <c r="C4971" s="74" t="s">
        <v>139</v>
      </c>
      <c r="D4971" s="73">
        <v>963843.15</v>
      </c>
    </row>
    <row r="4972" spans="2:4" x14ac:dyDescent="0.3">
      <c r="B4972" s="72" t="s">
        <v>616</v>
      </c>
      <c r="C4972" s="74" t="s">
        <v>141</v>
      </c>
      <c r="D4972" s="73">
        <v>1099944.8500000001</v>
      </c>
    </row>
    <row r="4973" spans="2:4" x14ac:dyDescent="0.3">
      <c r="B4973" s="72" t="s">
        <v>616</v>
      </c>
      <c r="C4973" s="74" t="s">
        <v>143</v>
      </c>
      <c r="D4973" s="73">
        <v>73933.19</v>
      </c>
    </row>
    <row r="4974" spans="2:4" x14ac:dyDescent="0.3">
      <c r="B4974" s="72" t="s">
        <v>616</v>
      </c>
      <c r="C4974" s="74" t="s">
        <v>145</v>
      </c>
      <c r="D4974" s="73">
        <v>40492.21</v>
      </c>
    </row>
    <row r="4975" spans="2:4" x14ac:dyDescent="0.3">
      <c r="B4975" s="72" t="s">
        <v>616</v>
      </c>
      <c r="C4975" s="74" t="s">
        <v>147</v>
      </c>
      <c r="D4975" s="73">
        <v>4693.03</v>
      </c>
    </row>
    <row r="4976" spans="2:4" x14ac:dyDescent="0.3">
      <c r="B4976" s="72" t="s">
        <v>616</v>
      </c>
      <c r="C4976" s="74" t="s">
        <v>149</v>
      </c>
      <c r="D4976" s="73">
        <v>9469.1500000000015</v>
      </c>
    </row>
    <row r="4977" spans="2:4" x14ac:dyDescent="0.3">
      <c r="B4977" s="72" t="s">
        <v>616</v>
      </c>
      <c r="C4977" s="74" t="s">
        <v>157</v>
      </c>
      <c r="D4977" s="73">
        <v>27.88</v>
      </c>
    </row>
    <row r="4978" spans="2:4" x14ac:dyDescent="0.3">
      <c r="B4978" s="72" t="s">
        <v>616</v>
      </c>
      <c r="C4978" s="74" t="s">
        <v>159</v>
      </c>
      <c r="D4978" s="73">
        <v>337214.52</v>
      </c>
    </row>
    <row r="4979" spans="2:4" x14ac:dyDescent="0.3">
      <c r="B4979" s="72" t="s">
        <v>616</v>
      </c>
      <c r="C4979" s="74" t="s">
        <v>161</v>
      </c>
      <c r="D4979" s="73">
        <v>1187451.05</v>
      </c>
    </row>
    <row r="4980" spans="2:4" x14ac:dyDescent="0.3">
      <c r="B4980" s="72" t="s">
        <v>616</v>
      </c>
      <c r="C4980" s="74" t="s">
        <v>163</v>
      </c>
      <c r="D4980" s="73">
        <v>238664.36</v>
      </c>
    </row>
    <row r="4981" spans="2:4" x14ac:dyDescent="0.3">
      <c r="B4981" s="72" t="s">
        <v>616</v>
      </c>
      <c r="C4981" s="74" t="s">
        <v>165</v>
      </c>
      <c r="D4981" s="73">
        <v>654757.49</v>
      </c>
    </row>
    <row r="4982" spans="2:4" x14ac:dyDescent="0.3">
      <c r="B4982" s="72" t="s">
        <v>616</v>
      </c>
      <c r="C4982" s="74" t="s">
        <v>167</v>
      </c>
      <c r="D4982" s="73">
        <v>27.88</v>
      </c>
    </row>
    <row r="4983" spans="2:4" x14ac:dyDescent="0.3">
      <c r="B4983" s="72" t="s">
        <v>616</v>
      </c>
      <c r="C4983" s="74" t="s">
        <v>124</v>
      </c>
      <c r="D4983" s="73">
        <v>338138.83</v>
      </c>
    </row>
    <row r="4984" spans="2:4" x14ac:dyDescent="0.3">
      <c r="B4984" s="72" t="s">
        <v>616</v>
      </c>
      <c r="C4984" s="74" t="s">
        <v>126</v>
      </c>
      <c r="D4984" s="73">
        <v>139046.74</v>
      </c>
    </row>
    <row r="4985" spans="2:4" x14ac:dyDescent="0.3">
      <c r="B4985" s="72" t="s">
        <v>616</v>
      </c>
      <c r="C4985" s="74" t="s">
        <v>128</v>
      </c>
      <c r="D4985" s="73">
        <v>220891.86</v>
      </c>
    </row>
    <row r="4986" spans="2:4" x14ac:dyDescent="0.3">
      <c r="B4986" s="72" t="s">
        <v>616</v>
      </c>
      <c r="C4986" s="74" t="s">
        <v>130</v>
      </c>
      <c r="D4986" s="73">
        <v>74246.37</v>
      </c>
    </row>
    <row r="4987" spans="2:4" x14ac:dyDescent="0.3">
      <c r="B4987" s="72" t="s">
        <v>616</v>
      </c>
      <c r="C4987" s="74" t="s">
        <v>132</v>
      </c>
      <c r="D4987" s="73">
        <v>882490.91</v>
      </c>
    </row>
    <row r="4988" spans="2:4" x14ac:dyDescent="0.3">
      <c r="B4988" s="72" t="s">
        <v>616</v>
      </c>
      <c r="C4988" s="74" t="s">
        <v>39</v>
      </c>
      <c r="D4988" s="73">
        <v>8041.71</v>
      </c>
    </row>
    <row r="4989" spans="2:4" x14ac:dyDescent="0.3">
      <c r="B4989" s="72" t="s">
        <v>616</v>
      </c>
      <c r="C4989" s="74" t="s">
        <v>49</v>
      </c>
      <c r="D4989" s="73">
        <v>393022.65</v>
      </c>
    </row>
    <row r="4990" spans="2:4" x14ac:dyDescent="0.3">
      <c r="B4990" s="72" t="s">
        <v>616</v>
      </c>
      <c r="C4990" s="74" t="s">
        <v>55</v>
      </c>
      <c r="D4990" s="73">
        <v>402485.15</v>
      </c>
    </row>
    <row r="4991" spans="2:4" x14ac:dyDescent="0.3">
      <c r="B4991" s="72" t="s">
        <v>616</v>
      </c>
      <c r="C4991" s="74" t="s">
        <v>57</v>
      </c>
      <c r="D4991" s="73">
        <v>21155.25</v>
      </c>
    </row>
    <row r="4992" spans="2:4" x14ac:dyDescent="0.3">
      <c r="B4992" s="72" t="s">
        <v>616</v>
      </c>
      <c r="C4992" s="74" t="s">
        <v>63</v>
      </c>
      <c r="D4992" s="73">
        <v>236852.44</v>
      </c>
    </row>
    <row r="4993" spans="2:4" x14ac:dyDescent="0.3">
      <c r="B4993" s="72" t="s">
        <v>616</v>
      </c>
      <c r="C4993" s="74" t="s">
        <v>65</v>
      </c>
      <c r="D4993" s="73">
        <v>1367.66</v>
      </c>
    </row>
    <row r="4994" spans="2:4" x14ac:dyDescent="0.3">
      <c r="B4994" s="72" t="s">
        <v>616</v>
      </c>
      <c r="C4994" s="74" t="s">
        <v>67</v>
      </c>
      <c r="D4994" s="73">
        <v>8741.92</v>
      </c>
    </row>
    <row r="4995" spans="2:4" x14ac:dyDescent="0.3">
      <c r="B4995" s="72" t="s">
        <v>616</v>
      </c>
      <c r="C4995" s="74" t="s">
        <v>69</v>
      </c>
      <c r="D4995" s="73">
        <v>119041.22</v>
      </c>
    </row>
    <row r="4996" spans="2:4" x14ac:dyDescent="0.3">
      <c r="B4996" s="72" t="s">
        <v>616</v>
      </c>
      <c r="C4996" s="74" t="s">
        <v>71</v>
      </c>
      <c r="D4996" s="73">
        <v>239225</v>
      </c>
    </row>
    <row r="4997" spans="2:4" x14ac:dyDescent="0.3">
      <c r="B4997" s="72" t="s">
        <v>616</v>
      </c>
      <c r="C4997" s="74" t="s">
        <v>77</v>
      </c>
      <c r="D4997" s="73">
        <v>256452.12</v>
      </c>
    </row>
    <row r="4998" spans="2:4" x14ac:dyDescent="0.3">
      <c r="B4998" s="72" t="s">
        <v>616</v>
      </c>
      <c r="C4998" s="74" t="s">
        <v>85</v>
      </c>
      <c r="D4998" s="73">
        <v>3035.7000000000003</v>
      </c>
    </row>
    <row r="4999" spans="2:4" x14ac:dyDescent="0.3">
      <c r="B4999" s="72" t="s">
        <v>616</v>
      </c>
      <c r="C4999" s="74" t="s">
        <v>91</v>
      </c>
      <c r="D4999" s="73">
        <v>22984.870000000003</v>
      </c>
    </row>
    <row r="5000" spans="2:4" x14ac:dyDescent="0.3">
      <c r="B5000" s="72" t="s">
        <v>616</v>
      </c>
      <c r="C5000" s="74" t="s">
        <v>93</v>
      </c>
      <c r="D5000" s="73">
        <v>59089.59</v>
      </c>
    </row>
    <row r="5001" spans="2:4" x14ac:dyDescent="0.3">
      <c r="B5001" s="72" t="s">
        <v>616</v>
      </c>
      <c r="C5001" s="74" t="s">
        <v>95</v>
      </c>
      <c r="D5001" s="73">
        <v>100043.53</v>
      </c>
    </row>
    <row r="5002" spans="2:4" x14ac:dyDescent="0.3">
      <c r="B5002" s="72" t="s">
        <v>616</v>
      </c>
      <c r="C5002" s="74" t="s">
        <v>97</v>
      </c>
      <c r="D5002" s="73">
        <v>54810.75</v>
      </c>
    </row>
    <row r="5003" spans="2:4" x14ac:dyDescent="0.3">
      <c r="B5003" s="72" t="s">
        <v>616</v>
      </c>
      <c r="C5003" s="74" t="s">
        <v>99</v>
      </c>
      <c r="D5003" s="73">
        <v>7401.65</v>
      </c>
    </row>
    <row r="5004" spans="2:4" x14ac:dyDescent="0.3">
      <c r="B5004" s="72" t="s">
        <v>616</v>
      </c>
      <c r="C5004" s="74" t="s">
        <v>101</v>
      </c>
      <c r="D5004" s="73">
        <v>19777.16</v>
      </c>
    </row>
    <row r="5005" spans="2:4" x14ac:dyDescent="0.3">
      <c r="B5005" s="72" t="s">
        <v>616</v>
      </c>
      <c r="C5005" s="74" t="s">
        <v>105</v>
      </c>
      <c r="D5005" s="73">
        <v>33994.080000000002</v>
      </c>
    </row>
    <row r="5006" spans="2:4" x14ac:dyDescent="0.3">
      <c r="B5006" s="72" t="s">
        <v>616</v>
      </c>
      <c r="C5006" s="74" t="s">
        <v>107</v>
      </c>
      <c r="D5006" s="73">
        <v>28812.5</v>
      </c>
    </row>
    <row r="5007" spans="2:4" x14ac:dyDescent="0.3">
      <c r="B5007" s="72" t="s">
        <v>616</v>
      </c>
      <c r="C5007" s="74" t="s">
        <v>109</v>
      </c>
      <c r="D5007" s="73">
        <v>1020109.1299999999</v>
      </c>
    </row>
    <row r="5008" spans="2:4" x14ac:dyDescent="0.3">
      <c r="B5008" s="72" t="s">
        <v>616</v>
      </c>
      <c r="C5008" s="74" t="s">
        <v>111</v>
      </c>
      <c r="D5008" s="73">
        <v>59696.32</v>
      </c>
    </row>
    <row r="5009" spans="2:4" x14ac:dyDescent="0.3">
      <c r="B5009" s="72" t="s">
        <v>616</v>
      </c>
      <c r="C5009" s="74" t="s">
        <v>117</v>
      </c>
      <c r="D5009" s="73">
        <v>3725</v>
      </c>
    </row>
    <row r="5010" spans="2:4" x14ac:dyDescent="0.3">
      <c r="B5010" s="72" t="s">
        <v>616</v>
      </c>
      <c r="C5010" s="74" t="s">
        <v>119</v>
      </c>
      <c r="D5010" s="73">
        <v>67847.320000000007</v>
      </c>
    </row>
    <row r="5011" spans="2:4" x14ac:dyDescent="0.3">
      <c r="B5011" s="72" t="s">
        <v>616</v>
      </c>
      <c r="C5011" s="74" t="s">
        <v>121</v>
      </c>
      <c r="D5011" s="73">
        <v>28989.870000000003</v>
      </c>
    </row>
    <row r="5012" spans="2:4" x14ac:dyDescent="0.3">
      <c r="B5012" s="72" t="s">
        <v>616</v>
      </c>
      <c r="C5012" s="74" t="s">
        <v>22</v>
      </c>
      <c r="D5012" s="73">
        <v>30815.29</v>
      </c>
    </row>
    <row r="5013" spans="2:4" x14ac:dyDescent="0.3">
      <c r="B5013" s="72" t="s">
        <v>616</v>
      </c>
      <c r="C5013" s="74" t="s">
        <v>6</v>
      </c>
      <c r="D5013" s="73">
        <v>581593.68999999994</v>
      </c>
    </row>
    <row r="5014" spans="2:4" x14ac:dyDescent="0.3">
      <c r="B5014" s="72" t="s">
        <v>676</v>
      </c>
      <c r="C5014" s="74" t="s">
        <v>194</v>
      </c>
      <c r="D5014" s="73">
        <v>6502419.2800000003</v>
      </c>
    </row>
    <row r="5015" spans="2:4" x14ac:dyDescent="0.3">
      <c r="B5015" s="72" t="s">
        <v>676</v>
      </c>
      <c r="C5015" s="74" t="s">
        <v>193</v>
      </c>
      <c r="D5015" s="73">
        <v>-6502419.2800000003</v>
      </c>
    </row>
    <row r="5016" spans="2:4" x14ac:dyDescent="0.3">
      <c r="B5016" s="72" t="s">
        <v>676</v>
      </c>
      <c r="C5016" s="74" t="s">
        <v>186</v>
      </c>
      <c r="D5016" s="73">
        <v>5416659</v>
      </c>
    </row>
    <row r="5017" spans="2:4" x14ac:dyDescent="0.3">
      <c r="B5017" s="72" t="s">
        <v>676</v>
      </c>
      <c r="C5017" s="74" t="s">
        <v>187</v>
      </c>
      <c r="D5017" s="73">
        <v>79829600.879999965</v>
      </c>
    </row>
    <row r="5018" spans="2:4" x14ac:dyDescent="0.3">
      <c r="B5018" s="72" t="s">
        <v>676</v>
      </c>
      <c r="C5018" s="74" t="s">
        <v>190</v>
      </c>
      <c r="D5018" s="73">
        <v>6075229.8099999987</v>
      </c>
    </row>
    <row r="5019" spans="2:4" x14ac:dyDescent="0.3">
      <c r="B5019" s="72" t="s">
        <v>676</v>
      </c>
      <c r="C5019" s="74" t="s">
        <v>191</v>
      </c>
      <c r="D5019" s="73">
        <v>13162809.639999997</v>
      </c>
    </row>
    <row r="5020" spans="2:4" x14ac:dyDescent="0.3">
      <c r="B5020" s="72" t="s">
        <v>676</v>
      </c>
      <c r="C5020" s="74" t="s">
        <v>192</v>
      </c>
      <c r="D5020" s="73">
        <v>360783787.17999983</v>
      </c>
    </row>
    <row r="5021" spans="2:4" x14ac:dyDescent="0.3">
      <c r="B5021" s="72" t="s">
        <v>676</v>
      </c>
      <c r="C5021" s="74" t="s">
        <v>174</v>
      </c>
      <c r="D5021" s="73">
        <v>506002.44000000006</v>
      </c>
    </row>
    <row r="5022" spans="2:4" x14ac:dyDescent="0.3">
      <c r="B5022" s="72" t="s">
        <v>676</v>
      </c>
      <c r="C5022" s="74" t="s">
        <v>178</v>
      </c>
      <c r="D5022" s="73">
        <v>12014841.769999998</v>
      </c>
    </row>
    <row r="5023" spans="2:4" x14ac:dyDescent="0.3">
      <c r="B5023" s="72" t="s">
        <v>676</v>
      </c>
      <c r="C5023" s="74" t="s">
        <v>180</v>
      </c>
      <c r="D5023" s="73">
        <v>11829843.85</v>
      </c>
    </row>
    <row r="5024" spans="2:4" x14ac:dyDescent="0.3">
      <c r="B5024" s="72" t="s">
        <v>676</v>
      </c>
      <c r="C5024" s="74" t="s">
        <v>182</v>
      </c>
      <c r="D5024" s="73">
        <v>166709046.09999999</v>
      </c>
    </row>
    <row r="5025" spans="2:4" x14ac:dyDescent="0.3">
      <c r="B5025" s="72" t="s">
        <v>676</v>
      </c>
      <c r="C5025" s="74" t="s">
        <v>135</v>
      </c>
      <c r="D5025" s="73">
        <v>3416648.6100000022</v>
      </c>
    </row>
    <row r="5026" spans="2:4" x14ac:dyDescent="0.3">
      <c r="B5026" s="72" t="s">
        <v>676</v>
      </c>
      <c r="C5026" s="74" t="s">
        <v>137</v>
      </c>
      <c r="D5026" s="73">
        <v>-3822557.3099999931</v>
      </c>
    </row>
    <row r="5027" spans="2:4" x14ac:dyDescent="0.3">
      <c r="B5027" s="72" t="s">
        <v>676</v>
      </c>
      <c r="C5027" s="74" t="s">
        <v>139</v>
      </c>
      <c r="D5027" s="73">
        <v>34571244.949999996</v>
      </c>
    </row>
    <row r="5028" spans="2:4" x14ac:dyDescent="0.3">
      <c r="B5028" s="72" t="s">
        <v>676</v>
      </c>
      <c r="C5028" s="74" t="s">
        <v>141</v>
      </c>
      <c r="D5028" s="73">
        <v>52321948.869999997</v>
      </c>
    </row>
    <row r="5029" spans="2:4" x14ac:dyDescent="0.3">
      <c r="B5029" s="72" t="s">
        <v>676</v>
      </c>
      <c r="C5029" s="74" t="s">
        <v>143</v>
      </c>
      <c r="D5029" s="73">
        <v>1687395.7300000004</v>
      </c>
    </row>
    <row r="5030" spans="2:4" x14ac:dyDescent="0.3">
      <c r="B5030" s="72" t="s">
        <v>676</v>
      </c>
      <c r="C5030" s="74" t="s">
        <v>145</v>
      </c>
      <c r="D5030" s="73">
        <v>3739256.1199999992</v>
      </c>
    </row>
    <row r="5031" spans="2:4" x14ac:dyDescent="0.3">
      <c r="B5031" s="72" t="s">
        <v>676</v>
      </c>
      <c r="C5031" s="74" t="s">
        <v>147</v>
      </c>
      <c r="D5031" s="73">
        <v>639289.45000000007</v>
      </c>
    </row>
    <row r="5032" spans="2:4" x14ac:dyDescent="0.3">
      <c r="B5032" s="72" t="s">
        <v>676</v>
      </c>
      <c r="C5032" s="74" t="s">
        <v>149</v>
      </c>
      <c r="D5032" s="73">
        <v>1470749.9899999991</v>
      </c>
    </row>
    <row r="5033" spans="2:4" x14ac:dyDescent="0.3">
      <c r="B5033" s="72" t="s">
        <v>676</v>
      </c>
      <c r="C5033" s="74" t="s">
        <v>155</v>
      </c>
      <c r="D5033" s="73">
        <v>51261.88</v>
      </c>
    </row>
    <row r="5034" spans="2:4" x14ac:dyDescent="0.3">
      <c r="B5034" s="72" t="s">
        <v>676</v>
      </c>
      <c r="C5034" s="74" t="s">
        <v>159</v>
      </c>
      <c r="D5034" s="73">
        <v>20542888.430000011</v>
      </c>
    </row>
    <row r="5035" spans="2:4" x14ac:dyDescent="0.3">
      <c r="B5035" s="72" t="s">
        <v>676</v>
      </c>
      <c r="C5035" s="74" t="s">
        <v>161</v>
      </c>
      <c r="D5035" s="73">
        <v>63954789.140000001</v>
      </c>
    </row>
    <row r="5036" spans="2:4" x14ac:dyDescent="0.3">
      <c r="B5036" s="72" t="s">
        <v>676</v>
      </c>
      <c r="C5036" s="74" t="s">
        <v>163</v>
      </c>
      <c r="D5036" s="73">
        <v>14162394.130000001</v>
      </c>
    </row>
    <row r="5037" spans="2:4" x14ac:dyDescent="0.3">
      <c r="B5037" s="72" t="s">
        <v>676</v>
      </c>
      <c r="C5037" s="74" t="s">
        <v>165</v>
      </c>
      <c r="D5037" s="73">
        <v>34423956.499999993</v>
      </c>
    </row>
    <row r="5038" spans="2:4" x14ac:dyDescent="0.3">
      <c r="B5038" s="72" t="s">
        <v>676</v>
      </c>
      <c r="C5038" s="74" t="s">
        <v>167</v>
      </c>
      <c r="D5038" s="73">
        <v>-1247.17</v>
      </c>
    </row>
    <row r="5039" spans="2:4" x14ac:dyDescent="0.3">
      <c r="B5039" s="72" t="s">
        <v>676</v>
      </c>
      <c r="C5039" s="74" t="s">
        <v>169</v>
      </c>
      <c r="D5039" s="73">
        <v>-36656.570000000014</v>
      </c>
    </row>
    <row r="5040" spans="2:4" x14ac:dyDescent="0.3">
      <c r="B5040" s="72" t="s">
        <v>676</v>
      </c>
      <c r="C5040" s="74" t="s">
        <v>124</v>
      </c>
      <c r="D5040" s="73">
        <v>7895062.1199999992</v>
      </c>
    </row>
    <row r="5041" spans="2:4" x14ac:dyDescent="0.3">
      <c r="B5041" s="72" t="s">
        <v>676</v>
      </c>
      <c r="C5041" s="74" t="s">
        <v>126</v>
      </c>
      <c r="D5041" s="73">
        <v>8369499.9100000001</v>
      </c>
    </row>
    <row r="5042" spans="2:4" x14ac:dyDescent="0.3">
      <c r="B5042" s="72" t="s">
        <v>676</v>
      </c>
      <c r="C5042" s="74" t="s">
        <v>128</v>
      </c>
      <c r="D5042" s="73">
        <v>9150871.0600000005</v>
      </c>
    </row>
    <row r="5043" spans="2:4" x14ac:dyDescent="0.3">
      <c r="B5043" s="72" t="s">
        <v>676</v>
      </c>
      <c r="C5043" s="74" t="s">
        <v>130</v>
      </c>
      <c r="D5043" s="73">
        <v>1239215.8699999999</v>
      </c>
    </row>
    <row r="5044" spans="2:4" x14ac:dyDescent="0.3">
      <c r="B5044" s="72" t="s">
        <v>676</v>
      </c>
      <c r="C5044" s="74" t="s">
        <v>132</v>
      </c>
      <c r="D5044" s="73">
        <v>15625735.369999994</v>
      </c>
    </row>
    <row r="5045" spans="2:4" x14ac:dyDescent="0.3">
      <c r="B5045" s="72" t="s">
        <v>676</v>
      </c>
      <c r="C5045" s="74" t="s">
        <v>33</v>
      </c>
      <c r="D5045" s="73">
        <v>2243.25</v>
      </c>
    </row>
    <row r="5046" spans="2:4" x14ac:dyDescent="0.3">
      <c r="B5046" s="72" t="s">
        <v>676</v>
      </c>
      <c r="C5046" s="74" t="s">
        <v>35</v>
      </c>
      <c r="D5046" s="73">
        <v>738974.87</v>
      </c>
    </row>
    <row r="5047" spans="2:4" x14ac:dyDescent="0.3">
      <c r="B5047" s="72" t="s">
        <v>676</v>
      </c>
      <c r="C5047" s="74" t="s">
        <v>37</v>
      </c>
      <c r="D5047" s="73">
        <v>2282292.7999999998</v>
      </c>
    </row>
    <row r="5048" spans="2:4" x14ac:dyDescent="0.3">
      <c r="B5048" s="72" t="s">
        <v>676</v>
      </c>
      <c r="C5048" s="74" t="s">
        <v>39</v>
      </c>
      <c r="D5048" s="73">
        <v>210227</v>
      </c>
    </row>
    <row r="5049" spans="2:4" x14ac:dyDescent="0.3">
      <c r="B5049" s="72" t="s">
        <v>676</v>
      </c>
      <c r="C5049" s="74" t="s">
        <v>45</v>
      </c>
      <c r="D5049" s="73">
        <v>4909.1000000000004</v>
      </c>
    </row>
    <row r="5050" spans="2:4" x14ac:dyDescent="0.3">
      <c r="B5050" s="72" t="s">
        <v>676</v>
      </c>
      <c r="C5050" s="74" t="s">
        <v>49</v>
      </c>
      <c r="D5050" s="73">
        <v>6123557.2400000002</v>
      </c>
    </row>
    <row r="5051" spans="2:4" x14ac:dyDescent="0.3">
      <c r="B5051" s="72" t="s">
        <v>676</v>
      </c>
      <c r="C5051" s="74" t="s">
        <v>51</v>
      </c>
      <c r="D5051" s="73">
        <v>2481338.91</v>
      </c>
    </row>
    <row r="5052" spans="2:4" x14ac:dyDescent="0.3">
      <c r="B5052" s="72" t="s">
        <v>676</v>
      </c>
      <c r="C5052" s="74" t="s">
        <v>57</v>
      </c>
      <c r="D5052" s="73">
        <v>1264930.5699999998</v>
      </c>
    </row>
    <row r="5053" spans="2:4" x14ac:dyDescent="0.3">
      <c r="B5053" s="72" t="s">
        <v>676</v>
      </c>
      <c r="C5053" s="74" t="s">
        <v>61</v>
      </c>
      <c r="D5053" s="73">
        <v>19678430.839999996</v>
      </c>
    </row>
    <row r="5054" spans="2:4" x14ac:dyDescent="0.3">
      <c r="B5054" s="72" t="s">
        <v>676</v>
      </c>
      <c r="C5054" s="74" t="s">
        <v>63</v>
      </c>
      <c r="D5054" s="73">
        <v>65131.07</v>
      </c>
    </row>
    <row r="5055" spans="2:4" x14ac:dyDescent="0.3">
      <c r="B5055" s="72" t="s">
        <v>676</v>
      </c>
      <c r="C5055" s="74" t="s">
        <v>65</v>
      </c>
      <c r="D5055" s="73">
        <v>30065.579999999998</v>
      </c>
    </row>
    <row r="5056" spans="2:4" x14ac:dyDescent="0.3">
      <c r="B5056" s="72" t="s">
        <v>676</v>
      </c>
      <c r="C5056" s="74" t="s">
        <v>67</v>
      </c>
      <c r="D5056" s="73">
        <v>19952.189999999999</v>
      </c>
    </row>
    <row r="5057" spans="2:4" x14ac:dyDescent="0.3">
      <c r="B5057" s="72" t="s">
        <v>676</v>
      </c>
      <c r="C5057" s="74" t="s">
        <v>69</v>
      </c>
      <c r="D5057" s="73">
        <v>937866.89</v>
      </c>
    </row>
    <row r="5058" spans="2:4" x14ac:dyDescent="0.3">
      <c r="B5058" s="72" t="s">
        <v>676</v>
      </c>
      <c r="C5058" s="74" t="s">
        <v>71</v>
      </c>
      <c r="D5058" s="73">
        <v>4608603.5</v>
      </c>
    </row>
    <row r="5059" spans="2:4" x14ac:dyDescent="0.3">
      <c r="B5059" s="72" t="s">
        <v>676</v>
      </c>
      <c r="C5059" s="74" t="s">
        <v>73</v>
      </c>
      <c r="D5059" s="73">
        <v>45157750.82</v>
      </c>
    </row>
    <row r="5060" spans="2:4" x14ac:dyDescent="0.3">
      <c r="B5060" s="72" t="s">
        <v>676</v>
      </c>
      <c r="C5060" s="74" t="s">
        <v>81</v>
      </c>
      <c r="D5060" s="73">
        <v>4875717.45</v>
      </c>
    </row>
    <row r="5061" spans="2:4" x14ac:dyDescent="0.3">
      <c r="B5061" s="72" t="s">
        <v>676</v>
      </c>
      <c r="C5061" s="74" t="s">
        <v>85</v>
      </c>
      <c r="D5061" s="73">
        <v>957967.55999999994</v>
      </c>
    </row>
    <row r="5062" spans="2:4" x14ac:dyDescent="0.3">
      <c r="B5062" s="72" t="s">
        <v>676</v>
      </c>
      <c r="C5062" s="74" t="s">
        <v>87</v>
      </c>
      <c r="D5062" s="73">
        <v>223499.27000000002</v>
      </c>
    </row>
    <row r="5063" spans="2:4" x14ac:dyDescent="0.3">
      <c r="B5063" s="72" t="s">
        <v>676</v>
      </c>
      <c r="C5063" s="74" t="s">
        <v>89</v>
      </c>
      <c r="D5063" s="73">
        <v>392852.58</v>
      </c>
    </row>
    <row r="5064" spans="2:4" x14ac:dyDescent="0.3">
      <c r="B5064" s="72" t="s">
        <v>676</v>
      </c>
      <c r="C5064" s="74" t="s">
        <v>91</v>
      </c>
      <c r="D5064" s="73">
        <v>857233.05</v>
      </c>
    </row>
    <row r="5065" spans="2:4" x14ac:dyDescent="0.3">
      <c r="B5065" s="72" t="s">
        <v>676</v>
      </c>
      <c r="C5065" s="74" t="s">
        <v>93</v>
      </c>
      <c r="D5065" s="73">
        <v>1353906.08</v>
      </c>
    </row>
    <row r="5066" spans="2:4" x14ac:dyDescent="0.3">
      <c r="B5066" s="72" t="s">
        <v>676</v>
      </c>
      <c r="C5066" s="74" t="s">
        <v>95</v>
      </c>
      <c r="D5066" s="73">
        <v>5149278.49</v>
      </c>
    </row>
    <row r="5067" spans="2:4" x14ac:dyDescent="0.3">
      <c r="B5067" s="72" t="s">
        <v>676</v>
      </c>
      <c r="C5067" s="74" t="s">
        <v>97</v>
      </c>
      <c r="D5067" s="73">
        <v>856060.7</v>
      </c>
    </row>
    <row r="5068" spans="2:4" x14ac:dyDescent="0.3">
      <c r="B5068" s="72" t="s">
        <v>676</v>
      </c>
      <c r="C5068" s="74" t="s">
        <v>99</v>
      </c>
      <c r="D5068" s="73">
        <v>6395</v>
      </c>
    </row>
    <row r="5069" spans="2:4" x14ac:dyDescent="0.3">
      <c r="B5069" s="72" t="s">
        <v>676</v>
      </c>
      <c r="C5069" s="74" t="s">
        <v>101</v>
      </c>
      <c r="D5069" s="73">
        <v>448562.11</v>
      </c>
    </row>
    <row r="5070" spans="2:4" x14ac:dyDescent="0.3">
      <c r="B5070" s="72" t="s">
        <v>676</v>
      </c>
      <c r="C5070" s="74" t="s">
        <v>103</v>
      </c>
      <c r="D5070" s="73">
        <v>1827008.49</v>
      </c>
    </row>
    <row r="5071" spans="2:4" x14ac:dyDescent="0.3">
      <c r="B5071" s="72" t="s">
        <v>676</v>
      </c>
      <c r="C5071" s="74" t="s">
        <v>105</v>
      </c>
      <c r="D5071" s="73">
        <v>301546.91000000003</v>
      </c>
    </row>
    <row r="5072" spans="2:4" x14ac:dyDescent="0.3">
      <c r="B5072" s="72" t="s">
        <v>676</v>
      </c>
      <c r="C5072" s="74" t="s">
        <v>107</v>
      </c>
      <c r="D5072" s="73">
        <v>39600</v>
      </c>
    </row>
    <row r="5073" spans="2:4" x14ac:dyDescent="0.3">
      <c r="B5073" s="72" t="s">
        <v>676</v>
      </c>
      <c r="C5073" s="74" t="s">
        <v>109</v>
      </c>
      <c r="D5073" s="73">
        <v>12736594.279999999</v>
      </c>
    </row>
    <row r="5074" spans="2:4" x14ac:dyDescent="0.3">
      <c r="B5074" s="72" t="s">
        <v>676</v>
      </c>
      <c r="C5074" s="74" t="s">
        <v>111</v>
      </c>
      <c r="D5074" s="73">
        <v>1941982.4999999998</v>
      </c>
    </row>
    <row r="5075" spans="2:4" x14ac:dyDescent="0.3">
      <c r="B5075" s="72" t="s">
        <v>676</v>
      </c>
      <c r="C5075" s="74" t="s">
        <v>113</v>
      </c>
      <c r="D5075" s="73">
        <v>6506153.9000000004</v>
      </c>
    </row>
    <row r="5076" spans="2:4" x14ac:dyDescent="0.3">
      <c r="B5076" s="72" t="s">
        <v>676</v>
      </c>
      <c r="C5076" s="74" t="s">
        <v>115</v>
      </c>
      <c r="D5076" s="73">
        <v>300080.98</v>
      </c>
    </row>
    <row r="5077" spans="2:4" x14ac:dyDescent="0.3">
      <c r="B5077" s="72" t="s">
        <v>676</v>
      </c>
      <c r="C5077" s="74" t="s">
        <v>117</v>
      </c>
      <c r="D5077" s="73">
        <v>2304896.3500000006</v>
      </c>
    </row>
    <row r="5078" spans="2:4" x14ac:dyDescent="0.3">
      <c r="B5078" s="72" t="s">
        <v>676</v>
      </c>
      <c r="C5078" s="74" t="s">
        <v>119</v>
      </c>
      <c r="D5078" s="73">
        <v>1129368.47</v>
      </c>
    </row>
    <row r="5079" spans="2:4" x14ac:dyDescent="0.3">
      <c r="B5079" s="72" t="s">
        <v>676</v>
      </c>
      <c r="C5079" s="74" t="s">
        <v>121</v>
      </c>
      <c r="D5079" s="73">
        <v>194789.73</v>
      </c>
    </row>
    <row r="5080" spans="2:4" x14ac:dyDescent="0.3">
      <c r="B5080" s="72" t="s">
        <v>676</v>
      </c>
      <c r="C5080" s="74" t="s">
        <v>22</v>
      </c>
      <c r="D5080" s="73">
        <v>367103.32000000007</v>
      </c>
    </row>
    <row r="5081" spans="2:4" x14ac:dyDescent="0.3">
      <c r="B5081" s="72" t="s">
        <v>676</v>
      </c>
      <c r="C5081" s="74" t="s">
        <v>6</v>
      </c>
      <c r="D5081" s="73">
        <v>235380.88</v>
      </c>
    </row>
    <row r="5082" spans="2:4" x14ac:dyDescent="0.3">
      <c r="B5082" s="72" t="s">
        <v>676</v>
      </c>
      <c r="C5082" s="74" t="s">
        <v>8</v>
      </c>
      <c r="D5082" s="73">
        <v>604210.82000000007</v>
      </c>
    </row>
    <row r="5083" spans="2:4" x14ac:dyDescent="0.3">
      <c r="B5083" s="72" t="s">
        <v>676</v>
      </c>
      <c r="C5083" s="74" t="s">
        <v>14</v>
      </c>
      <c r="D5083" s="73">
        <v>119320.69</v>
      </c>
    </row>
    <row r="5084" spans="2:4" x14ac:dyDescent="0.3">
      <c r="B5084" s="72" t="s">
        <v>676</v>
      </c>
      <c r="C5084" s="74" t="s">
        <v>16</v>
      </c>
      <c r="D5084" s="73">
        <v>54186.2</v>
      </c>
    </row>
    <row r="5085" spans="2:4" x14ac:dyDescent="0.3">
      <c r="B5085" s="72" t="s">
        <v>676</v>
      </c>
      <c r="C5085" s="74" t="s">
        <v>18</v>
      </c>
      <c r="D5085" s="73">
        <v>1211843.3999999999</v>
      </c>
    </row>
    <row r="5086" spans="2:4" x14ac:dyDescent="0.3">
      <c r="B5086" s="72" t="s">
        <v>366</v>
      </c>
      <c r="C5086" s="74" t="s">
        <v>194</v>
      </c>
      <c r="D5086" s="73">
        <v>471644.96999999991</v>
      </c>
    </row>
    <row r="5087" spans="2:4" x14ac:dyDescent="0.3">
      <c r="B5087" s="72" t="s">
        <v>366</v>
      </c>
      <c r="C5087" s="74" t="s">
        <v>193</v>
      </c>
      <c r="D5087" s="73">
        <v>-471644.97000000003</v>
      </c>
    </row>
    <row r="5088" spans="2:4" x14ac:dyDescent="0.3">
      <c r="B5088" s="72" t="s">
        <v>366</v>
      </c>
      <c r="C5088" s="74" t="s">
        <v>185</v>
      </c>
      <c r="D5088" s="73">
        <v>1339252.46</v>
      </c>
    </row>
    <row r="5089" spans="2:4" x14ac:dyDescent="0.3">
      <c r="B5089" s="72" t="s">
        <v>366</v>
      </c>
      <c r="C5089" s="74" t="s">
        <v>186</v>
      </c>
      <c r="D5089" s="73">
        <v>991051.47</v>
      </c>
    </row>
    <row r="5090" spans="2:4" x14ac:dyDescent="0.3">
      <c r="B5090" s="72" t="s">
        <v>366</v>
      </c>
      <c r="C5090" s="74" t="s">
        <v>187</v>
      </c>
      <c r="D5090" s="73">
        <v>22143917.960000001</v>
      </c>
    </row>
    <row r="5091" spans="2:4" x14ac:dyDescent="0.3">
      <c r="B5091" s="72" t="s">
        <v>366</v>
      </c>
      <c r="C5091" s="74" t="s">
        <v>190</v>
      </c>
      <c r="D5091" s="73">
        <v>4421081.1899999706</v>
      </c>
    </row>
    <row r="5092" spans="2:4" x14ac:dyDescent="0.3">
      <c r="B5092" s="72" t="s">
        <v>366</v>
      </c>
      <c r="C5092" s="74" t="s">
        <v>191</v>
      </c>
      <c r="D5092" s="73">
        <v>3212867.3600000003</v>
      </c>
    </row>
    <row r="5093" spans="2:4" x14ac:dyDescent="0.3">
      <c r="B5093" s="72" t="s">
        <v>366</v>
      </c>
      <c r="C5093" s="74" t="s">
        <v>192</v>
      </c>
      <c r="D5093" s="73">
        <v>126909470.15999998</v>
      </c>
    </row>
    <row r="5094" spans="2:4" x14ac:dyDescent="0.3">
      <c r="B5094" s="72" t="s">
        <v>366</v>
      </c>
      <c r="C5094" s="74" t="s">
        <v>172</v>
      </c>
      <c r="D5094" s="73">
        <v>2938053.85</v>
      </c>
    </row>
    <row r="5095" spans="2:4" x14ac:dyDescent="0.3">
      <c r="B5095" s="72" t="s">
        <v>366</v>
      </c>
      <c r="C5095" s="74" t="s">
        <v>174</v>
      </c>
      <c r="D5095" s="73">
        <v>2329213.8199999998</v>
      </c>
    </row>
    <row r="5096" spans="2:4" x14ac:dyDescent="0.3">
      <c r="B5096" s="72" t="s">
        <v>366</v>
      </c>
      <c r="C5096" s="74" t="s">
        <v>178</v>
      </c>
      <c r="D5096" s="73">
        <v>2883435.400000005</v>
      </c>
    </row>
    <row r="5097" spans="2:4" x14ac:dyDescent="0.3">
      <c r="B5097" s="72" t="s">
        <v>366</v>
      </c>
      <c r="C5097" s="74" t="s">
        <v>180</v>
      </c>
      <c r="D5097" s="73">
        <v>1645728.78</v>
      </c>
    </row>
    <row r="5098" spans="2:4" x14ac:dyDescent="0.3">
      <c r="B5098" s="72" t="s">
        <v>366</v>
      </c>
      <c r="C5098" s="74" t="s">
        <v>182</v>
      </c>
      <c r="D5098" s="73">
        <v>50371651.830000013</v>
      </c>
    </row>
    <row r="5099" spans="2:4" x14ac:dyDescent="0.3">
      <c r="B5099" s="72" t="s">
        <v>366</v>
      </c>
      <c r="C5099" s="74" t="s">
        <v>135</v>
      </c>
      <c r="D5099" s="73">
        <v>206875.6200000064</v>
      </c>
    </row>
    <row r="5100" spans="2:4" x14ac:dyDescent="0.3">
      <c r="B5100" s="72" t="s">
        <v>366</v>
      </c>
      <c r="C5100" s="74" t="s">
        <v>137</v>
      </c>
      <c r="D5100" s="73">
        <v>154021.26000000164</v>
      </c>
    </row>
    <row r="5101" spans="2:4" x14ac:dyDescent="0.3">
      <c r="B5101" s="72" t="s">
        <v>366</v>
      </c>
      <c r="C5101" s="74" t="s">
        <v>139</v>
      </c>
      <c r="D5101" s="73">
        <v>13636559.480000006</v>
      </c>
    </row>
    <row r="5102" spans="2:4" x14ac:dyDescent="0.3">
      <c r="B5102" s="72" t="s">
        <v>366</v>
      </c>
      <c r="C5102" s="74" t="s">
        <v>141</v>
      </c>
      <c r="D5102" s="73">
        <v>19073558.679999996</v>
      </c>
    </row>
    <row r="5103" spans="2:4" x14ac:dyDescent="0.3">
      <c r="B5103" s="72" t="s">
        <v>366</v>
      </c>
      <c r="C5103" s="74" t="s">
        <v>143</v>
      </c>
      <c r="D5103" s="73">
        <v>1208285.9899999998</v>
      </c>
    </row>
    <row r="5104" spans="2:4" x14ac:dyDescent="0.3">
      <c r="B5104" s="72" t="s">
        <v>366</v>
      </c>
      <c r="C5104" s="74" t="s">
        <v>145</v>
      </c>
      <c r="D5104" s="73">
        <v>638031.94000000018</v>
      </c>
    </row>
    <row r="5105" spans="2:4" x14ac:dyDescent="0.3">
      <c r="B5105" s="72" t="s">
        <v>366</v>
      </c>
      <c r="C5105" s="74" t="s">
        <v>147</v>
      </c>
      <c r="D5105" s="73">
        <v>29829.380000000005</v>
      </c>
    </row>
    <row r="5106" spans="2:4" x14ac:dyDescent="0.3">
      <c r="B5106" s="72" t="s">
        <v>366</v>
      </c>
      <c r="C5106" s="74" t="s">
        <v>149</v>
      </c>
      <c r="D5106" s="73">
        <v>79194.040000000008</v>
      </c>
    </row>
    <row r="5107" spans="2:4" x14ac:dyDescent="0.3">
      <c r="B5107" s="72" t="s">
        <v>366</v>
      </c>
      <c r="C5107" s="74" t="s">
        <v>159</v>
      </c>
      <c r="D5107" s="73">
        <v>6529890.3700000001</v>
      </c>
    </row>
    <row r="5108" spans="2:4" x14ac:dyDescent="0.3">
      <c r="B5108" s="72" t="s">
        <v>366</v>
      </c>
      <c r="C5108" s="74" t="s">
        <v>161</v>
      </c>
      <c r="D5108" s="73">
        <v>22087091.319999989</v>
      </c>
    </row>
    <row r="5109" spans="2:4" x14ac:dyDescent="0.3">
      <c r="B5109" s="72" t="s">
        <v>366</v>
      </c>
      <c r="C5109" s="74" t="s">
        <v>163</v>
      </c>
      <c r="D5109" s="73">
        <v>4441278.9299999978</v>
      </c>
    </row>
    <row r="5110" spans="2:4" x14ac:dyDescent="0.3">
      <c r="B5110" s="72" t="s">
        <v>366</v>
      </c>
      <c r="C5110" s="74" t="s">
        <v>165</v>
      </c>
      <c r="D5110" s="73">
        <v>11894991.060000008</v>
      </c>
    </row>
    <row r="5111" spans="2:4" x14ac:dyDescent="0.3">
      <c r="B5111" s="72" t="s">
        <v>366</v>
      </c>
      <c r="C5111" s="74" t="s">
        <v>167</v>
      </c>
      <c r="D5111" s="73">
        <v>85760.799999999945</v>
      </c>
    </row>
    <row r="5112" spans="2:4" x14ac:dyDescent="0.3">
      <c r="B5112" s="72" t="s">
        <v>366</v>
      </c>
      <c r="C5112" s="74" t="s">
        <v>169</v>
      </c>
      <c r="D5112" s="73">
        <v>119828.48999999992</v>
      </c>
    </row>
    <row r="5113" spans="2:4" x14ac:dyDescent="0.3">
      <c r="B5113" s="72" t="s">
        <v>366</v>
      </c>
      <c r="C5113" s="74" t="s">
        <v>124</v>
      </c>
      <c r="D5113" s="73">
        <v>1876229.1999999997</v>
      </c>
    </row>
    <row r="5114" spans="2:4" x14ac:dyDescent="0.3">
      <c r="B5114" s="72" t="s">
        <v>366</v>
      </c>
      <c r="C5114" s="74" t="s">
        <v>126</v>
      </c>
      <c r="D5114" s="73">
        <v>2409308.1799999997</v>
      </c>
    </row>
    <row r="5115" spans="2:4" x14ac:dyDescent="0.3">
      <c r="B5115" s="72" t="s">
        <v>366</v>
      </c>
      <c r="C5115" s="74" t="s">
        <v>128</v>
      </c>
      <c r="D5115" s="73">
        <v>3603867.61</v>
      </c>
    </row>
    <row r="5116" spans="2:4" x14ac:dyDescent="0.3">
      <c r="B5116" s="72" t="s">
        <v>366</v>
      </c>
      <c r="C5116" s="74" t="s">
        <v>130</v>
      </c>
      <c r="D5116" s="73">
        <v>2068454.31</v>
      </c>
    </row>
    <row r="5117" spans="2:4" x14ac:dyDescent="0.3">
      <c r="B5117" s="72" t="s">
        <v>366</v>
      </c>
      <c r="C5117" s="74" t="s">
        <v>132</v>
      </c>
      <c r="D5117" s="73">
        <v>9338039.8200000022</v>
      </c>
    </row>
    <row r="5118" spans="2:4" x14ac:dyDescent="0.3">
      <c r="B5118" s="72" t="s">
        <v>366</v>
      </c>
      <c r="C5118" s="74" t="s">
        <v>37</v>
      </c>
      <c r="D5118" s="73">
        <v>56491.01</v>
      </c>
    </row>
    <row r="5119" spans="2:4" x14ac:dyDescent="0.3">
      <c r="B5119" s="72" t="s">
        <v>366</v>
      </c>
      <c r="C5119" s="74" t="s">
        <v>39</v>
      </c>
      <c r="D5119" s="73">
        <v>627410.58000000007</v>
      </c>
    </row>
    <row r="5120" spans="2:4" x14ac:dyDescent="0.3">
      <c r="B5120" s="72" t="s">
        <v>366</v>
      </c>
      <c r="C5120" s="74" t="s">
        <v>49</v>
      </c>
      <c r="D5120" s="73">
        <v>2911151.5</v>
      </c>
    </row>
    <row r="5121" spans="2:4" x14ac:dyDescent="0.3">
      <c r="B5121" s="72" t="s">
        <v>366</v>
      </c>
      <c r="C5121" s="74" t="s">
        <v>51</v>
      </c>
      <c r="D5121" s="73">
        <v>744968.65000000026</v>
      </c>
    </row>
    <row r="5122" spans="2:4" x14ac:dyDescent="0.3">
      <c r="B5122" s="72" t="s">
        <v>366</v>
      </c>
      <c r="C5122" s="74" t="s">
        <v>57</v>
      </c>
      <c r="D5122" s="73">
        <v>995066.06</v>
      </c>
    </row>
    <row r="5123" spans="2:4" x14ac:dyDescent="0.3">
      <c r="B5123" s="72" t="s">
        <v>366</v>
      </c>
      <c r="C5123" s="74" t="s">
        <v>61</v>
      </c>
      <c r="D5123" s="73">
        <v>43107.67</v>
      </c>
    </row>
    <row r="5124" spans="2:4" x14ac:dyDescent="0.3">
      <c r="B5124" s="72" t="s">
        <v>366</v>
      </c>
      <c r="C5124" s="74" t="s">
        <v>63</v>
      </c>
      <c r="D5124" s="73">
        <v>4827197</v>
      </c>
    </row>
    <row r="5125" spans="2:4" x14ac:dyDescent="0.3">
      <c r="B5125" s="72" t="s">
        <v>366</v>
      </c>
      <c r="C5125" s="74" t="s">
        <v>65</v>
      </c>
      <c r="D5125" s="73">
        <v>898960.87999999989</v>
      </c>
    </row>
    <row r="5126" spans="2:4" x14ac:dyDescent="0.3">
      <c r="B5126" s="72" t="s">
        <v>366</v>
      </c>
      <c r="C5126" s="74" t="s">
        <v>67</v>
      </c>
      <c r="D5126" s="73">
        <v>102176.79999999999</v>
      </c>
    </row>
    <row r="5127" spans="2:4" x14ac:dyDescent="0.3">
      <c r="B5127" s="72" t="s">
        <v>366</v>
      </c>
      <c r="C5127" s="74" t="s">
        <v>69</v>
      </c>
      <c r="D5127" s="73">
        <v>315583.59999999998</v>
      </c>
    </row>
    <row r="5128" spans="2:4" x14ac:dyDescent="0.3">
      <c r="B5128" s="72" t="s">
        <v>366</v>
      </c>
      <c r="C5128" s="74" t="s">
        <v>71</v>
      </c>
      <c r="D5128" s="73">
        <v>3919171.01</v>
      </c>
    </row>
    <row r="5129" spans="2:4" x14ac:dyDescent="0.3">
      <c r="B5129" s="72" t="s">
        <v>366</v>
      </c>
      <c r="C5129" s="74" t="s">
        <v>73</v>
      </c>
      <c r="D5129" s="73">
        <v>2051520.02</v>
      </c>
    </row>
    <row r="5130" spans="2:4" x14ac:dyDescent="0.3">
      <c r="B5130" s="72" t="s">
        <v>366</v>
      </c>
      <c r="C5130" s="74" t="s">
        <v>77</v>
      </c>
      <c r="D5130" s="73">
        <v>178480.01</v>
      </c>
    </row>
    <row r="5131" spans="2:4" x14ac:dyDescent="0.3">
      <c r="B5131" s="72" t="s">
        <v>366</v>
      </c>
      <c r="C5131" s="74" t="s">
        <v>81</v>
      </c>
      <c r="D5131" s="73">
        <v>9370.81</v>
      </c>
    </row>
    <row r="5132" spans="2:4" x14ac:dyDescent="0.3">
      <c r="B5132" s="72" t="s">
        <v>366</v>
      </c>
      <c r="C5132" s="74" t="s">
        <v>85</v>
      </c>
      <c r="D5132" s="73">
        <v>210991.99</v>
      </c>
    </row>
    <row r="5133" spans="2:4" x14ac:dyDescent="0.3">
      <c r="B5133" s="72" t="s">
        <v>366</v>
      </c>
      <c r="C5133" s="74" t="s">
        <v>87</v>
      </c>
      <c r="D5133" s="73">
        <v>174591.99000000002</v>
      </c>
    </row>
    <row r="5134" spans="2:4" x14ac:dyDescent="0.3">
      <c r="B5134" s="72" t="s">
        <v>366</v>
      </c>
      <c r="C5134" s="74" t="s">
        <v>91</v>
      </c>
      <c r="D5134" s="73">
        <v>6095991.5899999999</v>
      </c>
    </row>
    <row r="5135" spans="2:4" x14ac:dyDescent="0.3">
      <c r="B5135" s="72" t="s">
        <v>366</v>
      </c>
      <c r="C5135" s="74" t="s">
        <v>93</v>
      </c>
      <c r="D5135" s="73">
        <v>859415.53</v>
      </c>
    </row>
    <row r="5136" spans="2:4" x14ac:dyDescent="0.3">
      <c r="B5136" s="72" t="s">
        <v>366</v>
      </c>
      <c r="C5136" s="74" t="s">
        <v>95</v>
      </c>
      <c r="D5136" s="73">
        <v>515188.49999999988</v>
      </c>
    </row>
    <row r="5137" spans="2:4" x14ac:dyDescent="0.3">
      <c r="B5137" s="72" t="s">
        <v>366</v>
      </c>
      <c r="C5137" s="74" t="s">
        <v>101</v>
      </c>
      <c r="D5137" s="73">
        <v>4808099.6400000006</v>
      </c>
    </row>
    <row r="5138" spans="2:4" x14ac:dyDescent="0.3">
      <c r="B5138" s="72" t="s">
        <v>366</v>
      </c>
      <c r="C5138" s="74" t="s">
        <v>103</v>
      </c>
      <c r="D5138" s="73">
        <v>837801.3</v>
      </c>
    </row>
    <row r="5139" spans="2:4" x14ac:dyDescent="0.3">
      <c r="B5139" s="72" t="s">
        <v>366</v>
      </c>
      <c r="C5139" s="74" t="s">
        <v>105</v>
      </c>
      <c r="D5139" s="73">
        <v>55107.85</v>
      </c>
    </row>
    <row r="5140" spans="2:4" x14ac:dyDescent="0.3">
      <c r="B5140" s="72" t="s">
        <v>366</v>
      </c>
      <c r="C5140" s="74" t="s">
        <v>109</v>
      </c>
      <c r="D5140" s="73">
        <v>12344936.149999999</v>
      </c>
    </row>
    <row r="5141" spans="2:4" x14ac:dyDescent="0.3">
      <c r="B5141" s="72" t="s">
        <v>366</v>
      </c>
      <c r="C5141" s="74" t="s">
        <v>113</v>
      </c>
      <c r="D5141" s="73">
        <v>1088147.17</v>
      </c>
    </row>
    <row r="5142" spans="2:4" x14ac:dyDescent="0.3">
      <c r="B5142" s="72" t="s">
        <v>366</v>
      </c>
      <c r="C5142" s="74" t="s">
        <v>115</v>
      </c>
      <c r="D5142" s="73">
        <v>588522</v>
      </c>
    </row>
    <row r="5143" spans="2:4" x14ac:dyDescent="0.3">
      <c r="B5143" s="72" t="s">
        <v>366</v>
      </c>
      <c r="C5143" s="74" t="s">
        <v>117</v>
      </c>
      <c r="D5143" s="73">
        <v>2139304.16</v>
      </c>
    </row>
    <row r="5144" spans="2:4" x14ac:dyDescent="0.3">
      <c r="B5144" s="72" t="s">
        <v>366</v>
      </c>
      <c r="C5144" s="74" t="s">
        <v>119</v>
      </c>
      <c r="D5144" s="73">
        <v>458639.4</v>
      </c>
    </row>
    <row r="5145" spans="2:4" x14ac:dyDescent="0.3">
      <c r="B5145" s="72" t="s">
        <v>366</v>
      </c>
      <c r="C5145" s="74" t="s">
        <v>22</v>
      </c>
      <c r="D5145" s="73">
        <v>246553.13</v>
      </c>
    </row>
    <row r="5146" spans="2:4" x14ac:dyDescent="0.3">
      <c r="B5146" s="72" t="s">
        <v>366</v>
      </c>
      <c r="C5146" s="74" t="s">
        <v>6</v>
      </c>
      <c r="D5146" s="73">
        <v>916259.16000000015</v>
      </c>
    </row>
    <row r="5147" spans="2:4" x14ac:dyDescent="0.3">
      <c r="B5147" s="72" t="s">
        <v>366</v>
      </c>
      <c r="C5147" s="74" t="s">
        <v>14</v>
      </c>
      <c r="D5147" s="73">
        <v>64955.7</v>
      </c>
    </row>
    <row r="5148" spans="2:4" x14ac:dyDescent="0.3">
      <c r="B5148" s="72" t="s">
        <v>354</v>
      </c>
      <c r="C5148" s="74" t="s">
        <v>194</v>
      </c>
      <c r="D5148" s="73">
        <v>104461.35</v>
      </c>
    </row>
    <row r="5149" spans="2:4" x14ac:dyDescent="0.3">
      <c r="B5149" s="72" t="s">
        <v>354</v>
      </c>
      <c r="C5149" s="74" t="s">
        <v>193</v>
      </c>
      <c r="D5149" s="73">
        <v>-104461.35</v>
      </c>
    </row>
    <row r="5150" spans="2:4" x14ac:dyDescent="0.3">
      <c r="B5150" s="72" t="s">
        <v>354</v>
      </c>
      <c r="C5150" s="74" t="s">
        <v>185</v>
      </c>
      <c r="D5150" s="73">
        <v>176855</v>
      </c>
    </row>
    <row r="5151" spans="2:4" x14ac:dyDescent="0.3">
      <c r="B5151" s="72" t="s">
        <v>354</v>
      </c>
      <c r="C5151" s="74" t="s">
        <v>186</v>
      </c>
      <c r="D5151" s="73">
        <v>563034.89000000013</v>
      </c>
    </row>
    <row r="5152" spans="2:4" x14ac:dyDescent="0.3">
      <c r="B5152" s="72" t="s">
        <v>354</v>
      </c>
      <c r="C5152" s="74" t="s">
        <v>187</v>
      </c>
      <c r="D5152" s="73">
        <v>1819249.15</v>
      </c>
    </row>
    <row r="5153" spans="2:4" x14ac:dyDescent="0.3">
      <c r="B5153" s="72" t="s">
        <v>354</v>
      </c>
      <c r="C5153" s="74" t="s">
        <v>190</v>
      </c>
      <c r="D5153" s="73">
        <v>279901.35000000003</v>
      </c>
    </row>
    <row r="5154" spans="2:4" x14ac:dyDescent="0.3">
      <c r="B5154" s="72" t="s">
        <v>354</v>
      </c>
      <c r="C5154" s="74" t="s">
        <v>191</v>
      </c>
      <c r="D5154" s="73">
        <v>659683.71</v>
      </c>
    </row>
    <row r="5155" spans="2:4" x14ac:dyDescent="0.3">
      <c r="B5155" s="72" t="s">
        <v>354</v>
      </c>
      <c r="C5155" s="74" t="s">
        <v>192</v>
      </c>
      <c r="D5155" s="73">
        <v>26046869.719999999</v>
      </c>
    </row>
    <row r="5156" spans="2:4" x14ac:dyDescent="0.3">
      <c r="B5156" s="72" t="s">
        <v>354</v>
      </c>
      <c r="C5156" s="74" t="s">
        <v>172</v>
      </c>
      <c r="D5156" s="73">
        <v>347951.45</v>
      </c>
    </row>
    <row r="5157" spans="2:4" x14ac:dyDescent="0.3">
      <c r="B5157" s="72" t="s">
        <v>354</v>
      </c>
      <c r="C5157" s="74" t="s">
        <v>174</v>
      </c>
      <c r="D5157" s="73">
        <v>566971.38</v>
      </c>
    </row>
    <row r="5158" spans="2:4" x14ac:dyDescent="0.3">
      <c r="B5158" s="72" t="s">
        <v>354</v>
      </c>
      <c r="C5158" s="74" t="s">
        <v>178</v>
      </c>
      <c r="D5158" s="73">
        <v>393823.02</v>
      </c>
    </row>
    <row r="5159" spans="2:4" x14ac:dyDescent="0.3">
      <c r="B5159" s="72" t="s">
        <v>354</v>
      </c>
      <c r="C5159" s="74" t="s">
        <v>180</v>
      </c>
      <c r="D5159" s="73">
        <v>584593.32000000007</v>
      </c>
    </row>
    <row r="5160" spans="2:4" x14ac:dyDescent="0.3">
      <c r="B5160" s="72" t="s">
        <v>354</v>
      </c>
      <c r="C5160" s="74" t="s">
        <v>182</v>
      </c>
      <c r="D5160" s="73">
        <v>10934152.020000005</v>
      </c>
    </row>
    <row r="5161" spans="2:4" x14ac:dyDescent="0.3">
      <c r="B5161" s="72" t="s">
        <v>354</v>
      </c>
      <c r="C5161" s="74" t="s">
        <v>135</v>
      </c>
      <c r="D5161" s="73">
        <v>19955.670000000006</v>
      </c>
    </row>
    <row r="5162" spans="2:4" x14ac:dyDescent="0.3">
      <c r="B5162" s="72" t="s">
        <v>354</v>
      </c>
      <c r="C5162" s="74" t="s">
        <v>137</v>
      </c>
      <c r="D5162" s="73">
        <v>45508.279999999984</v>
      </c>
    </row>
    <row r="5163" spans="2:4" x14ac:dyDescent="0.3">
      <c r="B5163" s="72" t="s">
        <v>354</v>
      </c>
      <c r="C5163" s="74" t="s">
        <v>139</v>
      </c>
      <c r="D5163" s="73">
        <v>3496911.59</v>
      </c>
    </row>
    <row r="5164" spans="2:4" x14ac:dyDescent="0.3">
      <c r="B5164" s="72" t="s">
        <v>354</v>
      </c>
      <c r="C5164" s="74" t="s">
        <v>141</v>
      </c>
      <c r="D5164" s="73">
        <v>3440711.87</v>
      </c>
    </row>
    <row r="5165" spans="2:4" x14ac:dyDescent="0.3">
      <c r="B5165" s="72" t="s">
        <v>354</v>
      </c>
      <c r="C5165" s="74" t="s">
        <v>143</v>
      </c>
      <c r="D5165" s="73">
        <v>307913.69</v>
      </c>
    </row>
    <row r="5166" spans="2:4" x14ac:dyDescent="0.3">
      <c r="B5166" s="72" t="s">
        <v>354</v>
      </c>
      <c r="C5166" s="74" t="s">
        <v>145</v>
      </c>
      <c r="D5166" s="73">
        <v>117848.46999999997</v>
      </c>
    </row>
    <row r="5167" spans="2:4" x14ac:dyDescent="0.3">
      <c r="B5167" s="72" t="s">
        <v>354</v>
      </c>
      <c r="C5167" s="74" t="s">
        <v>147</v>
      </c>
      <c r="D5167" s="73">
        <v>21359.869999999995</v>
      </c>
    </row>
    <row r="5168" spans="2:4" x14ac:dyDescent="0.3">
      <c r="B5168" s="72" t="s">
        <v>354</v>
      </c>
      <c r="C5168" s="74" t="s">
        <v>149</v>
      </c>
      <c r="D5168" s="73">
        <v>46676.770000000004</v>
      </c>
    </row>
    <row r="5169" spans="2:4" x14ac:dyDescent="0.3">
      <c r="B5169" s="72" t="s">
        <v>354</v>
      </c>
      <c r="C5169" s="74" t="s">
        <v>159</v>
      </c>
      <c r="D5169" s="73">
        <v>1392581.8899999997</v>
      </c>
    </row>
    <row r="5170" spans="2:4" x14ac:dyDescent="0.3">
      <c r="B5170" s="72" t="s">
        <v>354</v>
      </c>
      <c r="C5170" s="74" t="s">
        <v>161</v>
      </c>
      <c r="D5170" s="73">
        <v>4076556.8800000004</v>
      </c>
    </row>
    <row r="5171" spans="2:4" x14ac:dyDescent="0.3">
      <c r="B5171" s="72" t="s">
        <v>354</v>
      </c>
      <c r="C5171" s="74" t="s">
        <v>163</v>
      </c>
      <c r="D5171" s="73">
        <v>960925.94000000006</v>
      </c>
    </row>
    <row r="5172" spans="2:4" x14ac:dyDescent="0.3">
      <c r="B5172" s="72" t="s">
        <v>354</v>
      </c>
      <c r="C5172" s="74" t="s">
        <v>165</v>
      </c>
      <c r="D5172" s="73">
        <v>2177639.52</v>
      </c>
    </row>
    <row r="5173" spans="2:4" x14ac:dyDescent="0.3">
      <c r="B5173" s="72" t="s">
        <v>354</v>
      </c>
      <c r="C5173" s="74" t="s">
        <v>124</v>
      </c>
      <c r="D5173" s="73">
        <v>410809.82000000007</v>
      </c>
    </row>
    <row r="5174" spans="2:4" x14ac:dyDescent="0.3">
      <c r="B5174" s="72" t="s">
        <v>354</v>
      </c>
      <c r="C5174" s="74" t="s">
        <v>126</v>
      </c>
      <c r="D5174" s="73">
        <v>182682.49</v>
      </c>
    </row>
    <row r="5175" spans="2:4" x14ac:dyDescent="0.3">
      <c r="B5175" s="72" t="s">
        <v>354</v>
      </c>
      <c r="C5175" s="74" t="s">
        <v>128</v>
      </c>
      <c r="D5175" s="73">
        <v>925785.16</v>
      </c>
    </row>
    <row r="5176" spans="2:4" x14ac:dyDescent="0.3">
      <c r="B5176" s="72" t="s">
        <v>354</v>
      </c>
      <c r="C5176" s="74" t="s">
        <v>130</v>
      </c>
      <c r="D5176" s="73">
        <v>249038.81999999998</v>
      </c>
    </row>
    <row r="5177" spans="2:4" x14ac:dyDescent="0.3">
      <c r="B5177" s="72" t="s">
        <v>354</v>
      </c>
      <c r="C5177" s="74" t="s">
        <v>132</v>
      </c>
      <c r="D5177" s="73">
        <v>1643625.8300000003</v>
      </c>
    </row>
    <row r="5178" spans="2:4" x14ac:dyDescent="0.3">
      <c r="B5178" s="72" t="s">
        <v>354</v>
      </c>
      <c r="C5178" s="74" t="s">
        <v>39</v>
      </c>
      <c r="D5178" s="73">
        <v>55462.03</v>
      </c>
    </row>
    <row r="5179" spans="2:4" x14ac:dyDescent="0.3">
      <c r="B5179" s="72" t="s">
        <v>354</v>
      </c>
      <c r="C5179" s="74" t="s">
        <v>49</v>
      </c>
      <c r="D5179" s="73">
        <v>528461.09</v>
      </c>
    </row>
    <row r="5180" spans="2:4" x14ac:dyDescent="0.3">
      <c r="B5180" s="72" t="s">
        <v>354</v>
      </c>
      <c r="C5180" s="74" t="s">
        <v>51</v>
      </c>
      <c r="D5180" s="73">
        <v>175632.43</v>
      </c>
    </row>
    <row r="5181" spans="2:4" x14ac:dyDescent="0.3">
      <c r="B5181" s="72" t="s">
        <v>354</v>
      </c>
      <c r="C5181" s="74" t="s">
        <v>57</v>
      </c>
      <c r="D5181" s="73">
        <v>5075</v>
      </c>
    </row>
    <row r="5182" spans="2:4" x14ac:dyDescent="0.3">
      <c r="B5182" s="72" t="s">
        <v>354</v>
      </c>
      <c r="C5182" s="74" t="s">
        <v>61</v>
      </c>
      <c r="D5182" s="73">
        <v>1105351.3899999999</v>
      </c>
    </row>
    <row r="5183" spans="2:4" x14ac:dyDescent="0.3">
      <c r="B5183" s="72" t="s">
        <v>354</v>
      </c>
      <c r="C5183" s="74" t="s">
        <v>63</v>
      </c>
      <c r="D5183" s="73">
        <v>720886.1</v>
      </c>
    </row>
    <row r="5184" spans="2:4" x14ac:dyDescent="0.3">
      <c r="B5184" s="72" t="s">
        <v>354</v>
      </c>
      <c r="C5184" s="74" t="s">
        <v>65</v>
      </c>
      <c r="D5184" s="73">
        <v>14394.96</v>
      </c>
    </row>
    <row r="5185" spans="2:4" x14ac:dyDescent="0.3">
      <c r="B5185" s="72" t="s">
        <v>354</v>
      </c>
      <c r="C5185" s="74" t="s">
        <v>67</v>
      </c>
      <c r="D5185" s="73">
        <v>906.46</v>
      </c>
    </row>
    <row r="5186" spans="2:4" x14ac:dyDescent="0.3">
      <c r="B5186" s="72" t="s">
        <v>354</v>
      </c>
      <c r="C5186" s="74" t="s">
        <v>69</v>
      </c>
      <c r="D5186" s="73">
        <v>561974.4</v>
      </c>
    </row>
    <row r="5187" spans="2:4" x14ac:dyDescent="0.3">
      <c r="B5187" s="72" t="s">
        <v>354</v>
      </c>
      <c r="C5187" s="74" t="s">
        <v>71</v>
      </c>
      <c r="D5187" s="73">
        <v>342669.5</v>
      </c>
    </row>
    <row r="5188" spans="2:4" x14ac:dyDescent="0.3">
      <c r="B5188" s="72" t="s">
        <v>354</v>
      </c>
      <c r="C5188" s="74" t="s">
        <v>73</v>
      </c>
      <c r="D5188" s="73">
        <v>299673.69</v>
      </c>
    </row>
    <row r="5189" spans="2:4" x14ac:dyDescent="0.3">
      <c r="B5189" s="72" t="s">
        <v>354</v>
      </c>
      <c r="C5189" s="74" t="s">
        <v>81</v>
      </c>
      <c r="D5189" s="73">
        <v>-26312.51</v>
      </c>
    </row>
    <row r="5190" spans="2:4" x14ac:dyDescent="0.3">
      <c r="B5190" s="72" t="s">
        <v>354</v>
      </c>
      <c r="C5190" s="74" t="s">
        <v>85</v>
      </c>
      <c r="D5190" s="73">
        <v>19343.29</v>
      </c>
    </row>
    <row r="5191" spans="2:4" x14ac:dyDescent="0.3">
      <c r="B5191" s="72" t="s">
        <v>354</v>
      </c>
      <c r="C5191" s="74" t="s">
        <v>87</v>
      </c>
      <c r="D5191" s="73">
        <v>20771.989999999998</v>
      </c>
    </row>
    <row r="5192" spans="2:4" x14ac:dyDescent="0.3">
      <c r="B5192" s="72" t="s">
        <v>354</v>
      </c>
      <c r="C5192" s="74" t="s">
        <v>89</v>
      </c>
      <c r="D5192" s="73">
        <v>158582.9</v>
      </c>
    </row>
    <row r="5193" spans="2:4" x14ac:dyDescent="0.3">
      <c r="B5193" s="72" t="s">
        <v>354</v>
      </c>
      <c r="C5193" s="74" t="s">
        <v>91</v>
      </c>
      <c r="D5193" s="73">
        <v>291433.18</v>
      </c>
    </row>
    <row r="5194" spans="2:4" x14ac:dyDescent="0.3">
      <c r="B5194" s="72" t="s">
        <v>354</v>
      </c>
      <c r="C5194" s="74" t="s">
        <v>93</v>
      </c>
      <c r="D5194" s="73">
        <v>219183.22999999998</v>
      </c>
    </row>
    <row r="5195" spans="2:4" x14ac:dyDescent="0.3">
      <c r="B5195" s="72" t="s">
        <v>354</v>
      </c>
      <c r="C5195" s="74" t="s">
        <v>95</v>
      </c>
      <c r="D5195" s="73">
        <v>170938.58</v>
      </c>
    </row>
    <row r="5196" spans="2:4" x14ac:dyDescent="0.3">
      <c r="B5196" s="72" t="s">
        <v>354</v>
      </c>
      <c r="C5196" s="74" t="s">
        <v>97</v>
      </c>
      <c r="D5196" s="73">
        <v>20087.2</v>
      </c>
    </row>
    <row r="5197" spans="2:4" x14ac:dyDescent="0.3">
      <c r="B5197" s="72" t="s">
        <v>354</v>
      </c>
      <c r="C5197" s="74" t="s">
        <v>99</v>
      </c>
      <c r="D5197" s="73">
        <v>104778.22</v>
      </c>
    </row>
    <row r="5198" spans="2:4" x14ac:dyDescent="0.3">
      <c r="B5198" s="72" t="s">
        <v>354</v>
      </c>
      <c r="C5198" s="74" t="s">
        <v>101</v>
      </c>
      <c r="D5198" s="73">
        <v>22855.040000000001</v>
      </c>
    </row>
    <row r="5199" spans="2:4" x14ac:dyDescent="0.3">
      <c r="B5199" s="72" t="s">
        <v>354</v>
      </c>
      <c r="C5199" s="74" t="s">
        <v>103</v>
      </c>
      <c r="D5199" s="73">
        <v>48633.31</v>
      </c>
    </row>
    <row r="5200" spans="2:4" x14ac:dyDescent="0.3">
      <c r="B5200" s="72" t="s">
        <v>354</v>
      </c>
      <c r="C5200" s="74" t="s">
        <v>105</v>
      </c>
      <c r="D5200" s="73">
        <v>45018.9</v>
      </c>
    </row>
    <row r="5201" spans="2:4" x14ac:dyDescent="0.3">
      <c r="B5201" s="72" t="s">
        <v>354</v>
      </c>
      <c r="C5201" s="74" t="s">
        <v>107</v>
      </c>
      <c r="D5201" s="73">
        <v>69764.69</v>
      </c>
    </row>
    <row r="5202" spans="2:4" x14ac:dyDescent="0.3">
      <c r="B5202" s="72" t="s">
        <v>354</v>
      </c>
      <c r="C5202" s="74" t="s">
        <v>109</v>
      </c>
      <c r="D5202" s="73">
        <v>863231.76</v>
      </c>
    </row>
    <row r="5203" spans="2:4" x14ac:dyDescent="0.3">
      <c r="B5203" s="72" t="s">
        <v>354</v>
      </c>
      <c r="C5203" s="74" t="s">
        <v>111</v>
      </c>
      <c r="D5203" s="73">
        <v>329548.33</v>
      </c>
    </row>
    <row r="5204" spans="2:4" x14ac:dyDescent="0.3">
      <c r="B5204" s="72" t="s">
        <v>354</v>
      </c>
      <c r="C5204" s="74" t="s">
        <v>117</v>
      </c>
      <c r="D5204" s="73">
        <v>2375</v>
      </c>
    </row>
    <row r="5205" spans="2:4" x14ac:dyDescent="0.3">
      <c r="B5205" s="72" t="s">
        <v>354</v>
      </c>
      <c r="C5205" s="74" t="s">
        <v>119</v>
      </c>
      <c r="D5205" s="73">
        <v>23878.74</v>
      </c>
    </row>
    <row r="5206" spans="2:4" x14ac:dyDescent="0.3">
      <c r="B5206" s="72" t="s">
        <v>354</v>
      </c>
      <c r="C5206" s="74" t="s">
        <v>121</v>
      </c>
      <c r="D5206" s="73">
        <v>-1248.4300000000003</v>
      </c>
    </row>
    <row r="5207" spans="2:4" x14ac:dyDescent="0.3">
      <c r="B5207" s="72" t="s">
        <v>354</v>
      </c>
      <c r="C5207" s="74" t="s">
        <v>22</v>
      </c>
      <c r="D5207" s="73">
        <v>139986.06</v>
      </c>
    </row>
    <row r="5208" spans="2:4" x14ac:dyDescent="0.3">
      <c r="B5208" s="72" t="s">
        <v>354</v>
      </c>
      <c r="C5208" s="74" t="s">
        <v>6</v>
      </c>
      <c r="D5208" s="73">
        <v>155357.34999999998</v>
      </c>
    </row>
    <row r="5209" spans="2:4" x14ac:dyDescent="0.3">
      <c r="B5209" s="72" t="s">
        <v>354</v>
      </c>
      <c r="C5209" s="74" t="s">
        <v>8</v>
      </c>
      <c r="D5209" s="73">
        <v>175796.28</v>
      </c>
    </row>
    <row r="5210" spans="2:4" x14ac:dyDescent="0.3">
      <c r="B5210" s="72" t="s">
        <v>354</v>
      </c>
      <c r="C5210" s="74" t="s">
        <v>10</v>
      </c>
      <c r="D5210" s="73">
        <v>36106.26</v>
      </c>
    </row>
    <row r="5211" spans="2:4" x14ac:dyDescent="0.3">
      <c r="B5211" s="72" t="s">
        <v>354</v>
      </c>
      <c r="C5211" s="74" t="s">
        <v>12</v>
      </c>
      <c r="D5211" s="73">
        <v>200539.13</v>
      </c>
    </row>
    <row r="5212" spans="2:4" x14ac:dyDescent="0.3">
      <c r="B5212" s="72" t="s">
        <v>354</v>
      </c>
      <c r="C5212" s="74" t="s">
        <v>18</v>
      </c>
      <c r="D5212" s="73">
        <v>490603.32999999996</v>
      </c>
    </row>
    <row r="5213" spans="2:4" x14ac:dyDescent="0.3">
      <c r="B5213" s="72" t="s">
        <v>498</v>
      </c>
      <c r="C5213" s="74" t="s">
        <v>194</v>
      </c>
      <c r="D5213" s="73">
        <v>169367.97</v>
      </c>
    </row>
    <row r="5214" spans="2:4" x14ac:dyDescent="0.3">
      <c r="B5214" s="72" t="s">
        <v>498</v>
      </c>
      <c r="C5214" s="74" t="s">
        <v>193</v>
      </c>
      <c r="D5214" s="73">
        <v>-169367.97</v>
      </c>
    </row>
    <row r="5215" spans="2:4" x14ac:dyDescent="0.3">
      <c r="B5215" s="72" t="s">
        <v>498</v>
      </c>
      <c r="C5215" s="74" t="s">
        <v>185</v>
      </c>
      <c r="D5215" s="73">
        <v>237328</v>
      </c>
    </row>
    <row r="5216" spans="2:4" x14ac:dyDescent="0.3">
      <c r="B5216" s="72" t="s">
        <v>498</v>
      </c>
      <c r="C5216" s="74" t="s">
        <v>186</v>
      </c>
      <c r="D5216" s="73">
        <v>402729.64999999997</v>
      </c>
    </row>
    <row r="5217" spans="2:4" x14ac:dyDescent="0.3">
      <c r="B5217" s="72" t="s">
        <v>498</v>
      </c>
      <c r="C5217" s="74" t="s">
        <v>187</v>
      </c>
      <c r="D5217" s="73">
        <v>2566682.1399999997</v>
      </c>
    </row>
    <row r="5218" spans="2:4" x14ac:dyDescent="0.3">
      <c r="B5218" s="72" t="s">
        <v>498</v>
      </c>
      <c r="C5218" s="74" t="s">
        <v>190</v>
      </c>
      <c r="D5218" s="73">
        <v>573501.54999999993</v>
      </c>
    </row>
    <row r="5219" spans="2:4" x14ac:dyDescent="0.3">
      <c r="B5219" s="72" t="s">
        <v>498</v>
      </c>
      <c r="C5219" s="74" t="s">
        <v>191</v>
      </c>
      <c r="D5219" s="73">
        <v>567205.43000000005</v>
      </c>
    </row>
    <row r="5220" spans="2:4" x14ac:dyDescent="0.3">
      <c r="B5220" s="72" t="s">
        <v>498</v>
      </c>
      <c r="C5220" s="74" t="s">
        <v>192</v>
      </c>
      <c r="D5220" s="73">
        <v>27391139.140000001</v>
      </c>
    </row>
    <row r="5221" spans="2:4" x14ac:dyDescent="0.3">
      <c r="B5221" s="72" t="s">
        <v>498</v>
      </c>
      <c r="C5221" s="74" t="s">
        <v>172</v>
      </c>
      <c r="D5221" s="73">
        <v>170073.26</v>
      </c>
    </row>
    <row r="5222" spans="2:4" x14ac:dyDescent="0.3">
      <c r="B5222" s="72" t="s">
        <v>498</v>
      </c>
      <c r="C5222" s="74" t="s">
        <v>174</v>
      </c>
      <c r="D5222" s="73">
        <v>716301.71</v>
      </c>
    </row>
    <row r="5223" spans="2:4" x14ac:dyDescent="0.3">
      <c r="B5223" s="72" t="s">
        <v>498</v>
      </c>
      <c r="C5223" s="74" t="s">
        <v>178</v>
      </c>
      <c r="D5223" s="73">
        <v>576208.12</v>
      </c>
    </row>
    <row r="5224" spans="2:4" x14ac:dyDescent="0.3">
      <c r="B5224" s="72" t="s">
        <v>498</v>
      </c>
      <c r="C5224" s="74" t="s">
        <v>180</v>
      </c>
      <c r="D5224" s="73">
        <v>414775.9200000001</v>
      </c>
    </row>
    <row r="5225" spans="2:4" x14ac:dyDescent="0.3">
      <c r="B5225" s="72" t="s">
        <v>498</v>
      </c>
      <c r="C5225" s="74" t="s">
        <v>182</v>
      </c>
      <c r="D5225" s="73">
        <v>9947029.8100000042</v>
      </c>
    </row>
    <row r="5226" spans="2:4" x14ac:dyDescent="0.3">
      <c r="B5226" s="72" t="s">
        <v>498</v>
      </c>
      <c r="C5226" s="74" t="s">
        <v>137</v>
      </c>
      <c r="D5226" s="73">
        <v>1666.6599999999999</v>
      </c>
    </row>
    <row r="5227" spans="2:4" x14ac:dyDescent="0.3">
      <c r="B5227" s="72" t="s">
        <v>498</v>
      </c>
      <c r="C5227" s="74" t="s">
        <v>139</v>
      </c>
      <c r="D5227" s="73">
        <v>2418757.2000000002</v>
      </c>
    </row>
    <row r="5228" spans="2:4" x14ac:dyDescent="0.3">
      <c r="B5228" s="72" t="s">
        <v>498</v>
      </c>
      <c r="C5228" s="74" t="s">
        <v>141</v>
      </c>
      <c r="D5228" s="73">
        <v>3613295.6500000004</v>
      </c>
    </row>
    <row r="5229" spans="2:4" x14ac:dyDescent="0.3">
      <c r="B5229" s="72" t="s">
        <v>498</v>
      </c>
      <c r="C5229" s="74" t="s">
        <v>143</v>
      </c>
      <c r="D5229" s="73">
        <v>166591.19999999998</v>
      </c>
    </row>
    <row r="5230" spans="2:4" x14ac:dyDescent="0.3">
      <c r="B5230" s="72" t="s">
        <v>498</v>
      </c>
      <c r="C5230" s="74" t="s">
        <v>145</v>
      </c>
      <c r="D5230" s="73">
        <v>119975.97</v>
      </c>
    </row>
    <row r="5231" spans="2:4" x14ac:dyDescent="0.3">
      <c r="B5231" s="72" t="s">
        <v>498</v>
      </c>
      <c r="C5231" s="74" t="s">
        <v>147</v>
      </c>
      <c r="D5231" s="73">
        <v>46885.62</v>
      </c>
    </row>
    <row r="5232" spans="2:4" x14ac:dyDescent="0.3">
      <c r="B5232" s="72" t="s">
        <v>498</v>
      </c>
      <c r="C5232" s="74" t="s">
        <v>149</v>
      </c>
      <c r="D5232" s="73">
        <v>119498.25</v>
      </c>
    </row>
    <row r="5233" spans="2:4" x14ac:dyDescent="0.3">
      <c r="B5233" s="72" t="s">
        <v>498</v>
      </c>
      <c r="C5233" s="74" t="s">
        <v>159</v>
      </c>
      <c r="D5233" s="73">
        <v>1236633.78</v>
      </c>
    </row>
    <row r="5234" spans="2:4" x14ac:dyDescent="0.3">
      <c r="B5234" s="72" t="s">
        <v>498</v>
      </c>
      <c r="C5234" s="74" t="s">
        <v>161</v>
      </c>
      <c r="D5234" s="73">
        <v>4439367.8900000006</v>
      </c>
    </row>
    <row r="5235" spans="2:4" x14ac:dyDescent="0.3">
      <c r="B5235" s="72" t="s">
        <v>498</v>
      </c>
      <c r="C5235" s="74" t="s">
        <v>163</v>
      </c>
      <c r="D5235" s="73">
        <v>872338.14999999979</v>
      </c>
    </row>
    <row r="5236" spans="2:4" x14ac:dyDescent="0.3">
      <c r="B5236" s="72" t="s">
        <v>498</v>
      </c>
      <c r="C5236" s="74" t="s">
        <v>165</v>
      </c>
      <c r="D5236" s="73">
        <v>2351052.7800000003</v>
      </c>
    </row>
    <row r="5237" spans="2:4" x14ac:dyDescent="0.3">
      <c r="B5237" s="72" t="s">
        <v>498</v>
      </c>
      <c r="C5237" s="74" t="s">
        <v>124</v>
      </c>
      <c r="D5237" s="73">
        <v>73844.47</v>
      </c>
    </row>
    <row r="5238" spans="2:4" x14ac:dyDescent="0.3">
      <c r="B5238" s="72" t="s">
        <v>498</v>
      </c>
      <c r="C5238" s="74" t="s">
        <v>126</v>
      </c>
      <c r="D5238" s="73">
        <v>113962.26999999999</v>
      </c>
    </row>
    <row r="5239" spans="2:4" x14ac:dyDescent="0.3">
      <c r="B5239" s="72" t="s">
        <v>498</v>
      </c>
      <c r="C5239" s="74" t="s">
        <v>128</v>
      </c>
      <c r="D5239" s="73">
        <v>57384.160000000003</v>
      </c>
    </row>
    <row r="5240" spans="2:4" x14ac:dyDescent="0.3">
      <c r="B5240" s="72" t="s">
        <v>498</v>
      </c>
      <c r="C5240" s="74" t="s">
        <v>130</v>
      </c>
      <c r="D5240" s="73">
        <v>309983.45</v>
      </c>
    </row>
    <row r="5241" spans="2:4" x14ac:dyDescent="0.3">
      <c r="B5241" s="72" t="s">
        <v>498</v>
      </c>
      <c r="C5241" s="74" t="s">
        <v>132</v>
      </c>
      <c r="D5241" s="73">
        <v>1207526.29</v>
      </c>
    </row>
    <row r="5242" spans="2:4" x14ac:dyDescent="0.3">
      <c r="B5242" s="72" t="s">
        <v>498</v>
      </c>
      <c r="C5242" s="74" t="s">
        <v>33</v>
      </c>
      <c r="D5242" s="73">
        <v>1445.76</v>
      </c>
    </row>
    <row r="5243" spans="2:4" x14ac:dyDescent="0.3">
      <c r="B5243" s="72" t="s">
        <v>498</v>
      </c>
      <c r="C5243" s="74" t="s">
        <v>35</v>
      </c>
      <c r="D5243" s="73">
        <v>92749.140000000014</v>
      </c>
    </row>
    <row r="5244" spans="2:4" x14ac:dyDescent="0.3">
      <c r="B5244" s="72" t="s">
        <v>498</v>
      </c>
      <c r="C5244" s="74" t="s">
        <v>39</v>
      </c>
      <c r="D5244" s="73">
        <v>70185.02</v>
      </c>
    </row>
    <row r="5245" spans="2:4" x14ac:dyDescent="0.3">
      <c r="B5245" s="72" t="s">
        <v>498</v>
      </c>
      <c r="C5245" s="74" t="s">
        <v>41</v>
      </c>
      <c r="D5245" s="73">
        <v>16273</v>
      </c>
    </row>
    <row r="5246" spans="2:4" x14ac:dyDescent="0.3">
      <c r="B5246" s="72" t="s">
        <v>498</v>
      </c>
      <c r="C5246" s="74" t="s">
        <v>49</v>
      </c>
      <c r="D5246" s="73">
        <v>636601.55000000005</v>
      </c>
    </row>
    <row r="5247" spans="2:4" x14ac:dyDescent="0.3">
      <c r="B5247" s="72" t="s">
        <v>498</v>
      </c>
      <c r="C5247" s="74" t="s">
        <v>51</v>
      </c>
      <c r="D5247" s="73">
        <v>301981.5</v>
      </c>
    </row>
    <row r="5248" spans="2:4" x14ac:dyDescent="0.3">
      <c r="B5248" s="72" t="s">
        <v>498</v>
      </c>
      <c r="C5248" s="74" t="s">
        <v>53</v>
      </c>
      <c r="D5248" s="73">
        <v>451735.27</v>
      </c>
    </row>
    <row r="5249" spans="2:4" x14ac:dyDescent="0.3">
      <c r="B5249" s="72" t="s">
        <v>498</v>
      </c>
      <c r="C5249" s="74" t="s">
        <v>57</v>
      </c>
      <c r="D5249" s="73">
        <v>14296.68</v>
      </c>
    </row>
    <row r="5250" spans="2:4" x14ac:dyDescent="0.3">
      <c r="B5250" s="72" t="s">
        <v>498</v>
      </c>
      <c r="C5250" s="74" t="s">
        <v>59</v>
      </c>
      <c r="D5250" s="73">
        <v>1763239.89</v>
      </c>
    </row>
    <row r="5251" spans="2:4" x14ac:dyDescent="0.3">
      <c r="B5251" s="72" t="s">
        <v>498</v>
      </c>
      <c r="C5251" s="74" t="s">
        <v>61</v>
      </c>
      <c r="D5251" s="73">
        <v>83260.420000000013</v>
      </c>
    </row>
    <row r="5252" spans="2:4" x14ac:dyDescent="0.3">
      <c r="B5252" s="72" t="s">
        <v>498</v>
      </c>
      <c r="C5252" s="74" t="s">
        <v>63</v>
      </c>
      <c r="D5252" s="73">
        <v>3800</v>
      </c>
    </row>
    <row r="5253" spans="2:4" x14ac:dyDescent="0.3">
      <c r="B5253" s="72" t="s">
        <v>498</v>
      </c>
      <c r="C5253" s="74" t="s">
        <v>65</v>
      </c>
      <c r="D5253" s="73">
        <v>8447.2199999999993</v>
      </c>
    </row>
    <row r="5254" spans="2:4" x14ac:dyDescent="0.3">
      <c r="B5254" s="72" t="s">
        <v>498</v>
      </c>
      <c r="C5254" s="74" t="s">
        <v>67</v>
      </c>
      <c r="D5254" s="73">
        <v>19547.21</v>
      </c>
    </row>
    <row r="5255" spans="2:4" x14ac:dyDescent="0.3">
      <c r="B5255" s="72" t="s">
        <v>498</v>
      </c>
      <c r="C5255" s="74" t="s">
        <v>69</v>
      </c>
      <c r="D5255" s="73">
        <v>283801.27999999997</v>
      </c>
    </row>
    <row r="5256" spans="2:4" x14ac:dyDescent="0.3">
      <c r="B5256" s="72" t="s">
        <v>498</v>
      </c>
      <c r="C5256" s="74" t="s">
        <v>71</v>
      </c>
      <c r="D5256" s="73">
        <v>742240.92999999993</v>
      </c>
    </row>
    <row r="5257" spans="2:4" x14ac:dyDescent="0.3">
      <c r="B5257" s="72" t="s">
        <v>498</v>
      </c>
      <c r="C5257" s="74" t="s">
        <v>73</v>
      </c>
      <c r="D5257" s="73">
        <v>88353.14</v>
      </c>
    </row>
    <row r="5258" spans="2:4" x14ac:dyDescent="0.3">
      <c r="B5258" s="72" t="s">
        <v>498</v>
      </c>
      <c r="C5258" s="74" t="s">
        <v>85</v>
      </c>
      <c r="D5258" s="73">
        <v>130271</v>
      </c>
    </row>
    <row r="5259" spans="2:4" x14ac:dyDescent="0.3">
      <c r="B5259" s="72" t="s">
        <v>498</v>
      </c>
      <c r="C5259" s="74" t="s">
        <v>89</v>
      </c>
      <c r="D5259" s="73">
        <v>16149.01</v>
      </c>
    </row>
    <row r="5260" spans="2:4" x14ac:dyDescent="0.3">
      <c r="B5260" s="72" t="s">
        <v>498</v>
      </c>
      <c r="C5260" s="74" t="s">
        <v>91</v>
      </c>
      <c r="D5260" s="73">
        <v>298847.14</v>
      </c>
    </row>
    <row r="5261" spans="2:4" x14ac:dyDescent="0.3">
      <c r="B5261" s="72" t="s">
        <v>498</v>
      </c>
      <c r="C5261" s="74" t="s">
        <v>93</v>
      </c>
      <c r="D5261" s="73">
        <v>129075.13</v>
      </c>
    </row>
    <row r="5262" spans="2:4" x14ac:dyDescent="0.3">
      <c r="B5262" s="72" t="s">
        <v>498</v>
      </c>
      <c r="C5262" s="74" t="s">
        <v>95</v>
      </c>
      <c r="D5262" s="73">
        <v>292700.22000000003</v>
      </c>
    </row>
    <row r="5263" spans="2:4" x14ac:dyDescent="0.3">
      <c r="B5263" s="72" t="s">
        <v>498</v>
      </c>
      <c r="C5263" s="74" t="s">
        <v>99</v>
      </c>
      <c r="D5263" s="73">
        <v>132600.43</v>
      </c>
    </row>
    <row r="5264" spans="2:4" x14ac:dyDescent="0.3">
      <c r="B5264" s="72" t="s">
        <v>498</v>
      </c>
      <c r="C5264" s="74" t="s">
        <v>103</v>
      </c>
      <c r="D5264" s="73">
        <v>168740.34</v>
      </c>
    </row>
    <row r="5265" spans="2:4" x14ac:dyDescent="0.3">
      <c r="B5265" s="72" t="s">
        <v>498</v>
      </c>
      <c r="C5265" s="74" t="s">
        <v>105</v>
      </c>
      <c r="D5265" s="73">
        <v>29998.11</v>
      </c>
    </row>
    <row r="5266" spans="2:4" x14ac:dyDescent="0.3">
      <c r="B5266" s="72" t="s">
        <v>498</v>
      </c>
      <c r="C5266" s="74" t="s">
        <v>107</v>
      </c>
      <c r="D5266" s="73">
        <v>110629.33</v>
      </c>
    </row>
    <row r="5267" spans="2:4" x14ac:dyDescent="0.3">
      <c r="B5267" s="72" t="s">
        <v>498</v>
      </c>
      <c r="C5267" s="74" t="s">
        <v>109</v>
      </c>
      <c r="D5267" s="73">
        <v>2128700.27</v>
      </c>
    </row>
    <row r="5268" spans="2:4" x14ac:dyDescent="0.3">
      <c r="B5268" s="72" t="s">
        <v>498</v>
      </c>
      <c r="C5268" s="74" t="s">
        <v>111</v>
      </c>
      <c r="D5268" s="73">
        <v>206315.04000000004</v>
      </c>
    </row>
    <row r="5269" spans="2:4" x14ac:dyDescent="0.3">
      <c r="B5269" s="72" t="s">
        <v>498</v>
      </c>
      <c r="C5269" s="74" t="s">
        <v>113</v>
      </c>
      <c r="D5269" s="73">
        <v>25170</v>
      </c>
    </row>
    <row r="5270" spans="2:4" x14ac:dyDescent="0.3">
      <c r="B5270" s="72" t="s">
        <v>498</v>
      </c>
      <c r="C5270" s="74" t="s">
        <v>117</v>
      </c>
      <c r="D5270" s="73">
        <v>596448.39</v>
      </c>
    </row>
    <row r="5271" spans="2:4" x14ac:dyDescent="0.3">
      <c r="B5271" s="72" t="s">
        <v>498</v>
      </c>
      <c r="C5271" s="74" t="s">
        <v>119</v>
      </c>
      <c r="D5271" s="73">
        <v>49504.66</v>
      </c>
    </row>
    <row r="5272" spans="2:4" x14ac:dyDescent="0.3">
      <c r="B5272" s="72" t="s">
        <v>498</v>
      </c>
      <c r="C5272" s="74" t="s">
        <v>121</v>
      </c>
      <c r="D5272" s="73">
        <v>298869.21999999997</v>
      </c>
    </row>
    <row r="5273" spans="2:4" x14ac:dyDescent="0.3">
      <c r="B5273" s="72" t="s">
        <v>498</v>
      </c>
      <c r="C5273" s="74" t="s">
        <v>22</v>
      </c>
      <c r="D5273" s="73">
        <v>115909.40999999999</v>
      </c>
    </row>
    <row r="5274" spans="2:4" x14ac:dyDescent="0.3">
      <c r="B5274" s="72" t="s">
        <v>498</v>
      </c>
      <c r="C5274" s="74" t="s">
        <v>6</v>
      </c>
      <c r="D5274" s="73">
        <v>68644.709999999992</v>
      </c>
    </row>
    <row r="5275" spans="2:4" x14ac:dyDescent="0.3">
      <c r="B5275" s="72" t="s">
        <v>498</v>
      </c>
      <c r="C5275" s="74" t="s">
        <v>10</v>
      </c>
      <c r="D5275" s="73">
        <v>65907.23</v>
      </c>
    </row>
    <row r="5276" spans="2:4" x14ac:dyDescent="0.3">
      <c r="B5276" s="72" t="s">
        <v>498</v>
      </c>
      <c r="C5276" s="74" t="s">
        <v>16</v>
      </c>
      <c r="D5276" s="73">
        <v>4090.22</v>
      </c>
    </row>
    <row r="5277" spans="2:4" x14ac:dyDescent="0.3">
      <c r="B5277" s="72" t="s">
        <v>406</v>
      </c>
      <c r="C5277" s="74" t="s">
        <v>194</v>
      </c>
      <c r="D5277" s="73">
        <v>1538827.65</v>
      </c>
    </row>
    <row r="5278" spans="2:4" x14ac:dyDescent="0.3">
      <c r="B5278" s="72" t="s">
        <v>406</v>
      </c>
      <c r="C5278" s="74" t="s">
        <v>193</v>
      </c>
      <c r="D5278" s="73">
        <v>-1538827.65</v>
      </c>
    </row>
    <row r="5279" spans="2:4" x14ac:dyDescent="0.3">
      <c r="B5279" s="72" t="s">
        <v>406</v>
      </c>
      <c r="C5279" s="74" t="s">
        <v>186</v>
      </c>
      <c r="D5279" s="73">
        <v>81821.58</v>
      </c>
    </row>
    <row r="5280" spans="2:4" x14ac:dyDescent="0.3">
      <c r="B5280" s="72" t="s">
        <v>406</v>
      </c>
      <c r="C5280" s="74" t="s">
        <v>187</v>
      </c>
      <c r="D5280" s="73">
        <v>7474497.71</v>
      </c>
    </row>
    <row r="5281" spans="2:4" x14ac:dyDescent="0.3">
      <c r="B5281" s="72" t="s">
        <v>406</v>
      </c>
      <c r="C5281" s="74" t="s">
        <v>190</v>
      </c>
      <c r="D5281" s="73">
        <v>11455686.399999997</v>
      </c>
    </row>
    <row r="5282" spans="2:4" x14ac:dyDescent="0.3">
      <c r="B5282" s="72" t="s">
        <v>406</v>
      </c>
      <c r="C5282" s="74" t="s">
        <v>191</v>
      </c>
      <c r="D5282" s="73">
        <v>4132971.1900000004</v>
      </c>
    </row>
    <row r="5283" spans="2:4" x14ac:dyDescent="0.3">
      <c r="B5283" s="72" t="s">
        <v>406</v>
      </c>
      <c r="C5283" s="74" t="s">
        <v>192</v>
      </c>
      <c r="D5283" s="73">
        <v>126096125.25000001</v>
      </c>
    </row>
    <row r="5284" spans="2:4" x14ac:dyDescent="0.3">
      <c r="B5284" s="72" t="s">
        <v>406</v>
      </c>
      <c r="C5284" s="74" t="s">
        <v>172</v>
      </c>
      <c r="D5284" s="73">
        <v>1796952.3599999996</v>
      </c>
    </row>
    <row r="5285" spans="2:4" x14ac:dyDescent="0.3">
      <c r="B5285" s="72" t="s">
        <v>406</v>
      </c>
      <c r="C5285" s="74" t="s">
        <v>174</v>
      </c>
      <c r="D5285" s="73">
        <v>582044.16000000003</v>
      </c>
    </row>
    <row r="5286" spans="2:4" x14ac:dyDescent="0.3">
      <c r="B5286" s="72" t="s">
        <v>406</v>
      </c>
      <c r="C5286" s="74" t="s">
        <v>178</v>
      </c>
      <c r="D5286" s="73">
        <v>1257032.6000000001</v>
      </c>
    </row>
    <row r="5287" spans="2:4" x14ac:dyDescent="0.3">
      <c r="B5287" s="72" t="s">
        <v>406</v>
      </c>
      <c r="C5287" s="74" t="s">
        <v>180</v>
      </c>
      <c r="D5287" s="73">
        <v>2303342.6800000002</v>
      </c>
    </row>
    <row r="5288" spans="2:4" x14ac:dyDescent="0.3">
      <c r="B5288" s="72" t="s">
        <v>406</v>
      </c>
      <c r="C5288" s="74" t="s">
        <v>182</v>
      </c>
      <c r="D5288" s="73">
        <v>54239042.250000015</v>
      </c>
    </row>
    <row r="5289" spans="2:4" x14ac:dyDescent="0.3">
      <c r="B5289" s="72" t="s">
        <v>406</v>
      </c>
      <c r="C5289" s="74" t="s">
        <v>135</v>
      </c>
      <c r="D5289" s="73">
        <v>91745.319999999978</v>
      </c>
    </row>
    <row r="5290" spans="2:4" x14ac:dyDescent="0.3">
      <c r="B5290" s="72" t="s">
        <v>406</v>
      </c>
      <c r="C5290" s="74" t="s">
        <v>137</v>
      </c>
      <c r="D5290" s="73">
        <v>199135.86000000004</v>
      </c>
    </row>
    <row r="5291" spans="2:4" x14ac:dyDescent="0.3">
      <c r="B5291" s="72" t="s">
        <v>406</v>
      </c>
      <c r="C5291" s="74" t="s">
        <v>139</v>
      </c>
      <c r="D5291" s="73">
        <v>13586449.349999998</v>
      </c>
    </row>
    <row r="5292" spans="2:4" x14ac:dyDescent="0.3">
      <c r="B5292" s="72" t="s">
        <v>406</v>
      </c>
      <c r="C5292" s="74" t="s">
        <v>141</v>
      </c>
      <c r="D5292" s="73">
        <v>17757001.669999998</v>
      </c>
    </row>
    <row r="5293" spans="2:4" x14ac:dyDescent="0.3">
      <c r="B5293" s="72" t="s">
        <v>406</v>
      </c>
      <c r="C5293" s="74" t="s">
        <v>143</v>
      </c>
      <c r="D5293" s="73">
        <v>634419.98999999976</v>
      </c>
    </row>
    <row r="5294" spans="2:4" x14ac:dyDescent="0.3">
      <c r="B5294" s="72" t="s">
        <v>406</v>
      </c>
      <c r="C5294" s="74" t="s">
        <v>145</v>
      </c>
      <c r="D5294" s="73">
        <v>698019.71999999962</v>
      </c>
    </row>
    <row r="5295" spans="2:4" x14ac:dyDescent="0.3">
      <c r="B5295" s="72" t="s">
        <v>406</v>
      </c>
      <c r="C5295" s="74" t="s">
        <v>147</v>
      </c>
      <c r="D5295" s="73">
        <v>117570.60999999996</v>
      </c>
    </row>
    <row r="5296" spans="2:4" x14ac:dyDescent="0.3">
      <c r="B5296" s="72" t="s">
        <v>406</v>
      </c>
      <c r="C5296" s="74" t="s">
        <v>149</v>
      </c>
      <c r="D5296" s="73">
        <v>297378.43000000005</v>
      </c>
    </row>
    <row r="5297" spans="2:4" x14ac:dyDescent="0.3">
      <c r="B5297" s="72" t="s">
        <v>406</v>
      </c>
      <c r="C5297" s="74" t="s">
        <v>159</v>
      </c>
      <c r="D5297" s="73">
        <v>6419849.6900000013</v>
      </c>
    </row>
    <row r="5298" spans="2:4" x14ac:dyDescent="0.3">
      <c r="B5298" s="72" t="s">
        <v>406</v>
      </c>
      <c r="C5298" s="74" t="s">
        <v>161</v>
      </c>
      <c r="D5298" s="73">
        <v>21063790.429999996</v>
      </c>
    </row>
    <row r="5299" spans="2:4" x14ac:dyDescent="0.3">
      <c r="B5299" s="72" t="s">
        <v>406</v>
      </c>
      <c r="C5299" s="74" t="s">
        <v>163</v>
      </c>
      <c r="D5299" s="73">
        <v>4366729.5</v>
      </c>
    </row>
    <row r="5300" spans="2:4" x14ac:dyDescent="0.3">
      <c r="B5300" s="72" t="s">
        <v>406</v>
      </c>
      <c r="C5300" s="74" t="s">
        <v>165</v>
      </c>
      <c r="D5300" s="73">
        <v>11080471.469999995</v>
      </c>
    </row>
    <row r="5301" spans="2:4" x14ac:dyDescent="0.3">
      <c r="B5301" s="72" t="s">
        <v>406</v>
      </c>
      <c r="C5301" s="74" t="s">
        <v>124</v>
      </c>
      <c r="D5301" s="73">
        <v>2562448.0499999998</v>
      </c>
    </row>
    <row r="5302" spans="2:4" x14ac:dyDescent="0.3">
      <c r="B5302" s="72" t="s">
        <v>406</v>
      </c>
      <c r="C5302" s="74" t="s">
        <v>126</v>
      </c>
      <c r="D5302" s="73">
        <v>4808505.76</v>
      </c>
    </row>
    <row r="5303" spans="2:4" x14ac:dyDescent="0.3">
      <c r="B5303" s="72" t="s">
        <v>406</v>
      </c>
      <c r="C5303" s="74" t="s">
        <v>128</v>
      </c>
      <c r="D5303" s="73">
        <v>3212027.74</v>
      </c>
    </row>
    <row r="5304" spans="2:4" x14ac:dyDescent="0.3">
      <c r="B5304" s="72" t="s">
        <v>406</v>
      </c>
      <c r="C5304" s="74" t="s">
        <v>130</v>
      </c>
      <c r="D5304" s="73">
        <v>859281.08</v>
      </c>
    </row>
    <row r="5305" spans="2:4" x14ac:dyDescent="0.3">
      <c r="B5305" s="72" t="s">
        <v>406</v>
      </c>
      <c r="C5305" s="74" t="s">
        <v>132</v>
      </c>
      <c r="D5305" s="73">
        <v>23896252.470000003</v>
      </c>
    </row>
    <row r="5306" spans="2:4" x14ac:dyDescent="0.3">
      <c r="B5306" s="72" t="s">
        <v>406</v>
      </c>
      <c r="C5306" s="74" t="s">
        <v>29</v>
      </c>
      <c r="D5306" s="73">
        <v>11186.97</v>
      </c>
    </row>
    <row r="5307" spans="2:4" x14ac:dyDescent="0.3">
      <c r="B5307" s="72" t="s">
        <v>406</v>
      </c>
      <c r="C5307" s="74" t="s">
        <v>31</v>
      </c>
      <c r="D5307" s="73">
        <v>200</v>
      </c>
    </row>
    <row r="5308" spans="2:4" x14ac:dyDescent="0.3">
      <c r="B5308" s="72" t="s">
        <v>406</v>
      </c>
      <c r="C5308" s="74" t="s">
        <v>35</v>
      </c>
      <c r="D5308" s="73">
        <v>149613.03</v>
      </c>
    </row>
    <row r="5309" spans="2:4" x14ac:dyDescent="0.3">
      <c r="B5309" s="72" t="s">
        <v>406</v>
      </c>
      <c r="C5309" s="74" t="s">
        <v>37</v>
      </c>
      <c r="D5309" s="73">
        <v>15647.21</v>
      </c>
    </row>
    <row r="5310" spans="2:4" x14ac:dyDescent="0.3">
      <c r="B5310" s="72" t="s">
        <v>406</v>
      </c>
      <c r="C5310" s="74" t="s">
        <v>39</v>
      </c>
      <c r="D5310" s="73">
        <v>256980.44</v>
      </c>
    </row>
    <row r="5311" spans="2:4" x14ac:dyDescent="0.3">
      <c r="B5311" s="72" t="s">
        <v>406</v>
      </c>
      <c r="C5311" s="74" t="s">
        <v>45</v>
      </c>
      <c r="D5311" s="73">
        <v>328.15</v>
      </c>
    </row>
    <row r="5312" spans="2:4" x14ac:dyDescent="0.3">
      <c r="B5312" s="72" t="s">
        <v>406</v>
      </c>
      <c r="C5312" s="74" t="s">
        <v>49</v>
      </c>
      <c r="D5312" s="73">
        <v>2809360.5100000002</v>
      </c>
    </row>
    <row r="5313" spans="2:4" x14ac:dyDescent="0.3">
      <c r="B5313" s="72" t="s">
        <v>406</v>
      </c>
      <c r="C5313" s="74" t="s">
        <v>51</v>
      </c>
      <c r="D5313" s="73">
        <v>901789.91999999993</v>
      </c>
    </row>
    <row r="5314" spans="2:4" x14ac:dyDescent="0.3">
      <c r="B5314" s="72" t="s">
        <v>406</v>
      </c>
      <c r="C5314" s="74" t="s">
        <v>59</v>
      </c>
      <c r="D5314" s="73">
        <v>194532.79</v>
      </c>
    </row>
    <row r="5315" spans="2:4" x14ac:dyDescent="0.3">
      <c r="B5315" s="72" t="s">
        <v>406</v>
      </c>
      <c r="C5315" s="74" t="s">
        <v>65</v>
      </c>
      <c r="D5315" s="73">
        <v>597491.28</v>
      </c>
    </row>
    <row r="5316" spans="2:4" x14ac:dyDescent="0.3">
      <c r="B5316" s="72" t="s">
        <v>406</v>
      </c>
      <c r="C5316" s="74" t="s">
        <v>67</v>
      </c>
      <c r="D5316" s="73">
        <v>10970.65</v>
      </c>
    </row>
    <row r="5317" spans="2:4" x14ac:dyDescent="0.3">
      <c r="B5317" s="72" t="s">
        <v>406</v>
      </c>
      <c r="C5317" s="74" t="s">
        <v>69</v>
      </c>
      <c r="D5317" s="73">
        <v>1307546.3500000001</v>
      </c>
    </row>
    <row r="5318" spans="2:4" x14ac:dyDescent="0.3">
      <c r="B5318" s="72" t="s">
        <v>406</v>
      </c>
      <c r="C5318" s="74" t="s">
        <v>71</v>
      </c>
      <c r="D5318" s="73">
        <v>3785943</v>
      </c>
    </row>
    <row r="5319" spans="2:4" x14ac:dyDescent="0.3">
      <c r="B5319" s="72" t="s">
        <v>406</v>
      </c>
      <c r="C5319" s="74" t="s">
        <v>73</v>
      </c>
      <c r="D5319" s="73">
        <v>1516049.9</v>
      </c>
    </row>
    <row r="5320" spans="2:4" x14ac:dyDescent="0.3">
      <c r="B5320" s="72" t="s">
        <v>406</v>
      </c>
      <c r="C5320" s="74" t="s">
        <v>87</v>
      </c>
      <c r="D5320" s="73">
        <v>49152.06</v>
      </c>
    </row>
    <row r="5321" spans="2:4" x14ac:dyDescent="0.3">
      <c r="B5321" s="72" t="s">
        <v>406</v>
      </c>
      <c r="C5321" s="74" t="s">
        <v>89</v>
      </c>
      <c r="D5321" s="73">
        <v>154.08000000000001</v>
      </c>
    </row>
    <row r="5322" spans="2:4" x14ac:dyDescent="0.3">
      <c r="B5322" s="72" t="s">
        <v>406</v>
      </c>
      <c r="C5322" s="74" t="s">
        <v>91</v>
      </c>
      <c r="D5322" s="73">
        <v>133830.6</v>
      </c>
    </row>
    <row r="5323" spans="2:4" x14ac:dyDescent="0.3">
      <c r="B5323" s="72" t="s">
        <v>406</v>
      </c>
      <c r="C5323" s="74" t="s">
        <v>93</v>
      </c>
      <c r="D5323" s="73">
        <v>496294.97</v>
      </c>
    </row>
    <row r="5324" spans="2:4" x14ac:dyDescent="0.3">
      <c r="B5324" s="72" t="s">
        <v>406</v>
      </c>
      <c r="C5324" s="74" t="s">
        <v>95</v>
      </c>
      <c r="D5324" s="73">
        <v>885751.58</v>
      </c>
    </row>
    <row r="5325" spans="2:4" x14ac:dyDescent="0.3">
      <c r="B5325" s="72" t="s">
        <v>406</v>
      </c>
      <c r="C5325" s="74" t="s">
        <v>101</v>
      </c>
      <c r="D5325" s="73">
        <v>14643.31</v>
      </c>
    </row>
    <row r="5326" spans="2:4" x14ac:dyDescent="0.3">
      <c r="B5326" s="72" t="s">
        <v>406</v>
      </c>
      <c r="C5326" s="74" t="s">
        <v>103</v>
      </c>
      <c r="D5326" s="73">
        <v>294548.43</v>
      </c>
    </row>
    <row r="5327" spans="2:4" x14ac:dyDescent="0.3">
      <c r="B5327" s="72" t="s">
        <v>406</v>
      </c>
      <c r="C5327" s="74" t="s">
        <v>105</v>
      </c>
      <c r="D5327" s="73">
        <v>57878.5</v>
      </c>
    </row>
    <row r="5328" spans="2:4" x14ac:dyDescent="0.3">
      <c r="B5328" s="72" t="s">
        <v>406</v>
      </c>
      <c r="C5328" s="74" t="s">
        <v>109</v>
      </c>
      <c r="D5328" s="73">
        <v>19001382.719999999</v>
      </c>
    </row>
    <row r="5329" spans="2:4" x14ac:dyDescent="0.3">
      <c r="B5329" s="72" t="s">
        <v>406</v>
      </c>
      <c r="C5329" s="74" t="s">
        <v>111</v>
      </c>
      <c r="D5329" s="73">
        <v>630863.04</v>
      </c>
    </row>
    <row r="5330" spans="2:4" x14ac:dyDescent="0.3">
      <c r="B5330" s="72" t="s">
        <v>406</v>
      </c>
      <c r="C5330" s="74" t="s">
        <v>115</v>
      </c>
      <c r="D5330" s="73">
        <v>696172.3</v>
      </c>
    </row>
    <row r="5331" spans="2:4" x14ac:dyDescent="0.3">
      <c r="B5331" s="72" t="s">
        <v>406</v>
      </c>
      <c r="C5331" s="74" t="s">
        <v>119</v>
      </c>
      <c r="D5331" s="73">
        <v>76721.2</v>
      </c>
    </row>
    <row r="5332" spans="2:4" x14ac:dyDescent="0.3">
      <c r="B5332" s="72" t="s">
        <v>406</v>
      </c>
      <c r="C5332" s="74" t="s">
        <v>121</v>
      </c>
      <c r="D5332" s="73">
        <v>22073.32</v>
      </c>
    </row>
    <row r="5333" spans="2:4" x14ac:dyDescent="0.3">
      <c r="B5333" s="72" t="s">
        <v>406</v>
      </c>
      <c r="C5333" s="74" t="s">
        <v>22</v>
      </c>
      <c r="D5333" s="73">
        <v>253524.31999999998</v>
      </c>
    </row>
    <row r="5334" spans="2:4" x14ac:dyDescent="0.3">
      <c r="B5334" s="72" t="s">
        <v>406</v>
      </c>
      <c r="C5334" s="74" t="s">
        <v>6</v>
      </c>
      <c r="D5334" s="73">
        <v>299269.49</v>
      </c>
    </row>
    <row r="5335" spans="2:4" x14ac:dyDescent="0.3">
      <c r="B5335" s="72" t="s">
        <v>406</v>
      </c>
      <c r="C5335" s="74" t="s">
        <v>10</v>
      </c>
      <c r="D5335" s="73">
        <v>33514.14</v>
      </c>
    </row>
    <row r="5336" spans="2:4" x14ac:dyDescent="0.3">
      <c r="B5336" s="72" t="s">
        <v>406</v>
      </c>
      <c r="C5336" s="74" t="s">
        <v>14</v>
      </c>
      <c r="D5336" s="73">
        <v>15390.84</v>
      </c>
    </row>
    <row r="5337" spans="2:4" x14ac:dyDescent="0.3">
      <c r="B5337" s="72" t="s">
        <v>784</v>
      </c>
      <c r="C5337" s="74" t="s">
        <v>194</v>
      </c>
      <c r="D5337" s="73">
        <v>4969.38</v>
      </c>
    </row>
    <row r="5338" spans="2:4" x14ac:dyDescent="0.3">
      <c r="B5338" s="72" t="s">
        <v>784</v>
      </c>
      <c r="C5338" s="74" t="s">
        <v>193</v>
      </c>
      <c r="D5338" s="73">
        <v>-4969.38</v>
      </c>
    </row>
    <row r="5339" spans="2:4" x14ac:dyDescent="0.3">
      <c r="B5339" s="72" t="s">
        <v>784</v>
      </c>
      <c r="C5339" s="74" t="s">
        <v>186</v>
      </c>
      <c r="D5339" s="73">
        <v>63149.75</v>
      </c>
    </row>
    <row r="5340" spans="2:4" x14ac:dyDescent="0.3">
      <c r="B5340" s="72" t="s">
        <v>784</v>
      </c>
      <c r="C5340" s="74" t="s">
        <v>187</v>
      </c>
      <c r="D5340" s="73">
        <v>603638.96</v>
      </c>
    </row>
    <row r="5341" spans="2:4" x14ac:dyDescent="0.3">
      <c r="B5341" s="72" t="s">
        <v>784</v>
      </c>
      <c r="C5341" s="74" t="s">
        <v>190</v>
      </c>
      <c r="D5341" s="73">
        <v>38131.349999999991</v>
      </c>
    </row>
    <row r="5342" spans="2:4" x14ac:dyDescent="0.3">
      <c r="B5342" s="72" t="s">
        <v>784</v>
      </c>
      <c r="C5342" s="74" t="s">
        <v>191</v>
      </c>
      <c r="D5342" s="73">
        <v>139150.58000000002</v>
      </c>
    </row>
    <row r="5343" spans="2:4" x14ac:dyDescent="0.3">
      <c r="B5343" s="72" t="s">
        <v>784</v>
      </c>
      <c r="C5343" s="74" t="s">
        <v>192</v>
      </c>
      <c r="D5343" s="73">
        <v>9764001.5399999991</v>
      </c>
    </row>
    <row r="5344" spans="2:4" x14ac:dyDescent="0.3">
      <c r="B5344" s="72" t="s">
        <v>784</v>
      </c>
      <c r="C5344" s="74" t="s">
        <v>172</v>
      </c>
      <c r="D5344" s="73">
        <v>22431.05</v>
      </c>
    </row>
    <row r="5345" spans="2:4" x14ac:dyDescent="0.3">
      <c r="B5345" s="72" t="s">
        <v>784</v>
      </c>
      <c r="C5345" s="74" t="s">
        <v>174</v>
      </c>
      <c r="D5345" s="73">
        <v>38953.86</v>
      </c>
    </row>
    <row r="5346" spans="2:4" x14ac:dyDescent="0.3">
      <c r="B5346" s="72" t="s">
        <v>784</v>
      </c>
      <c r="C5346" s="74" t="s">
        <v>178</v>
      </c>
      <c r="D5346" s="73">
        <v>71578.86</v>
      </c>
    </row>
    <row r="5347" spans="2:4" x14ac:dyDescent="0.3">
      <c r="B5347" s="72" t="s">
        <v>784</v>
      </c>
      <c r="C5347" s="74" t="s">
        <v>180</v>
      </c>
      <c r="D5347" s="73">
        <v>89524.84</v>
      </c>
    </row>
    <row r="5348" spans="2:4" x14ac:dyDescent="0.3">
      <c r="B5348" s="72" t="s">
        <v>784</v>
      </c>
      <c r="C5348" s="74" t="s">
        <v>182</v>
      </c>
      <c r="D5348" s="73">
        <v>4227333.12</v>
      </c>
    </row>
    <row r="5349" spans="2:4" x14ac:dyDescent="0.3">
      <c r="B5349" s="72" t="s">
        <v>784</v>
      </c>
      <c r="C5349" s="74" t="s">
        <v>135</v>
      </c>
      <c r="D5349" s="73">
        <v>6941.14</v>
      </c>
    </row>
    <row r="5350" spans="2:4" x14ac:dyDescent="0.3">
      <c r="B5350" s="72" t="s">
        <v>784</v>
      </c>
      <c r="C5350" s="74" t="s">
        <v>137</v>
      </c>
      <c r="D5350" s="73">
        <v>16346.46</v>
      </c>
    </row>
    <row r="5351" spans="2:4" x14ac:dyDescent="0.3">
      <c r="B5351" s="72" t="s">
        <v>784</v>
      </c>
      <c r="C5351" s="74" t="s">
        <v>139</v>
      </c>
      <c r="D5351" s="73">
        <v>1040106.2200000001</v>
      </c>
    </row>
    <row r="5352" spans="2:4" x14ac:dyDescent="0.3">
      <c r="B5352" s="72" t="s">
        <v>784</v>
      </c>
      <c r="C5352" s="74" t="s">
        <v>141</v>
      </c>
      <c r="D5352" s="73">
        <v>1287980.9300000002</v>
      </c>
    </row>
    <row r="5353" spans="2:4" x14ac:dyDescent="0.3">
      <c r="B5353" s="72" t="s">
        <v>784</v>
      </c>
      <c r="C5353" s="74" t="s">
        <v>143</v>
      </c>
      <c r="D5353" s="73">
        <v>99074.900000000009</v>
      </c>
    </row>
    <row r="5354" spans="2:4" x14ac:dyDescent="0.3">
      <c r="B5354" s="72" t="s">
        <v>784</v>
      </c>
      <c r="C5354" s="74" t="s">
        <v>145</v>
      </c>
      <c r="D5354" s="73">
        <v>39646.19</v>
      </c>
    </row>
    <row r="5355" spans="2:4" x14ac:dyDescent="0.3">
      <c r="B5355" s="72" t="s">
        <v>784</v>
      </c>
      <c r="C5355" s="74" t="s">
        <v>159</v>
      </c>
      <c r="D5355" s="73">
        <v>487903.76</v>
      </c>
    </row>
    <row r="5356" spans="2:4" x14ac:dyDescent="0.3">
      <c r="B5356" s="72" t="s">
        <v>784</v>
      </c>
      <c r="C5356" s="74" t="s">
        <v>161</v>
      </c>
      <c r="D5356" s="73">
        <v>1479665.6799999997</v>
      </c>
    </row>
    <row r="5357" spans="2:4" x14ac:dyDescent="0.3">
      <c r="B5357" s="72" t="s">
        <v>784</v>
      </c>
      <c r="C5357" s="74" t="s">
        <v>163</v>
      </c>
      <c r="D5357" s="73">
        <v>330352.67</v>
      </c>
    </row>
    <row r="5358" spans="2:4" x14ac:dyDescent="0.3">
      <c r="B5358" s="72" t="s">
        <v>784</v>
      </c>
      <c r="C5358" s="74" t="s">
        <v>165</v>
      </c>
      <c r="D5358" s="73">
        <v>786701.76</v>
      </c>
    </row>
    <row r="5359" spans="2:4" x14ac:dyDescent="0.3">
      <c r="B5359" s="72" t="s">
        <v>784</v>
      </c>
      <c r="C5359" s="74" t="s">
        <v>124</v>
      </c>
      <c r="D5359" s="73">
        <v>276616.95</v>
      </c>
    </row>
    <row r="5360" spans="2:4" x14ac:dyDescent="0.3">
      <c r="B5360" s="72" t="s">
        <v>784</v>
      </c>
      <c r="C5360" s="74" t="s">
        <v>126</v>
      </c>
      <c r="D5360" s="73">
        <v>200383.71000000002</v>
      </c>
    </row>
    <row r="5361" spans="2:4" x14ac:dyDescent="0.3">
      <c r="B5361" s="72" t="s">
        <v>784</v>
      </c>
      <c r="C5361" s="74" t="s">
        <v>128</v>
      </c>
      <c r="D5361" s="73">
        <v>295305.53000000003</v>
      </c>
    </row>
    <row r="5362" spans="2:4" x14ac:dyDescent="0.3">
      <c r="B5362" s="72" t="s">
        <v>784</v>
      </c>
      <c r="C5362" s="74" t="s">
        <v>130</v>
      </c>
      <c r="D5362" s="73">
        <v>81634.47</v>
      </c>
    </row>
    <row r="5363" spans="2:4" x14ac:dyDescent="0.3">
      <c r="B5363" s="72" t="s">
        <v>784</v>
      </c>
      <c r="C5363" s="74" t="s">
        <v>132</v>
      </c>
      <c r="D5363" s="73">
        <v>489902.13999999996</v>
      </c>
    </row>
    <row r="5364" spans="2:4" x14ac:dyDescent="0.3">
      <c r="B5364" s="72" t="s">
        <v>784</v>
      </c>
      <c r="C5364" s="74" t="s">
        <v>39</v>
      </c>
      <c r="D5364" s="73">
        <v>23059.23</v>
      </c>
    </row>
    <row r="5365" spans="2:4" x14ac:dyDescent="0.3">
      <c r="B5365" s="72" t="s">
        <v>784</v>
      </c>
      <c r="C5365" s="74" t="s">
        <v>49</v>
      </c>
      <c r="D5365" s="73">
        <v>233146.77000000002</v>
      </c>
    </row>
    <row r="5366" spans="2:4" x14ac:dyDescent="0.3">
      <c r="B5366" s="72" t="s">
        <v>784</v>
      </c>
      <c r="C5366" s="74" t="s">
        <v>51</v>
      </c>
      <c r="D5366" s="73">
        <v>64642.6</v>
      </c>
    </row>
    <row r="5367" spans="2:4" x14ac:dyDescent="0.3">
      <c r="B5367" s="72" t="s">
        <v>784</v>
      </c>
      <c r="C5367" s="74" t="s">
        <v>55</v>
      </c>
      <c r="D5367" s="73">
        <v>68139.33</v>
      </c>
    </row>
    <row r="5368" spans="2:4" x14ac:dyDescent="0.3">
      <c r="B5368" s="72" t="s">
        <v>784</v>
      </c>
      <c r="C5368" s="74" t="s">
        <v>57</v>
      </c>
      <c r="D5368" s="73">
        <v>9142.9</v>
      </c>
    </row>
    <row r="5369" spans="2:4" x14ac:dyDescent="0.3">
      <c r="B5369" s="72" t="s">
        <v>784</v>
      </c>
      <c r="C5369" s="74" t="s">
        <v>63</v>
      </c>
      <c r="D5369" s="73">
        <v>237063.57</v>
      </c>
    </row>
    <row r="5370" spans="2:4" x14ac:dyDescent="0.3">
      <c r="B5370" s="72" t="s">
        <v>784</v>
      </c>
      <c r="C5370" s="74" t="s">
        <v>67</v>
      </c>
      <c r="D5370" s="73">
        <v>3396.87</v>
      </c>
    </row>
    <row r="5371" spans="2:4" x14ac:dyDescent="0.3">
      <c r="B5371" s="72" t="s">
        <v>784</v>
      </c>
      <c r="C5371" s="74" t="s">
        <v>69</v>
      </c>
      <c r="D5371" s="73">
        <v>205394.87</v>
      </c>
    </row>
    <row r="5372" spans="2:4" x14ac:dyDescent="0.3">
      <c r="B5372" s="72" t="s">
        <v>784</v>
      </c>
      <c r="C5372" s="74" t="s">
        <v>71</v>
      </c>
      <c r="D5372" s="73">
        <v>247132</v>
      </c>
    </row>
    <row r="5373" spans="2:4" x14ac:dyDescent="0.3">
      <c r="B5373" s="72" t="s">
        <v>784</v>
      </c>
      <c r="C5373" s="74" t="s">
        <v>73</v>
      </c>
      <c r="D5373" s="73">
        <v>1138451.1700000002</v>
      </c>
    </row>
    <row r="5374" spans="2:4" x14ac:dyDescent="0.3">
      <c r="B5374" s="72" t="s">
        <v>784</v>
      </c>
      <c r="C5374" s="74" t="s">
        <v>81</v>
      </c>
      <c r="D5374" s="73">
        <v>105353.45</v>
      </c>
    </row>
    <row r="5375" spans="2:4" x14ac:dyDescent="0.3">
      <c r="B5375" s="72" t="s">
        <v>784</v>
      </c>
      <c r="C5375" s="74" t="s">
        <v>85</v>
      </c>
      <c r="D5375" s="73">
        <v>54771.59</v>
      </c>
    </row>
    <row r="5376" spans="2:4" x14ac:dyDescent="0.3">
      <c r="B5376" s="72" t="s">
        <v>784</v>
      </c>
      <c r="C5376" s="74" t="s">
        <v>91</v>
      </c>
      <c r="D5376" s="73">
        <v>84147.6</v>
      </c>
    </row>
    <row r="5377" spans="2:4" x14ac:dyDescent="0.3">
      <c r="B5377" s="72" t="s">
        <v>784</v>
      </c>
      <c r="C5377" s="74" t="s">
        <v>93</v>
      </c>
      <c r="D5377" s="73">
        <v>60999.040000000001</v>
      </c>
    </row>
    <row r="5378" spans="2:4" x14ac:dyDescent="0.3">
      <c r="B5378" s="72" t="s">
        <v>784</v>
      </c>
      <c r="C5378" s="74" t="s">
        <v>95</v>
      </c>
      <c r="D5378" s="73">
        <v>57028.15</v>
      </c>
    </row>
    <row r="5379" spans="2:4" x14ac:dyDescent="0.3">
      <c r="B5379" s="72" t="s">
        <v>784</v>
      </c>
      <c r="C5379" s="74" t="s">
        <v>101</v>
      </c>
      <c r="D5379" s="73">
        <v>4369.34</v>
      </c>
    </row>
    <row r="5380" spans="2:4" x14ac:dyDescent="0.3">
      <c r="B5380" s="72" t="s">
        <v>784</v>
      </c>
      <c r="C5380" s="74" t="s">
        <v>105</v>
      </c>
      <c r="D5380" s="73">
        <v>26888.76</v>
      </c>
    </row>
    <row r="5381" spans="2:4" x14ac:dyDescent="0.3">
      <c r="B5381" s="72" t="s">
        <v>784</v>
      </c>
      <c r="C5381" s="74" t="s">
        <v>107</v>
      </c>
      <c r="D5381" s="73">
        <v>48321.5</v>
      </c>
    </row>
    <row r="5382" spans="2:4" x14ac:dyDescent="0.3">
      <c r="B5382" s="72" t="s">
        <v>784</v>
      </c>
      <c r="C5382" s="74" t="s">
        <v>109</v>
      </c>
      <c r="D5382" s="73">
        <v>952286.52</v>
      </c>
    </row>
    <row r="5383" spans="2:4" x14ac:dyDescent="0.3">
      <c r="B5383" s="72" t="s">
        <v>784</v>
      </c>
      <c r="C5383" s="74" t="s">
        <v>111</v>
      </c>
      <c r="D5383" s="73">
        <v>44149.21</v>
      </c>
    </row>
    <row r="5384" spans="2:4" x14ac:dyDescent="0.3">
      <c r="B5384" s="72" t="s">
        <v>784</v>
      </c>
      <c r="C5384" s="74" t="s">
        <v>117</v>
      </c>
      <c r="D5384" s="73">
        <v>70803.25</v>
      </c>
    </row>
    <row r="5385" spans="2:4" x14ac:dyDescent="0.3">
      <c r="B5385" s="72" t="s">
        <v>784</v>
      </c>
      <c r="C5385" s="74" t="s">
        <v>119</v>
      </c>
      <c r="D5385" s="73">
        <v>9700.2800000000007</v>
      </c>
    </row>
    <row r="5386" spans="2:4" x14ac:dyDescent="0.3">
      <c r="B5386" s="72" t="s">
        <v>784</v>
      </c>
      <c r="C5386" s="74" t="s">
        <v>121</v>
      </c>
      <c r="D5386" s="73">
        <v>26129.82</v>
      </c>
    </row>
    <row r="5387" spans="2:4" x14ac:dyDescent="0.3">
      <c r="B5387" s="72" t="s">
        <v>784</v>
      </c>
      <c r="C5387" s="74" t="s">
        <v>22</v>
      </c>
      <c r="D5387" s="73">
        <v>36166.83</v>
      </c>
    </row>
    <row r="5388" spans="2:4" x14ac:dyDescent="0.3">
      <c r="B5388" s="72" t="s">
        <v>784</v>
      </c>
      <c r="C5388" s="74" t="s">
        <v>16</v>
      </c>
      <c r="D5388" s="73">
        <v>13001.51</v>
      </c>
    </row>
    <row r="5389" spans="2:4" x14ac:dyDescent="0.3">
      <c r="B5389" s="72" t="s">
        <v>650</v>
      </c>
      <c r="C5389" s="74" t="s">
        <v>194</v>
      </c>
      <c r="D5389" s="73">
        <v>371780.51</v>
      </c>
    </row>
    <row r="5390" spans="2:4" x14ac:dyDescent="0.3">
      <c r="B5390" s="72" t="s">
        <v>650</v>
      </c>
      <c r="C5390" s="74" t="s">
        <v>193</v>
      </c>
      <c r="D5390" s="73">
        <v>-371780.50999999995</v>
      </c>
    </row>
    <row r="5391" spans="2:4" x14ac:dyDescent="0.3">
      <c r="B5391" s="72" t="s">
        <v>650</v>
      </c>
      <c r="C5391" s="74" t="s">
        <v>185</v>
      </c>
      <c r="D5391" s="73">
        <v>764391</v>
      </c>
    </row>
    <row r="5392" spans="2:4" x14ac:dyDescent="0.3">
      <c r="B5392" s="72" t="s">
        <v>650</v>
      </c>
      <c r="C5392" s="74" t="s">
        <v>186</v>
      </c>
      <c r="D5392" s="73">
        <v>1902247.92</v>
      </c>
    </row>
    <row r="5393" spans="2:4" x14ac:dyDescent="0.3">
      <c r="B5393" s="72" t="s">
        <v>650</v>
      </c>
      <c r="C5393" s="74" t="s">
        <v>187</v>
      </c>
      <c r="D5393" s="73">
        <v>10068317.260000002</v>
      </c>
    </row>
    <row r="5394" spans="2:4" x14ac:dyDescent="0.3">
      <c r="B5394" s="72" t="s">
        <v>650</v>
      </c>
      <c r="C5394" s="74" t="s">
        <v>190</v>
      </c>
      <c r="D5394" s="73">
        <v>2694475.5100000002</v>
      </c>
    </row>
    <row r="5395" spans="2:4" x14ac:dyDescent="0.3">
      <c r="B5395" s="72" t="s">
        <v>650</v>
      </c>
      <c r="C5395" s="74" t="s">
        <v>191</v>
      </c>
      <c r="D5395" s="73">
        <v>3578406.8400000003</v>
      </c>
    </row>
    <row r="5396" spans="2:4" x14ac:dyDescent="0.3">
      <c r="B5396" s="72" t="s">
        <v>650</v>
      </c>
      <c r="C5396" s="74" t="s">
        <v>192</v>
      </c>
      <c r="D5396" s="73">
        <v>101436391.98999999</v>
      </c>
    </row>
    <row r="5397" spans="2:4" x14ac:dyDescent="0.3">
      <c r="B5397" s="72" t="s">
        <v>650</v>
      </c>
      <c r="C5397" s="74" t="s">
        <v>172</v>
      </c>
      <c r="D5397" s="73">
        <v>2859050.7700000005</v>
      </c>
    </row>
    <row r="5398" spans="2:4" x14ac:dyDescent="0.3">
      <c r="B5398" s="72" t="s">
        <v>650</v>
      </c>
      <c r="C5398" s="74" t="s">
        <v>174</v>
      </c>
      <c r="D5398" s="73">
        <v>2135809.9799999995</v>
      </c>
    </row>
    <row r="5399" spans="2:4" x14ac:dyDescent="0.3">
      <c r="B5399" s="72" t="s">
        <v>650</v>
      </c>
      <c r="C5399" s="74" t="s">
        <v>178</v>
      </c>
      <c r="D5399" s="73">
        <v>3409079.830000001</v>
      </c>
    </row>
    <row r="5400" spans="2:4" x14ac:dyDescent="0.3">
      <c r="B5400" s="72" t="s">
        <v>650</v>
      </c>
      <c r="C5400" s="74" t="s">
        <v>180</v>
      </c>
      <c r="D5400" s="73">
        <v>871396.98</v>
      </c>
    </row>
    <row r="5401" spans="2:4" x14ac:dyDescent="0.3">
      <c r="B5401" s="72" t="s">
        <v>650</v>
      </c>
      <c r="C5401" s="74" t="s">
        <v>182</v>
      </c>
      <c r="D5401" s="73">
        <v>43288185.369999982</v>
      </c>
    </row>
    <row r="5402" spans="2:4" x14ac:dyDescent="0.3">
      <c r="B5402" s="72" t="s">
        <v>650</v>
      </c>
      <c r="C5402" s="74" t="s">
        <v>135</v>
      </c>
      <c r="D5402" s="73">
        <v>281376.68</v>
      </c>
    </row>
    <row r="5403" spans="2:4" x14ac:dyDescent="0.3">
      <c r="B5403" s="72" t="s">
        <v>650</v>
      </c>
      <c r="C5403" s="74" t="s">
        <v>137</v>
      </c>
      <c r="D5403" s="73">
        <v>635097.1</v>
      </c>
    </row>
    <row r="5404" spans="2:4" x14ac:dyDescent="0.3">
      <c r="B5404" s="72" t="s">
        <v>650</v>
      </c>
      <c r="C5404" s="74" t="s">
        <v>139</v>
      </c>
      <c r="D5404" s="73">
        <v>11055122.729999993</v>
      </c>
    </row>
    <row r="5405" spans="2:4" x14ac:dyDescent="0.3">
      <c r="B5405" s="72" t="s">
        <v>650</v>
      </c>
      <c r="C5405" s="74" t="s">
        <v>141</v>
      </c>
      <c r="D5405" s="73">
        <v>13484131.929999994</v>
      </c>
    </row>
    <row r="5406" spans="2:4" x14ac:dyDescent="0.3">
      <c r="B5406" s="72" t="s">
        <v>650</v>
      </c>
      <c r="C5406" s="74" t="s">
        <v>143</v>
      </c>
      <c r="D5406" s="73">
        <v>1058817.25</v>
      </c>
    </row>
    <row r="5407" spans="2:4" x14ac:dyDescent="0.3">
      <c r="B5407" s="72" t="s">
        <v>650</v>
      </c>
      <c r="C5407" s="74" t="s">
        <v>145</v>
      </c>
      <c r="D5407" s="73">
        <v>681616.08999999985</v>
      </c>
    </row>
    <row r="5408" spans="2:4" x14ac:dyDescent="0.3">
      <c r="B5408" s="72" t="s">
        <v>650</v>
      </c>
      <c r="C5408" s="74" t="s">
        <v>147</v>
      </c>
      <c r="D5408" s="73">
        <v>60418.86000000019</v>
      </c>
    </row>
    <row r="5409" spans="2:4" x14ac:dyDescent="0.3">
      <c r="B5409" s="72" t="s">
        <v>650</v>
      </c>
      <c r="C5409" s="74" t="s">
        <v>149</v>
      </c>
      <c r="D5409" s="73">
        <v>90101.980000000374</v>
      </c>
    </row>
    <row r="5410" spans="2:4" x14ac:dyDescent="0.3">
      <c r="B5410" s="72" t="s">
        <v>650</v>
      </c>
      <c r="C5410" s="74" t="s">
        <v>159</v>
      </c>
      <c r="D5410" s="73">
        <v>5716449.6799999997</v>
      </c>
    </row>
    <row r="5411" spans="2:4" x14ac:dyDescent="0.3">
      <c r="B5411" s="72" t="s">
        <v>650</v>
      </c>
      <c r="C5411" s="74" t="s">
        <v>161</v>
      </c>
      <c r="D5411" s="73">
        <v>16980873.969999995</v>
      </c>
    </row>
    <row r="5412" spans="2:4" x14ac:dyDescent="0.3">
      <c r="B5412" s="72" t="s">
        <v>650</v>
      </c>
      <c r="C5412" s="74" t="s">
        <v>163</v>
      </c>
      <c r="D5412" s="73">
        <v>3902107.1599999992</v>
      </c>
    </row>
    <row r="5413" spans="2:4" x14ac:dyDescent="0.3">
      <c r="B5413" s="72" t="s">
        <v>650</v>
      </c>
      <c r="C5413" s="74" t="s">
        <v>165</v>
      </c>
      <c r="D5413" s="73">
        <v>8950890.4799999949</v>
      </c>
    </row>
    <row r="5414" spans="2:4" x14ac:dyDescent="0.3">
      <c r="B5414" s="72" t="s">
        <v>650</v>
      </c>
      <c r="C5414" s="74" t="s">
        <v>124</v>
      </c>
      <c r="D5414" s="73">
        <v>322966.67000000004</v>
      </c>
    </row>
    <row r="5415" spans="2:4" x14ac:dyDescent="0.3">
      <c r="B5415" s="72" t="s">
        <v>650</v>
      </c>
      <c r="C5415" s="74" t="s">
        <v>126</v>
      </c>
      <c r="D5415" s="73">
        <v>2392677.98</v>
      </c>
    </row>
    <row r="5416" spans="2:4" x14ac:dyDescent="0.3">
      <c r="B5416" s="72" t="s">
        <v>650</v>
      </c>
      <c r="C5416" s="74" t="s">
        <v>128</v>
      </c>
      <c r="D5416" s="73">
        <v>2615855.33</v>
      </c>
    </row>
    <row r="5417" spans="2:4" x14ac:dyDescent="0.3">
      <c r="B5417" s="72" t="s">
        <v>650</v>
      </c>
      <c r="C5417" s="74" t="s">
        <v>130</v>
      </c>
      <c r="D5417" s="73">
        <v>761011.19000000006</v>
      </c>
    </row>
    <row r="5418" spans="2:4" x14ac:dyDescent="0.3">
      <c r="B5418" s="72" t="s">
        <v>650</v>
      </c>
      <c r="C5418" s="74" t="s">
        <v>132</v>
      </c>
      <c r="D5418" s="73">
        <v>4916974.4399999995</v>
      </c>
    </row>
    <row r="5419" spans="2:4" x14ac:dyDescent="0.3">
      <c r="B5419" s="72" t="s">
        <v>650</v>
      </c>
      <c r="C5419" s="74" t="s">
        <v>31</v>
      </c>
      <c r="D5419" s="73">
        <v>6002.56</v>
      </c>
    </row>
    <row r="5420" spans="2:4" x14ac:dyDescent="0.3">
      <c r="B5420" s="72" t="s">
        <v>650</v>
      </c>
      <c r="C5420" s="74" t="s">
        <v>39</v>
      </c>
      <c r="D5420" s="73">
        <v>211848.63999999998</v>
      </c>
    </row>
    <row r="5421" spans="2:4" x14ac:dyDescent="0.3">
      <c r="B5421" s="72" t="s">
        <v>650</v>
      </c>
      <c r="C5421" s="74" t="s">
        <v>49</v>
      </c>
      <c r="D5421" s="73">
        <v>2165023.1500000004</v>
      </c>
    </row>
    <row r="5422" spans="2:4" x14ac:dyDescent="0.3">
      <c r="B5422" s="72" t="s">
        <v>650</v>
      </c>
      <c r="C5422" s="74" t="s">
        <v>51</v>
      </c>
      <c r="D5422" s="73">
        <v>798164.97</v>
      </c>
    </row>
    <row r="5423" spans="2:4" x14ac:dyDescent="0.3">
      <c r="B5423" s="72" t="s">
        <v>650</v>
      </c>
      <c r="C5423" s="74" t="s">
        <v>57</v>
      </c>
      <c r="D5423" s="73">
        <v>534054.57999999996</v>
      </c>
    </row>
    <row r="5424" spans="2:4" x14ac:dyDescent="0.3">
      <c r="B5424" s="72" t="s">
        <v>650</v>
      </c>
      <c r="C5424" s="74" t="s">
        <v>63</v>
      </c>
      <c r="D5424" s="73">
        <v>26000.19</v>
      </c>
    </row>
    <row r="5425" spans="2:4" x14ac:dyDescent="0.3">
      <c r="B5425" s="72" t="s">
        <v>650</v>
      </c>
      <c r="C5425" s="74" t="s">
        <v>65</v>
      </c>
      <c r="D5425" s="73">
        <v>296.04000000000002</v>
      </c>
    </row>
    <row r="5426" spans="2:4" x14ac:dyDescent="0.3">
      <c r="B5426" s="72" t="s">
        <v>650</v>
      </c>
      <c r="C5426" s="74" t="s">
        <v>67</v>
      </c>
      <c r="D5426" s="73">
        <v>1538.6</v>
      </c>
    </row>
    <row r="5427" spans="2:4" x14ac:dyDescent="0.3">
      <c r="B5427" s="72" t="s">
        <v>650</v>
      </c>
      <c r="C5427" s="74" t="s">
        <v>69</v>
      </c>
      <c r="D5427" s="73">
        <v>348601.29</v>
      </c>
    </row>
    <row r="5428" spans="2:4" x14ac:dyDescent="0.3">
      <c r="B5428" s="72" t="s">
        <v>650</v>
      </c>
      <c r="C5428" s="74" t="s">
        <v>71</v>
      </c>
      <c r="D5428" s="73">
        <v>2226151.1</v>
      </c>
    </row>
    <row r="5429" spans="2:4" x14ac:dyDescent="0.3">
      <c r="B5429" s="72" t="s">
        <v>650</v>
      </c>
      <c r="C5429" s="74" t="s">
        <v>73</v>
      </c>
      <c r="D5429" s="73">
        <v>1825342.83</v>
      </c>
    </row>
    <row r="5430" spans="2:4" x14ac:dyDescent="0.3">
      <c r="B5430" s="72" t="s">
        <v>650</v>
      </c>
      <c r="C5430" s="74" t="s">
        <v>79</v>
      </c>
      <c r="D5430" s="73">
        <v>30575.18</v>
      </c>
    </row>
    <row r="5431" spans="2:4" x14ac:dyDescent="0.3">
      <c r="B5431" s="72" t="s">
        <v>650</v>
      </c>
      <c r="C5431" s="74" t="s">
        <v>81</v>
      </c>
      <c r="D5431" s="73">
        <v>61969.31</v>
      </c>
    </row>
    <row r="5432" spans="2:4" x14ac:dyDescent="0.3">
      <c r="B5432" s="72" t="s">
        <v>650</v>
      </c>
      <c r="C5432" s="74" t="s">
        <v>83</v>
      </c>
      <c r="D5432" s="73">
        <v>234580.49</v>
      </c>
    </row>
    <row r="5433" spans="2:4" x14ac:dyDescent="0.3">
      <c r="B5433" s="72" t="s">
        <v>650</v>
      </c>
      <c r="C5433" s="74" t="s">
        <v>85</v>
      </c>
      <c r="D5433" s="73">
        <v>73018.39</v>
      </c>
    </row>
    <row r="5434" spans="2:4" x14ac:dyDescent="0.3">
      <c r="B5434" s="72" t="s">
        <v>650</v>
      </c>
      <c r="C5434" s="74" t="s">
        <v>93</v>
      </c>
      <c r="D5434" s="73">
        <v>383679.57999999996</v>
      </c>
    </row>
    <row r="5435" spans="2:4" x14ac:dyDescent="0.3">
      <c r="B5435" s="72" t="s">
        <v>650</v>
      </c>
      <c r="C5435" s="74" t="s">
        <v>95</v>
      </c>
      <c r="D5435" s="73">
        <v>995537.33</v>
      </c>
    </row>
    <row r="5436" spans="2:4" x14ac:dyDescent="0.3">
      <c r="B5436" s="72" t="s">
        <v>650</v>
      </c>
      <c r="C5436" s="74" t="s">
        <v>97</v>
      </c>
      <c r="D5436" s="73">
        <v>969.51</v>
      </c>
    </row>
    <row r="5437" spans="2:4" x14ac:dyDescent="0.3">
      <c r="B5437" s="72" t="s">
        <v>650</v>
      </c>
      <c r="C5437" s="74" t="s">
        <v>99</v>
      </c>
      <c r="D5437" s="73">
        <v>267719</v>
      </c>
    </row>
    <row r="5438" spans="2:4" x14ac:dyDescent="0.3">
      <c r="B5438" s="72" t="s">
        <v>650</v>
      </c>
      <c r="C5438" s="74" t="s">
        <v>101</v>
      </c>
      <c r="D5438" s="73">
        <v>1882.5</v>
      </c>
    </row>
    <row r="5439" spans="2:4" x14ac:dyDescent="0.3">
      <c r="B5439" s="72" t="s">
        <v>650</v>
      </c>
      <c r="C5439" s="74" t="s">
        <v>103</v>
      </c>
      <c r="D5439" s="73">
        <v>22946</v>
      </c>
    </row>
    <row r="5440" spans="2:4" x14ac:dyDescent="0.3">
      <c r="B5440" s="72" t="s">
        <v>650</v>
      </c>
      <c r="C5440" s="74" t="s">
        <v>105</v>
      </c>
      <c r="D5440" s="73">
        <v>46045.82</v>
      </c>
    </row>
    <row r="5441" spans="2:4" x14ac:dyDescent="0.3">
      <c r="B5441" s="72" t="s">
        <v>650</v>
      </c>
      <c r="C5441" s="74" t="s">
        <v>107</v>
      </c>
      <c r="D5441" s="73">
        <v>115789.24</v>
      </c>
    </row>
    <row r="5442" spans="2:4" x14ac:dyDescent="0.3">
      <c r="B5442" s="72" t="s">
        <v>650</v>
      </c>
      <c r="C5442" s="74" t="s">
        <v>109</v>
      </c>
      <c r="D5442" s="73">
        <v>4946356.13</v>
      </c>
    </row>
    <row r="5443" spans="2:4" x14ac:dyDescent="0.3">
      <c r="B5443" s="72" t="s">
        <v>650</v>
      </c>
      <c r="C5443" s="74" t="s">
        <v>111</v>
      </c>
      <c r="D5443" s="73">
        <v>98637.96</v>
      </c>
    </row>
    <row r="5444" spans="2:4" x14ac:dyDescent="0.3">
      <c r="B5444" s="72" t="s">
        <v>650</v>
      </c>
      <c r="C5444" s="74" t="s">
        <v>117</v>
      </c>
      <c r="D5444" s="73">
        <v>10377201.939999999</v>
      </c>
    </row>
    <row r="5445" spans="2:4" x14ac:dyDescent="0.3">
      <c r="B5445" s="72" t="s">
        <v>650</v>
      </c>
      <c r="C5445" s="74" t="s">
        <v>119</v>
      </c>
      <c r="D5445" s="73">
        <v>78538.12</v>
      </c>
    </row>
    <row r="5446" spans="2:4" x14ac:dyDescent="0.3">
      <c r="B5446" s="72" t="s">
        <v>650</v>
      </c>
      <c r="C5446" s="74" t="s">
        <v>121</v>
      </c>
      <c r="D5446" s="73">
        <v>31758.25</v>
      </c>
    </row>
    <row r="5447" spans="2:4" x14ac:dyDescent="0.3">
      <c r="B5447" s="72" t="s">
        <v>650</v>
      </c>
      <c r="C5447" s="74" t="s">
        <v>22</v>
      </c>
      <c r="D5447" s="73">
        <v>525021.28</v>
      </c>
    </row>
    <row r="5448" spans="2:4" x14ac:dyDescent="0.3">
      <c r="B5448" s="72" t="s">
        <v>650</v>
      </c>
      <c r="C5448" s="74" t="s">
        <v>6</v>
      </c>
      <c r="D5448" s="73">
        <v>156140.93</v>
      </c>
    </row>
    <row r="5449" spans="2:4" x14ac:dyDescent="0.3">
      <c r="B5449" s="72" t="s">
        <v>650</v>
      </c>
      <c r="C5449" s="74" t="s">
        <v>12</v>
      </c>
      <c r="D5449" s="73">
        <v>9842.94</v>
      </c>
    </row>
    <row r="5450" spans="2:4" x14ac:dyDescent="0.3">
      <c r="B5450" s="72" t="s">
        <v>650</v>
      </c>
      <c r="C5450" s="74" t="s">
        <v>14</v>
      </c>
      <c r="D5450" s="73">
        <v>933890.8600000001</v>
      </c>
    </row>
    <row r="5451" spans="2:4" x14ac:dyDescent="0.3">
      <c r="B5451" s="72" t="s">
        <v>650</v>
      </c>
      <c r="C5451" s="74" t="s">
        <v>16</v>
      </c>
      <c r="D5451" s="73">
        <v>161919.73000000001</v>
      </c>
    </row>
    <row r="5452" spans="2:4" x14ac:dyDescent="0.3">
      <c r="B5452" s="72" t="s">
        <v>694</v>
      </c>
      <c r="C5452" s="74" t="s">
        <v>194</v>
      </c>
      <c r="D5452" s="73">
        <v>6227.03</v>
      </c>
    </row>
    <row r="5453" spans="2:4" x14ac:dyDescent="0.3">
      <c r="B5453" s="72" t="s">
        <v>694</v>
      </c>
      <c r="C5453" s="74" t="s">
        <v>193</v>
      </c>
      <c r="D5453" s="73">
        <v>-6227.03</v>
      </c>
    </row>
    <row r="5454" spans="2:4" x14ac:dyDescent="0.3">
      <c r="B5454" s="72" t="s">
        <v>694</v>
      </c>
      <c r="C5454" s="74" t="s">
        <v>187</v>
      </c>
      <c r="D5454" s="73">
        <v>48156.590000000004</v>
      </c>
    </row>
    <row r="5455" spans="2:4" x14ac:dyDescent="0.3">
      <c r="B5455" s="72" t="s">
        <v>694</v>
      </c>
      <c r="C5455" s="74" t="s">
        <v>190</v>
      </c>
      <c r="D5455" s="73">
        <v>20022.86</v>
      </c>
    </row>
    <row r="5456" spans="2:4" x14ac:dyDescent="0.3">
      <c r="B5456" s="72" t="s">
        <v>694</v>
      </c>
      <c r="C5456" s="74" t="s">
        <v>191</v>
      </c>
      <c r="D5456" s="73">
        <v>6666.14</v>
      </c>
    </row>
    <row r="5457" spans="2:4" x14ac:dyDescent="0.3">
      <c r="B5457" s="72" t="s">
        <v>694</v>
      </c>
      <c r="C5457" s="74" t="s">
        <v>192</v>
      </c>
      <c r="D5457" s="73">
        <v>1107959.18</v>
      </c>
    </row>
    <row r="5458" spans="2:4" x14ac:dyDescent="0.3">
      <c r="B5458" s="72" t="s">
        <v>694</v>
      </c>
      <c r="C5458" s="74" t="s">
        <v>174</v>
      </c>
      <c r="D5458" s="73">
        <v>7040</v>
      </c>
    </row>
    <row r="5459" spans="2:4" x14ac:dyDescent="0.3">
      <c r="B5459" s="72" t="s">
        <v>694</v>
      </c>
      <c r="C5459" s="74" t="s">
        <v>178</v>
      </c>
      <c r="D5459" s="73">
        <v>3431.83</v>
      </c>
    </row>
    <row r="5460" spans="2:4" x14ac:dyDescent="0.3">
      <c r="B5460" s="72" t="s">
        <v>694</v>
      </c>
      <c r="C5460" s="74" t="s">
        <v>180</v>
      </c>
      <c r="D5460" s="73">
        <v>378.38</v>
      </c>
    </row>
    <row r="5461" spans="2:4" x14ac:dyDescent="0.3">
      <c r="B5461" s="72" t="s">
        <v>694</v>
      </c>
      <c r="C5461" s="74" t="s">
        <v>182</v>
      </c>
      <c r="D5461" s="73">
        <v>326880.90000000002</v>
      </c>
    </row>
    <row r="5462" spans="2:4" x14ac:dyDescent="0.3">
      <c r="B5462" s="72" t="s">
        <v>694</v>
      </c>
      <c r="C5462" s="74" t="s">
        <v>139</v>
      </c>
      <c r="D5462" s="73">
        <v>86980</v>
      </c>
    </row>
    <row r="5463" spans="2:4" x14ac:dyDescent="0.3">
      <c r="B5463" s="72" t="s">
        <v>694</v>
      </c>
      <c r="C5463" s="74" t="s">
        <v>141</v>
      </c>
      <c r="D5463" s="73">
        <v>142386</v>
      </c>
    </row>
    <row r="5464" spans="2:4" x14ac:dyDescent="0.3">
      <c r="B5464" s="72" t="s">
        <v>694</v>
      </c>
      <c r="C5464" s="74" t="s">
        <v>143</v>
      </c>
      <c r="D5464" s="73">
        <v>9444.8100000000013</v>
      </c>
    </row>
    <row r="5465" spans="2:4" x14ac:dyDescent="0.3">
      <c r="B5465" s="72" t="s">
        <v>694</v>
      </c>
      <c r="C5465" s="74" t="s">
        <v>145</v>
      </c>
      <c r="D5465" s="73">
        <v>4489.8</v>
      </c>
    </row>
    <row r="5466" spans="2:4" x14ac:dyDescent="0.3">
      <c r="B5466" s="72" t="s">
        <v>694</v>
      </c>
      <c r="C5466" s="74" t="s">
        <v>147</v>
      </c>
      <c r="D5466" s="73">
        <v>4049.45</v>
      </c>
    </row>
    <row r="5467" spans="2:4" x14ac:dyDescent="0.3">
      <c r="B5467" s="72" t="s">
        <v>694</v>
      </c>
      <c r="C5467" s="74" t="s">
        <v>149</v>
      </c>
      <c r="D5467" s="73">
        <v>14143.26</v>
      </c>
    </row>
    <row r="5468" spans="2:4" x14ac:dyDescent="0.3">
      <c r="B5468" s="72" t="s">
        <v>694</v>
      </c>
      <c r="C5468" s="74" t="s">
        <v>159</v>
      </c>
      <c r="D5468" s="73">
        <v>30092.34</v>
      </c>
    </row>
    <row r="5469" spans="2:4" x14ac:dyDescent="0.3">
      <c r="B5469" s="72" t="s">
        <v>694</v>
      </c>
      <c r="C5469" s="74" t="s">
        <v>161</v>
      </c>
      <c r="D5469" s="73">
        <v>168173.7</v>
      </c>
    </row>
    <row r="5470" spans="2:4" x14ac:dyDescent="0.3">
      <c r="B5470" s="72" t="s">
        <v>694</v>
      </c>
      <c r="C5470" s="74" t="s">
        <v>163</v>
      </c>
      <c r="D5470" s="73">
        <v>25266.27</v>
      </c>
    </row>
    <row r="5471" spans="2:4" x14ac:dyDescent="0.3">
      <c r="B5471" s="72" t="s">
        <v>694</v>
      </c>
      <c r="C5471" s="74" t="s">
        <v>165</v>
      </c>
      <c r="D5471" s="73">
        <v>89774.22</v>
      </c>
    </row>
    <row r="5472" spans="2:4" x14ac:dyDescent="0.3">
      <c r="B5472" s="72" t="s">
        <v>694</v>
      </c>
      <c r="C5472" s="74" t="s">
        <v>124</v>
      </c>
      <c r="D5472" s="73">
        <v>2225.23</v>
      </c>
    </row>
    <row r="5473" spans="2:4" x14ac:dyDescent="0.3">
      <c r="B5473" s="72" t="s">
        <v>694</v>
      </c>
      <c r="C5473" s="74" t="s">
        <v>128</v>
      </c>
      <c r="D5473" s="73">
        <v>21126.05</v>
      </c>
    </row>
    <row r="5474" spans="2:4" x14ac:dyDescent="0.3">
      <c r="B5474" s="72" t="s">
        <v>694</v>
      </c>
      <c r="C5474" s="74" t="s">
        <v>132</v>
      </c>
      <c r="D5474" s="73">
        <v>72837.97</v>
      </c>
    </row>
    <row r="5475" spans="2:4" x14ac:dyDescent="0.3">
      <c r="B5475" s="72" t="s">
        <v>694</v>
      </c>
      <c r="C5475" s="74" t="s">
        <v>71</v>
      </c>
      <c r="D5475" s="73">
        <v>58635</v>
      </c>
    </row>
    <row r="5476" spans="2:4" x14ac:dyDescent="0.3">
      <c r="B5476" s="72" t="s">
        <v>694</v>
      </c>
      <c r="C5476" s="74" t="s">
        <v>89</v>
      </c>
      <c r="D5476" s="73">
        <v>41718.19</v>
      </c>
    </row>
    <row r="5477" spans="2:4" x14ac:dyDescent="0.3">
      <c r="B5477" s="72" t="s">
        <v>694</v>
      </c>
      <c r="C5477" s="74" t="s">
        <v>107</v>
      </c>
      <c r="D5477" s="73">
        <v>17600.57</v>
      </c>
    </row>
    <row r="5478" spans="2:4" x14ac:dyDescent="0.3">
      <c r="B5478" s="72" t="s">
        <v>694</v>
      </c>
      <c r="C5478" s="74" t="s">
        <v>109</v>
      </c>
      <c r="D5478" s="73">
        <v>286841.90999999997</v>
      </c>
    </row>
    <row r="5479" spans="2:4" x14ac:dyDescent="0.3">
      <c r="B5479" s="72" t="s">
        <v>694</v>
      </c>
      <c r="C5479" s="74" t="s">
        <v>22</v>
      </c>
      <c r="D5479" s="73">
        <v>6967.5</v>
      </c>
    </row>
    <row r="5480" spans="2:4" x14ac:dyDescent="0.3">
      <c r="B5480" s="72" t="s">
        <v>228</v>
      </c>
      <c r="C5480" s="74" t="s">
        <v>194</v>
      </c>
      <c r="D5480" s="73">
        <v>868825.08999999985</v>
      </c>
    </row>
    <row r="5481" spans="2:4" x14ac:dyDescent="0.3">
      <c r="B5481" s="72" t="s">
        <v>228</v>
      </c>
      <c r="C5481" s="74" t="s">
        <v>193</v>
      </c>
      <c r="D5481" s="73">
        <v>-868825.09</v>
      </c>
    </row>
    <row r="5482" spans="2:4" x14ac:dyDescent="0.3">
      <c r="B5482" s="72" t="s">
        <v>228</v>
      </c>
      <c r="C5482" s="74" t="s">
        <v>185</v>
      </c>
      <c r="D5482" s="73">
        <v>1830164</v>
      </c>
    </row>
    <row r="5483" spans="2:4" x14ac:dyDescent="0.3">
      <c r="B5483" s="72" t="s">
        <v>228</v>
      </c>
      <c r="C5483" s="74" t="s">
        <v>186</v>
      </c>
      <c r="D5483" s="73">
        <v>782035.77</v>
      </c>
    </row>
    <row r="5484" spans="2:4" x14ac:dyDescent="0.3">
      <c r="B5484" s="72" t="s">
        <v>228</v>
      </c>
      <c r="C5484" s="74" t="s">
        <v>187</v>
      </c>
      <c r="D5484" s="73">
        <v>16428069.319999993</v>
      </c>
    </row>
    <row r="5485" spans="2:4" x14ac:dyDescent="0.3">
      <c r="B5485" s="72" t="s">
        <v>228</v>
      </c>
      <c r="C5485" s="74" t="s">
        <v>190</v>
      </c>
      <c r="D5485" s="73">
        <v>5227865.5900000017</v>
      </c>
    </row>
    <row r="5486" spans="2:4" x14ac:dyDescent="0.3">
      <c r="B5486" s="72" t="s">
        <v>228</v>
      </c>
      <c r="C5486" s="74" t="s">
        <v>191</v>
      </c>
      <c r="D5486" s="73">
        <v>4334793.8000000007</v>
      </c>
    </row>
    <row r="5487" spans="2:4" x14ac:dyDescent="0.3">
      <c r="B5487" s="72" t="s">
        <v>228</v>
      </c>
      <c r="C5487" s="74" t="s">
        <v>192</v>
      </c>
      <c r="D5487" s="73">
        <v>134614398.17999998</v>
      </c>
    </row>
    <row r="5488" spans="2:4" x14ac:dyDescent="0.3">
      <c r="B5488" s="72" t="s">
        <v>228</v>
      </c>
      <c r="C5488" s="74" t="s">
        <v>172</v>
      </c>
      <c r="D5488" s="73">
        <v>675251.48000000021</v>
      </c>
    </row>
    <row r="5489" spans="2:4" x14ac:dyDescent="0.3">
      <c r="B5489" s="72" t="s">
        <v>228</v>
      </c>
      <c r="C5489" s="74" t="s">
        <v>174</v>
      </c>
      <c r="D5489" s="73">
        <v>3717567.5700000003</v>
      </c>
    </row>
    <row r="5490" spans="2:4" x14ac:dyDescent="0.3">
      <c r="B5490" s="72" t="s">
        <v>228</v>
      </c>
      <c r="C5490" s="74" t="s">
        <v>178</v>
      </c>
      <c r="D5490" s="73">
        <v>1193270.7000000002</v>
      </c>
    </row>
    <row r="5491" spans="2:4" x14ac:dyDescent="0.3">
      <c r="B5491" s="72" t="s">
        <v>228</v>
      </c>
      <c r="C5491" s="74" t="s">
        <v>180</v>
      </c>
      <c r="D5491" s="73">
        <v>1208428.6200000001</v>
      </c>
    </row>
    <row r="5492" spans="2:4" x14ac:dyDescent="0.3">
      <c r="B5492" s="72" t="s">
        <v>228</v>
      </c>
      <c r="C5492" s="74" t="s">
        <v>182</v>
      </c>
      <c r="D5492" s="73">
        <v>51618941.51000002</v>
      </c>
    </row>
    <row r="5493" spans="2:4" x14ac:dyDescent="0.3">
      <c r="B5493" s="72" t="s">
        <v>228</v>
      </c>
      <c r="C5493" s="74" t="s">
        <v>135</v>
      </c>
      <c r="D5493" s="73">
        <v>-177888.55999999994</v>
      </c>
    </row>
    <row r="5494" spans="2:4" x14ac:dyDescent="0.3">
      <c r="B5494" s="72" t="s">
        <v>228</v>
      </c>
      <c r="C5494" s="74" t="s">
        <v>137</v>
      </c>
      <c r="D5494" s="73">
        <v>15690.160000000033</v>
      </c>
    </row>
    <row r="5495" spans="2:4" x14ac:dyDescent="0.3">
      <c r="B5495" s="72" t="s">
        <v>228</v>
      </c>
      <c r="C5495" s="74" t="s">
        <v>139</v>
      </c>
      <c r="D5495" s="73">
        <v>13574249.480000002</v>
      </c>
    </row>
    <row r="5496" spans="2:4" x14ac:dyDescent="0.3">
      <c r="B5496" s="72" t="s">
        <v>228</v>
      </c>
      <c r="C5496" s="74" t="s">
        <v>141</v>
      </c>
      <c r="D5496" s="73">
        <v>18203623.129999992</v>
      </c>
    </row>
    <row r="5497" spans="2:4" x14ac:dyDescent="0.3">
      <c r="B5497" s="72" t="s">
        <v>228</v>
      </c>
      <c r="C5497" s="74" t="s">
        <v>143</v>
      </c>
      <c r="D5497" s="73">
        <v>1073800.9500000002</v>
      </c>
    </row>
    <row r="5498" spans="2:4" x14ac:dyDescent="0.3">
      <c r="B5498" s="72" t="s">
        <v>228</v>
      </c>
      <c r="C5498" s="74" t="s">
        <v>145</v>
      </c>
      <c r="D5498" s="73">
        <v>840156.44000000029</v>
      </c>
    </row>
    <row r="5499" spans="2:4" x14ac:dyDescent="0.3">
      <c r="B5499" s="72" t="s">
        <v>228</v>
      </c>
      <c r="C5499" s="74" t="s">
        <v>147</v>
      </c>
      <c r="D5499" s="73">
        <v>92021.080000000016</v>
      </c>
    </row>
    <row r="5500" spans="2:4" x14ac:dyDescent="0.3">
      <c r="B5500" s="72" t="s">
        <v>228</v>
      </c>
      <c r="C5500" s="74" t="s">
        <v>149</v>
      </c>
      <c r="D5500" s="73">
        <v>255983.31999999983</v>
      </c>
    </row>
    <row r="5501" spans="2:4" x14ac:dyDescent="0.3">
      <c r="B5501" s="72" t="s">
        <v>228</v>
      </c>
      <c r="C5501" s="74" t="s">
        <v>159</v>
      </c>
      <c r="D5501" s="73">
        <v>6317600.4199999981</v>
      </c>
    </row>
    <row r="5502" spans="2:4" x14ac:dyDescent="0.3">
      <c r="B5502" s="72" t="s">
        <v>228</v>
      </c>
      <c r="C5502" s="74" t="s">
        <v>161</v>
      </c>
      <c r="D5502" s="73">
        <v>23230019.109999999</v>
      </c>
    </row>
    <row r="5503" spans="2:4" x14ac:dyDescent="0.3">
      <c r="B5503" s="72" t="s">
        <v>228</v>
      </c>
      <c r="C5503" s="74" t="s">
        <v>163</v>
      </c>
      <c r="D5503" s="73">
        <v>4432534.870000001</v>
      </c>
    </row>
    <row r="5504" spans="2:4" x14ac:dyDescent="0.3">
      <c r="B5504" s="72" t="s">
        <v>228</v>
      </c>
      <c r="C5504" s="74" t="s">
        <v>165</v>
      </c>
      <c r="D5504" s="73">
        <v>12328800.129999999</v>
      </c>
    </row>
    <row r="5505" spans="2:4" x14ac:dyDescent="0.3">
      <c r="B5505" s="72" t="s">
        <v>228</v>
      </c>
      <c r="C5505" s="74" t="s">
        <v>167</v>
      </c>
      <c r="D5505" s="73">
        <v>-148.19</v>
      </c>
    </row>
    <row r="5506" spans="2:4" x14ac:dyDescent="0.3">
      <c r="B5506" s="72" t="s">
        <v>228</v>
      </c>
      <c r="C5506" s="74" t="s">
        <v>169</v>
      </c>
      <c r="D5506" s="73">
        <v>-2528.2599999999993</v>
      </c>
    </row>
    <row r="5507" spans="2:4" x14ac:dyDescent="0.3">
      <c r="B5507" s="72" t="s">
        <v>228</v>
      </c>
      <c r="C5507" s="74" t="s">
        <v>124</v>
      </c>
      <c r="D5507" s="73">
        <v>5603881.9300000006</v>
      </c>
    </row>
    <row r="5508" spans="2:4" x14ac:dyDescent="0.3">
      <c r="B5508" s="72" t="s">
        <v>228</v>
      </c>
      <c r="C5508" s="74" t="s">
        <v>126</v>
      </c>
      <c r="D5508" s="73">
        <v>792845.15000000014</v>
      </c>
    </row>
    <row r="5509" spans="2:4" x14ac:dyDescent="0.3">
      <c r="B5509" s="72" t="s">
        <v>228</v>
      </c>
      <c r="C5509" s="74" t="s">
        <v>128</v>
      </c>
      <c r="D5509" s="73">
        <v>2724130.91</v>
      </c>
    </row>
    <row r="5510" spans="2:4" x14ac:dyDescent="0.3">
      <c r="B5510" s="72" t="s">
        <v>228</v>
      </c>
      <c r="C5510" s="74" t="s">
        <v>130</v>
      </c>
      <c r="D5510" s="73">
        <v>732229.03999999992</v>
      </c>
    </row>
    <row r="5511" spans="2:4" x14ac:dyDescent="0.3">
      <c r="B5511" s="72" t="s">
        <v>228</v>
      </c>
      <c r="C5511" s="74" t="s">
        <v>132</v>
      </c>
      <c r="D5511" s="73">
        <v>6363767.8600000013</v>
      </c>
    </row>
    <row r="5512" spans="2:4" x14ac:dyDescent="0.3">
      <c r="B5512" s="72" t="s">
        <v>228</v>
      </c>
      <c r="C5512" s="74" t="s">
        <v>25</v>
      </c>
      <c r="D5512" s="73">
        <v>15.45</v>
      </c>
    </row>
    <row r="5513" spans="2:4" x14ac:dyDescent="0.3">
      <c r="B5513" s="72" t="s">
        <v>228</v>
      </c>
      <c r="C5513" s="74" t="s">
        <v>33</v>
      </c>
      <c r="D5513" s="73">
        <v>11836.540000000003</v>
      </c>
    </row>
    <row r="5514" spans="2:4" x14ac:dyDescent="0.3">
      <c r="B5514" s="72" t="s">
        <v>228</v>
      </c>
      <c r="C5514" s="74" t="s">
        <v>35</v>
      </c>
      <c r="D5514" s="73">
        <v>228950.50000000006</v>
      </c>
    </row>
    <row r="5515" spans="2:4" x14ac:dyDescent="0.3">
      <c r="B5515" s="72" t="s">
        <v>228</v>
      </c>
      <c r="C5515" s="74" t="s">
        <v>39</v>
      </c>
      <c r="D5515" s="73">
        <v>242407.68999999997</v>
      </c>
    </row>
    <row r="5516" spans="2:4" x14ac:dyDescent="0.3">
      <c r="B5516" s="72" t="s">
        <v>228</v>
      </c>
      <c r="C5516" s="74" t="s">
        <v>49</v>
      </c>
      <c r="D5516" s="73">
        <v>2990666.14</v>
      </c>
    </row>
    <row r="5517" spans="2:4" x14ac:dyDescent="0.3">
      <c r="B5517" s="72" t="s">
        <v>228</v>
      </c>
      <c r="C5517" s="74" t="s">
        <v>51</v>
      </c>
      <c r="D5517" s="73">
        <v>572858.6</v>
      </c>
    </row>
    <row r="5518" spans="2:4" x14ac:dyDescent="0.3">
      <c r="B5518" s="72" t="s">
        <v>228</v>
      </c>
      <c r="C5518" s="74" t="s">
        <v>57</v>
      </c>
      <c r="D5518" s="73">
        <v>71916.899999999994</v>
      </c>
    </row>
    <row r="5519" spans="2:4" x14ac:dyDescent="0.3">
      <c r="B5519" s="72" t="s">
        <v>228</v>
      </c>
      <c r="C5519" s="74" t="s">
        <v>59</v>
      </c>
      <c r="D5519" s="73">
        <v>41398.629999999997</v>
      </c>
    </row>
    <row r="5520" spans="2:4" x14ac:dyDescent="0.3">
      <c r="B5520" s="72" t="s">
        <v>228</v>
      </c>
      <c r="C5520" s="74" t="s">
        <v>61</v>
      </c>
      <c r="D5520" s="73">
        <v>6368439.8700000001</v>
      </c>
    </row>
    <row r="5521" spans="2:4" x14ac:dyDescent="0.3">
      <c r="B5521" s="72" t="s">
        <v>228</v>
      </c>
      <c r="C5521" s="74" t="s">
        <v>63</v>
      </c>
      <c r="D5521" s="73">
        <v>50621.25</v>
      </c>
    </row>
    <row r="5522" spans="2:4" x14ac:dyDescent="0.3">
      <c r="B5522" s="72" t="s">
        <v>228</v>
      </c>
      <c r="C5522" s="74" t="s">
        <v>65</v>
      </c>
      <c r="D5522" s="73">
        <v>45781.159999999996</v>
      </c>
    </row>
    <row r="5523" spans="2:4" x14ac:dyDescent="0.3">
      <c r="B5523" s="72" t="s">
        <v>228</v>
      </c>
      <c r="C5523" s="74" t="s">
        <v>67</v>
      </c>
      <c r="D5523" s="73">
        <v>20171.3</v>
      </c>
    </row>
    <row r="5524" spans="2:4" x14ac:dyDescent="0.3">
      <c r="B5524" s="72" t="s">
        <v>228</v>
      </c>
      <c r="C5524" s="74" t="s">
        <v>69</v>
      </c>
      <c r="D5524" s="73">
        <v>1269464.28</v>
      </c>
    </row>
    <row r="5525" spans="2:4" x14ac:dyDescent="0.3">
      <c r="B5525" s="72" t="s">
        <v>228</v>
      </c>
      <c r="C5525" s="74" t="s">
        <v>71</v>
      </c>
      <c r="D5525" s="73">
        <v>2045252.69</v>
      </c>
    </row>
    <row r="5526" spans="2:4" x14ac:dyDescent="0.3">
      <c r="B5526" s="72" t="s">
        <v>228</v>
      </c>
      <c r="C5526" s="74" t="s">
        <v>73</v>
      </c>
      <c r="D5526" s="73">
        <v>1111859.43</v>
      </c>
    </row>
    <row r="5527" spans="2:4" x14ac:dyDescent="0.3">
      <c r="B5527" s="72" t="s">
        <v>228</v>
      </c>
      <c r="C5527" s="74" t="s">
        <v>79</v>
      </c>
      <c r="D5527" s="73">
        <v>43825.89</v>
      </c>
    </row>
    <row r="5528" spans="2:4" x14ac:dyDescent="0.3">
      <c r="B5528" s="72" t="s">
        <v>228</v>
      </c>
      <c r="C5528" s="74" t="s">
        <v>83</v>
      </c>
      <c r="D5528" s="73">
        <v>60099.459999999992</v>
      </c>
    </row>
    <row r="5529" spans="2:4" x14ac:dyDescent="0.3">
      <c r="B5529" s="72" t="s">
        <v>228</v>
      </c>
      <c r="C5529" s="74" t="s">
        <v>85</v>
      </c>
      <c r="D5529" s="73">
        <v>158909.12000000002</v>
      </c>
    </row>
    <row r="5530" spans="2:4" x14ac:dyDescent="0.3">
      <c r="B5530" s="72" t="s">
        <v>228</v>
      </c>
      <c r="C5530" s="74" t="s">
        <v>87</v>
      </c>
      <c r="D5530" s="73">
        <v>39525.75</v>
      </c>
    </row>
    <row r="5531" spans="2:4" x14ac:dyDescent="0.3">
      <c r="B5531" s="72" t="s">
        <v>228</v>
      </c>
      <c r="C5531" s="74" t="s">
        <v>89</v>
      </c>
      <c r="D5531" s="73">
        <v>152902.46000000002</v>
      </c>
    </row>
    <row r="5532" spans="2:4" x14ac:dyDescent="0.3">
      <c r="B5532" s="72" t="s">
        <v>228</v>
      </c>
      <c r="C5532" s="74" t="s">
        <v>91</v>
      </c>
      <c r="D5532" s="73">
        <v>97454.21</v>
      </c>
    </row>
    <row r="5533" spans="2:4" x14ac:dyDescent="0.3">
      <c r="B5533" s="72" t="s">
        <v>228</v>
      </c>
      <c r="C5533" s="74" t="s">
        <v>93</v>
      </c>
      <c r="D5533" s="73">
        <v>456361.17000000004</v>
      </c>
    </row>
    <row r="5534" spans="2:4" x14ac:dyDescent="0.3">
      <c r="B5534" s="72" t="s">
        <v>228</v>
      </c>
      <c r="C5534" s="74" t="s">
        <v>95</v>
      </c>
      <c r="D5534" s="73">
        <v>2362719.14</v>
      </c>
    </row>
    <row r="5535" spans="2:4" x14ac:dyDescent="0.3">
      <c r="B5535" s="72" t="s">
        <v>228</v>
      </c>
      <c r="C5535" s="74" t="s">
        <v>99</v>
      </c>
      <c r="D5535" s="73">
        <v>224.94</v>
      </c>
    </row>
    <row r="5536" spans="2:4" x14ac:dyDescent="0.3">
      <c r="B5536" s="72" t="s">
        <v>228</v>
      </c>
      <c r="C5536" s="74" t="s">
        <v>101</v>
      </c>
      <c r="D5536" s="73">
        <v>1342948.65</v>
      </c>
    </row>
    <row r="5537" spans="2:4" x14ac:dyDescent="0.3">
      <c r="B5537" s="72" t="s">
        <v>228</v>
      </c>
      <c r="C5537" s="74" t="s">
        <v>103</v>
      </c>
      <c r="D5537" s="73">
        <v>78398.75</v>
      </c>
    </row>
    <row r="5538" spans="2:4" x14ac:dyDescent="0.3">
      <c r="B5538" s="72" t="s">
        <v>228</v>
      </c>
      <c r="C5538" s="74" t="s">
        <v>105</v>
      </c>
      <c r="D5538" s="73">
        <v>63219.48</v>
      </c>
    </row>
    <row r="5539" spans="2:4" x14ac:dyDescent="0.3">
      <c r="B5539" s="72" t="s">
        <v>228</v>
      </c>
      <c r="C5539" s="74" t="s">
        <v>107</v>
      </c>
      <c r="D5539" s="73">
        <v>216887.26</v>
      </c>
    </row>
    <row r="5540" spans="2:4" x14ac:dyDescent="0.3">
      <c r="B5540" s="72" t="s">
        <v>228</v>
      </c>
      <c r="C5540" s="74" t="s">
        <v>109</v>
      </c>
      <c r="D5540" s="73">
        <v>1658758.85</v>
      </c>
    </row>
    <row r="5541" spans="2:4" x14ac:dyDescent="0.3">
      <c r="B5541" s="72" t="s">
        <v>228</v>
      </c>
      <c r="C5541" s="74" t="s">
        <v>111</v>
      </c>
      <c r="D5541" s="73">
        <v>994660.48999999976</v>
      </c>
    </row>
    <row r="5542" spans="2:4" x14ac:dyDescent="0.3">
      <c r="B5542" s="72" t="s">
        <v>228</v>
      </c>
      <c r="C5542" s="74" t="s">
        <v>113</v>
      </c>
      <c r="D5542" s="73">
        <v>5426333.54</v>
      </c>
    </row>
    <row r="5543" spans="2:4" x14ac:dyDescent="0.3">
      <c r="B5543" s="72" t="s">
        <v>228</v>
      </c>
      <c r="C5543" s="74" t="s">
        <v>115</v>
      </c>
      <c r="D5543" s="73">
        <v>44793.5</v>
      </c>
    </row>
    <row r="5544" spans="2:4" x14ac:dyDescent="0.3">
      <c r="B5544" s="72" t="s">
        <v>228</v>
      </c>
      <c r="C5544" s="74" t="s">
        <v>117</v>
      </c>
      <c r="D5544" s="73">
        <v>5081601.75</v>
      </c>
    </row>
    <row r="5545" spans="2:4" x14ac:dyDescent="0.3">
      <c r="B5545" s="72" t="s">
        <v>228</v>
      </c>
      <c r="C5545" s="74" t="s">
        <v>119</v>
      </c>
      <c r="D5545" s="73">
        <v>250718.62</v>
      </c>
    </row>
    <row r="5546" spans="2:4" x14ac:dyDescent="0.3">
      <c r="B5546" s="72" t="s">
        <v>228</v>
      </c>
      <c r="C5546" s="74" t="s">
        <v>121</v>
      </c>
      <c r="D5546" s="73">
        <v>378461.30000000005</v>
      </c>
    </row>
    <row r="5547" spans="2:4" x14ac:dyDescent="0.3">
      <c r="B5547" s="72" t="s">
        <v>228</v>
      </c>
      <c r="C5547" s="74" t="s">
        <v>22</v>
      </c>
      <c r="D5547" s="73">
        <v>399546.75000000006</v>
      </c>
    </row>
    <row r="5548" spans="2:4" x14ac:dyDescent="0.3">
      <c r="B5548" s="72" t="s">
        <v>228</v>
      </c>
      <c r="C5548" s="74" t="s">
        <v>6</v>
      </c>
      <c r="D5548" s="73">
        <v>543197.46000000008</v>
      </c>
    </row>
    <row r="5549" spans="2:4" x14ac:dyDescent="0.3">
      <c r="B5549" s="72" t="s">
        <v>228</v>
      </c>
      <c r="C5549" s="74" t="s">
        <v>12</v>
      </c>
      <c r="D5549" s="73">
        <v>7353.58</v>
      </c>
    </row>
    <row r="5550" spans="2:4" x14ac:dyDescent="0.3">
      <c r="B5550" s="72" t="s">
        <v>772</v>
      </c>
      <c r="C5550" s="74" t="s">
        <v>194</v>
      </c>
      <c r="D5550" s="73">
        <v>242635.50999999998</v>
      </c>
    </row>
    <row r="5551" spans="2:4" x14ac:dyDescent="0.3">
      <c r="B5551" s="72" t="s">
        <v>772</v>
      </c>
      <c r="C5551" s="74" t="s">
        <v>193</v>
      </c>
      <c r="D5551" s="73">
        <v>-242635.51</v>
      </c>
    </row>
    <row r="5552" spans="2:4" x14ac:dyDescent="0.3">
      <c r="B5552" s="72" t="s">
        <v>772</v>
      </c>
      <c r="C5552" s="74" t="s">
        <v>185</v>
      </c>
      <c r="D5552" s="73">
        <v>458470.18000000005</v>
      </c>
    </row>
    <row r="5553" spans="2:4" x14ac:dyDescent="0.3">
      <c r="B5553" s="72" t="s">
        <v>772</v>
      </c>
      <c r="C5553" s="74" t="s">
        <v>186</v>
      </c>
      <c r="D5553" s="73">
        <v>164226.87</v>
      </c>
    </row>
    <row r="5554" spans="2:4" x14ac:dyDescent="0.3">
      <c r="B5554" s="72" t="s">
        <v>772</v>
      </c>
      <c r="C5554" s="74" t="s">
        <v>187</v>
      </c>
      <c r="D5554" s="73">
        <v>941298.85</v>
      </c>
    </row>
    <row r="5555" spans="2:4" x14ac:dyDescent="0.3">
      <c r="B5555" s="72" t="s">
        <v>772</v>
      </c>
      <c r="C5555" s="74" t="s">
        <v>190</v>
      </c>
      <c r="D5555" s="73">
        <v>809822.61</v>
      </c>
    </row>
    <row r="5556" spans="2:4" x14ac:dyDescent="0.3">
      <c r="B5556" s="72" t="s">
        <v>772</v>
      </c>
      <c r="C5556" s="74" t="s">
        <v>191</v>
      </c>
      <c r="D5556" s="73">
        <v>773993.03</v>
      </c>
    </row>
    <row r="5557" spans="2:4" x14ac:dyDescent="0.3">
      <c r="B5557" s="72" t="s">
        <v>772</v>
      </c>
      <c r="C5557" s="74" t="s">
        <v>192</v>
      </c>
      <c r="D5557" s="73">
        <v>19350324.539999999</v>
      </c>
    </row>
    <row r="5558" spans="2:4" x14ac:dyDescent="0.3">
      <c r="B5558" s="72" t="s">
        <v>772</v>
      </c>
      <c r="C5558" s="74" t="s">
        <v>172</v>
      </c>
      <c r="D5558" s="73">
        <v>217613.32</v>
      </c>
    </row>
    <row r="5559" spans="2:4" x14ac:dyDescent="0.3">
      <c r="B5559" s="72" t="s">
        <v>772</v>
      </c>
      <c r="C5559" s="74" t="s">
        <v>174</v>
      </c>
      <c r="D5559" s="73">
        <v>345322.41000000003</v>
      </c>
    </row>
    <row r="5560" spans="2:4" x14ac:dyDescent="0.3">
      <c r="B5560" s="72" t="s">
        <v>772</v>
      </c>
      <c r="C5560" s="74" t="s">
        <v>178</v>
      </c>
      <c r="D5560" s="73">
        <v>411458.93</v>
      </c>
    </row>
    <row r="5561" spans="2:4" x14ac:dyDescent="0.3">
      <c r="B5561" s="72" t="s">
        <v>772</v>
      </c>
      <c r="C5561" s="74" t="s">
        <v>180</v>
      </c>
      <c r="D5561" s="73">
        <v>132036.56</v>
      </c>
    </row>
    <row r="5562" spans="2:4" x14ac:dyDescent="0.3">
      <c r="B5562" s="72" t="s">
        <v>772</v>
      </c>
      <c r="C5562" s="74" t="s">
        <v>182</v>
      </c>
      <c r="D5562" s="73">
        <v>8644874.040000001</v>
      </c>
    </row>
    <row r="5563" spans="2:4" x14ac:dyDescent="0.3">
      <c r="B5563" s="72" t="s">
        <v>772</v>
      </c>
      <c r="C5563" s="74" t="s">
        <v>135</v>
      </c>
      <c r="D5563" s="73">
        <v>15141.58</v>
      </c>
    </row>
    <row r="5564" spans="2:4" x14ac:dyDescent="0.3">
      <c r="B5564" s="72" t="s">
        <v>772</v>
      </c>
      <c r="C5564" s="74" t="s">
        <v>137</v>
      </c>
      <c r="D5564" s="73">
        <v>34456.539999999994</v>
      </c>
    </row>
    <row r="5565" spans="2:4" x14ac:dyDescent="0.3">
      <c r="B5565" s="72" t="s">
        <v>772</v>
      </c>
      <c r="C5565" s="74" t="s">
        <v>139</v>
      </c>
      <c r="D5565" s="73">
        <v>2051715.98</v>
      </c>
    </row>
    <row r="5566" spans="2:4" x14ac:dyDescent="0.3">
      <c r="B5566" s="72" t="s">
        <v>772</v>
      </c>
      <c r="C5566" s="74" t="s">
        <v>141</v>
      </c>
      <c r="D5566" s="73">
        <v>2260149.1</v>
      </c>
    </row>
    <row r="5567" spans="2:4" x14ac:dyDescent="0.3">
      <c r="B5567" s="72" t="s">
        <v>772</v>
      </c>
      <c r="C5567" s="74" t="s">
        <v>143</v>
      </c>
      <c r="D5567" s="73">
        <v>215312.79999999996</v>
      </c>
    </row>
    <row r="5568" spans="2:4" x14ac:dyDescent="0.3">
      <c r="B5568" s="72" t="s">
        <v>772</v>
      </c>
      <c r="C5568" s="74" t="s">
        <v>145</v>
      </c>
      <c r="D5568" s="73">
        <v>104677.40000000001</v>
      </c>
    </row>
    <row r="5569" spans="2:4" x14ac:dyDescent="0.3">
      <c r="B5569" s="72" t="s">
        <v>772</v>
      </c>
      <c r="C5569" s="74" t="s">
        <v>147</v>
      </c>
      <c r="D5569" s="73">
        <v>23114.26</v>
      </c>
    </row>
    <row r="5570" spans="2:4" x14ac:dyDescent="0.3">
      <c r="B5570" s="72" t="s">
        <v>772</v>
      </c>
      <c r="C5570" s="74" t="s">
        <v>149</v>
      </c>
      <c r="D5570" s="73">
        <v>52853.75</v>
      </c>
    </row>
    <row r="5571" spans="2:4" x14ac:dyDescent="0.3">
      <c r="B5571" s="72" t="s">
        <v>772</v>
      </c>
      <c r="C5571" s="74" t="s">
        <v>159</v>
      </c>
      <c r="D5571" s="73">
        <v>1079797.9200000002</v>
      </c>
    </row>
    <row r="5572" spans="2:4" x14ac:dyDescent="0.3">
      <c r="B5572" s="72" t="s">
        <v>772</v>
      </c>
      <c r="C5572" s="74" t="s">
        <v>161</v>
      </c>
      <c r="D5572" s="73">
        <v>3094147.4399999995</v>
      </c>
    </row>
    <row r="5573" spans="2:4" x14ac:dyDescent="0.3">
      <c r="B5573" s="72" t="s">
        <v>772</v>
      </c>
      <c r="C5573" s="74" t="s">
        <v>163</v>
      </c>
      <c r="D5573" s="73">
        <v>727203.75000000012</v>
      </c>
    </row>
    <row r="5574" spans="2:4" x14ac:dyDescent="0.3">
      <c r="B5574" s="72" t="s">
        <v>772</v>
      </c>
      <c r="C5574" s="74" t="s">
        <v>165</v>
      </c>
      <c r="D5574" s="73">
        <v>1677462.0799999998</v>
      </c>
    </row>
    <row r="5575" spans="2:4" x14ac:dyDescent="0.3">
      <c r="B5575" s="72" t="s">
        <v>772</v>
      </c>
      <c r="C5575" s="74" t="s">
        <v>124</v>
      </c>
      <c r="D5575" s="73">
        <v>236092.17</v>
      </c>
    </row>
    <row r="5576" spans="2:4" x14ac:dyDescent="0.3">
      <c r="B5576" s="72" t="s">
        <v>772</v>
      </c>
      <c r="C5576" s="74" t="s">
        <v>126</v>
      </c>
      <c r="D5576" s="73">
        <v>113993.66</v>
      </c>
    </row>
    <row r="5577" spans="2:4" x14ac:dyDescent="0.3">
      <c r="B5577" s="72" t="s">
        <v>772</v>
      </c>
      <c r="C5577" s="74" t="s">
        <v>128</v>
      </c>
      <c r="D5577" s="73">
        <v>149882.62</v>
      </c>
    </row>
    <row r="5578" spans="2:4" x14ac:dyDescent="0.3">
      <c r="B5578" s="72" t="s">
        <v>772</v>
      </c>
      <c r="C5578" s="74" t="s">
        <v>130</v>
      </c>
      <c r="D5578" s="73">
        <v>60214.47</v>
      </c>
    </row>
    <row r="5579" spans="2:4" x14ac:dyDescent="0.3">
      <c r="B5579" s="72" t="s">
        <v>772</v>
      </c>
      <c r="C5579" s="74" t="s">
        <v>132</v>
      </c>
      <c r="D5579" s="73">
        <v>1589091.33</v>
      </c>
    </row>
    <row r="5580" spans="2:4" x14ac:dyDescent="0.3">
      <c r="B5580" s="72" t="s">
        <v>772</v>
      </c>
      <c r="C5580" s="74" t="s">
        <v>37</v>
      </c>
      <c r="D5580" s="73">
        <v>200000</v>
      </c>
    </row>
    <row r="5581" spans="2:4" x14ac:dyDescent="0.3">
      <c r="B5581" s="72" t="s">
        <v>772</v>
      </c>
      <c r="C5581" s="74" t="s">
        <v>39</v>
      </c>
      <c r="D5581" s="73">
        <v>77394.97</v>
      </c>
    </row>
    <row r="5582" spans="2:4" x14ac:dyDescent="0.3">
      <c r="B5582" s="72" t="s">
        <v>772</v>
      </c>
      <c r="C5582" s="74" t="s">
        <v>49</v>
      </c>
      <c r="D5582" s="73">
        <v>464240.79</v>
      </c>
    </row>
    <row r="5583" spans="2:4" x14ac:dyDescent="0.3">
      <c r="B5583" s="72" t="s">
        <v>772</v>
      </c>
      <c r="C5583" s="74" t="s">
        <v>51</v>
      </c>
      <c r="D5583" s="73">
        <v>125981.29999999999</v>
      </c>
    </row>
    <row r="5584" spans="2:4" x14ac:dyDescent="0.3">
      <c r="B5584" s="72" t="s">
        <v>772</v>
      </c>
      <c r="C5584" s="74" t="s">
        <v>55</v>
      </c>
      <c r="D5584" s="73">
        <v>2376.79</v>
      </c>
    </row>
    <row r="5585" spans="2:4" x14ac:dyDescent="0.3">
      <c r="B5585" s="72" t="s">
        <v>772</v>
      </c>
      <c r="C5585" s="74" t="s">
        <v>57</v>
      </c>
      <c r="D5585" s="73">
        <v>8847.75</v>
      </c>
    </row>
    <row r="5586" spans="2:4" x14ac:dyDescent="0.3">
      <c r="B5586" s="72" t="s">
        <v>772</v>
      </c>
      <c r="C5586" s="74" t="s">
        <v>59</v>
      </c>
      <c r="D5586" s="73">
        <v>695879.44</v>
      </c>
    </row>
    <row r="5587" spans="2:4" x14ac:dyDescent="0.3">
      <c r="B5587" s="72" t="s">
        <v>772</v>
      </c>
      <c r="C5587" s="74" t="s">
        <v>61</v>
      </c>
      <c r="D5587" s="73">
        <v>528174.42999999993</v>
      </c>
    </row>
    <row r="5588" spans="2:4" x14ac:dyDescent="0.3">
      <c r="B5588" s="72" t="s">
        <v>772</v>
      </c>
      <c r="C5588" s="74" t="s">
        <v>63</v>
      </c>
      <c r="D5588" s="73">
        <v>441664.63</v>
      </c>
    </row>
    <row r="5589" spans="2:4" x14ac:dyDescent="0.3">
      <c r="B5589" s="72" t="s">
        <v>772</v>
      </c>
      <c r="C5589" s="74" t="s">
        <v>67</v>
      </c>
      <c r="D5589" s="73">
        <v>865</v>
      </c>
    </row>
    <row r="5590" spans="2:4" x14ac:dyDescent="0.3">
      <c r="B5590" s="72" t="s">
        <v>772</v>
      </c>
      <c r="C5590" s="74" t="s">
        <v>69</v>
      </c>
      <c r="D5590" s="73">
        <v>438275.23</v>
      </c>
    </row>
    <row r="5591" spans="2:4" x14ac:dyDescent="0.3">
      <c r="B5591" s="72" t="s">
        <v>772</v>
      </c>
      <c r="C5591" s="74" t="s">
        <v>71</v>
      </c>
      <c r="D5591" s="73">
        <v>491513</v>
      </c>
    </row>
    <row r="5592" spans="2:4" x14ac:dyDescent="0.3">
      <c r="B5592" s="72" t="s">
        <v>772</v>
      </c>
      <c r="C5592" s="74" t="s">
        <v>73</v>
      </c>
      <c r="D5592" s="73">
        <v>45276.369999999995</v>
      </c>
    </row>
    <row r="5593" spans="2:4" x14ac:dyDescent="0.3">
      <c r="B5593" s="72" t="s">
        <v>772</v>
      </c>
      <c r="C5593" s="74" t="s">
        <v>85</v>
      </c>
      <c r="D5593" s="73">
        <v>2273.14</v>
      </c>
    </row>
    <row r="5594" spans="2:4" x14ac:dyDescent="0.3">
      <c r="B5594" s="72" t="s">
        <v>772</v>
      </c>
      <c r="C5594" s="74" t="s">
        <v>89</v>
      </c>
      <c r="D5594" s="73">
        <v>46332.349999999991</v>
      </c>
    </row>
    <row r="5595" spans="2:4" x14ac:dyDescent="0.3">
      <c r="B5595" s="72" t="s">
        <v>772</v>
      </c>
      <c r="C5595" s="74" t="s">
        <v>91</v>
      </c>
      <c r="D5595" s="73">
        <v>1346844.56</v>
      </c>
    </row>
    <row r="5596" spans="2:4" x14ac:dyDescent="0.3">
      <c r="B5596" s="72" t="s">
        <v>772</v>
      </c>
      <c r="C5596" s="74" t="s">
        <v>93</v>
      </c>
      <c r="D5596" s="73">
        <v>105940.49</v>
      </c>
    </row>
    <row r="5597" spans="2:4" x14ac:dyDescent="0.3">
      <c r="B5597" s="72" t="s">
        <v>772</v>
      </c>
      <c r="C5597" s="74" t="s">
        <v>95</v>
      </c>
      <c r="D5597" s="73">
        <v>103818.9</v>
      </c>
    </row>
    <row r="5598" spans="2:4" x14ac:dyDescent="0.3">
      <c r="B5598" s="72" t="s">
        <v>772</v>
      </c>
      <c r="C5598" s="74" t="s">
        <v>97</v>
      </c>
      <c r="D5598" s="73">
        <v>7605.95</v>
      </c>
    </row>
    <row r="5599" spans="2:4" x14ac:dyDescent="0.3">
      <c r="B5599" s="72" t="s">
        <v>772</v>
      </c>
      <c r="C5599" s="74" t="s">
        <v>99</v>
      </c>
      <c r="D5599" s="73">
        <v>110952.51000000001</v>
      </c>
    </row>
    <row r="5600" spans="2:4" x14ac:dyDescent="0.3">
      <c r="B5600" s="72" t="s">
        <v>772</v>
      </c>
      <c r="C5600" s="74" t="s">
        <v>103</v>
      </c>
      <c r="D5600" s="73">
        <v>39116.04</v>
      </c>
    </row>
    <row r="5601" spans="2:4" x14ac:dyDescent="0.3">
      <c r="B5601" s="72" t="s">
        <v>772</v>
      </c>
      <c r="C5601" s="74" t="s">
        <v>105</v>
      </c>
      <c r="D5601" s="73">
        <v>58327.89</v>
      </c>
    </row>
    <row r="5602" spans="2:4" x14ac:dyDescent="0.3">
      <c r="B5602" s="72" t="s">
        <v>772</v>
      </c>
      <c r="C5602" s="74" t="s">
        <v>107</v>
      </c>
      <c r="D5602" s="73">
        <v>14236.54</v>
      </c>
    </row>
    <row r="5603" spans="2:4" x14ac:dyDescent="0.3">
      <c r="B5603" s="72" t="s">
        <v>772</v>
      </c>
      <c r="C5603" s="74" t="s">
        <v>109</v>
      </c>
      <c r="D5603" s="73">
        <v>2343327.21</v>
      </c>
    </row>
    <row r="5604" spans="2:4" x14ac:dyDescent="0.3">
      <c r="B5604" s="72" t="s">
        <v>772</v>
      </c>
      <c r="C5604" s="74" t="s">
        <v>111</v>
      </c>
      <c r="D5604" s="73">
        <v>645516.85</v>
      </c>
    </row>
    <row r="5605" spans="2:4" x14ac:dyDescent="0.3">
      <c r="B5605" s="72" t="s">
        <v>772</v>
      </c>
      <c r="C5605" s="74" t="s">
        <v>113</v>
      </c>
      <c r="D5605" s="73">
        <v>1118380.3599999999</v>
      </c>
    </row>
    <row r="5606" spans="2:4" x14ac:dyDescent="0.3">
      <c r="B5606" s="72" t="s">
        <v>772</v>
      </c>
      <c r="C5606" s="74" t="s">
        <v>115</v>
      </c>
      <c r="D5606" s="73">
        <v>702325</v>
      </c>
    </row>
    <row r="5607" spans="2:4" x14ac:dyDescent="0.3">
      <c r="B5607" s="72" t="s">
        <v>772</v>
      </c>
      <c r="C5607" s="74" t="s">
        <v>117</v>
      </c>
      <c r="D5607" s="73">
        <v>583064.07999999996</v>
      </c>
    </row>
    <row r="5608" spans="2:4" x14ac:dyDescent="0.3">
      <c r="B5608" s="72" t="s">
        <v>772</v>
      </c>
      <c r="C5608" s="74" t="s">
        <v>119</v>
      </c>
      <c r="D5608" s="73">
        <v>10103.57</v>
      </c>
    </row>
    <row r="5609" spans="2:4" x14ac:dyDescent="0.3">
      <c r="B5609" s="72" t="s">
        <v>772</v>
      </c>
      <c r="C5609" s="74" t="s">
        <v>121</v>
      </c>
      <c r="D5609" s="73">
        <v>1359.55</v>
      </c>
    </row>
    <row r="5610" spans="2:4" x14ac:dyDescent="0.3">
      <c r="B5610" s="72" t="s">
        <v>772</v>
      </c>
      <c r="C5610" s="74" t="s">
        <v>22</v>
      </c>
      <c r="D5610" s="73">
        <v>49394.44</v>
      </c>
    </row>
    <row r="5611" spans="2:4" x14ac:dyDescent="0.3">
      <c r="B5611" s="72" t="s">
        <v>772</v>
      </c>
      <c r="C5611" s="74" t="s">
        <v>6</v>
      </c>
      <c r="D5611" s="73">
        <v>201415.84</v>
      </c>
    </row>
    <row r="5612" spans="2:4" x14ac:dyDescent="0.3">
      <c r="B5612" s="72" t="s">
        <v>772</v>
      </c>
      <c r="C5612" s="74" t="s">
        <v>14</v>
      </c>
      <c r="D5612" s="73">
        <v>60350.37</v>
      </c>
    </row>
    <row r="5613" spans="2:4" x14ac:dyDescent="0.3">
      <c r="B5613" s="72" t="s">
        <v>772</v>
      </c>
      <c r="C5613" s="74" t="s">
        <v>16</v>
      </c>
      <c r="D5613" s="73">
        <v>98224.61</v>
      </c>
    </row>
    <row r="5614" spans="2:4" x14ac:dyDescent="0.3">
      <c r="B5614" s="72" t="s">
        <v>662</v>
      </c>
      <c r="C5614" s="74" t="s">
        <v>185</v>
      </c>
      <c r="D5614" s="73">
        <v>114706.87</v>
      </c>
    </row>
    <row r="5615" spans="2:4" x14ac:dyDescent="0.3">
      <c r="B5615" s="72" t="s">
        <v>662</v>
      </c>
      <c r="C5615" s="74" t="s">
        <v>186</v>
      </c>
      <c r="D5615" s="73">
        <v>458432.16</v>
      </c>
    </row>
    <row r="5616" spans="2:4" x14ac:dyDescent="0.3">
      <c r="B5616" s="72" t="s">
        <v>662</v>
      </c>
      <c r="C5616" s="74" t="s">
        <v>187</v>
      </c>
      <c r="D5616" s="73">
        <v>2570272.75</v>
      </c>
    </row>
    <row r="5617" spans="2:4" x14ac:dyDescent="0.3">
      <c r="B5617" s="72" t="s">
        <v>662</v>
      </c>
      <c r="C5617" s="74" t="s">
        <v>190</v>
      </c>
      <c r="D5617" s="73">
        <v>233415.5</v>
      </c>
    </row>
    <row r="5618" spans="2:4" x14ac:dyDescent="0.3">
      <c r="B5618" s="72" t="s">
        <v>662</v>
      </c>
      <c r="C5618" s="74" t="s">
        <v>191</v>
      </c>
      <c r="D5618" s="73">
        <v>416357.14</v>
      </c>
    </row>
    <row r="5619" spans="2:4" x14ac:dyDescent="0.3">
      <c r="B5619" s="72" t="s">
        <v>662</v>
      </c>
      <c r="C5619" s="74" t="s">
        <v>192</v>
      </c>
      <c r="D5619" s="73">
        <v>19964937.699999999</v>
      </c>
    </row>
    <row r="5620" spans="2:4" x14ac:dyDescent="0.3">
      <c r="B5620" s="72" t="s">
        <v>662</v>
      </c>
      <c r="C5620" s="74" t="s">
        <v>172</v>
      </c>
      <c r="D5620" s="73">
        <v>70384.3</v>
      </c>
    </row>
    <row r="5621" spans="2:4" x14ac:dyDescent="0.3">
      <c r="B5621" s="72" t="s">
        <v>662</v>
      </c>
      <c r="C5621" s="74" t="s">
        <v>174</v>
      </c>
      <c r="D5621" s="73">
        <v>291968.52</v>
      </c>
    </row>
    <row r="5622" spans="2:4" x14ac:dyDescent="0.3">
      <c r="B5622" s="72" t="s">
        <v>662</v>
      </c>
      <c r="C5622" s="74" t="s">
        <v>178</v>
      </c>
      <c r="D5622" s="73">
        <v>235064.21000000002</v>
      </c>
    </row>
    <row r="5623" spans="2:4" x14ac:dyDescent="0.3">
      <c r="B5623" s="72" t="s">
        <v>662</v>
      </c>
      <c r="C5623" s="74" t="s">
        <v>180</v>
      </c>
      <c r="D5623" s="73">
        <v>330087.26</v>
      </c>
    </row>
    <row r="5624" spans="2:4" x14ac:dyDescent="0.3">
      <c r="B5624" s="72" t="s">
        <v>662</v>
      </c>
      <c r="C5624" s="74" t="s">
        <v>182</v>
      </c>
      <c r="D5624" s="73">
        <v>6478780.3500000006</v>
      </c>
    </row>
    <row r="5625" spans="2:4" x14ac:dyDescent="0.3">
      <c r="B5625" s="72" t="s">
        <v>662</v>
      </c>
      <c r="C5625" s="74" t="s">
        <v>135</v>
      </c>
      <c r="D5625" s="73">
        <v>11452.659999999996</v>
      </c>
    </row>
    <row r="5626" spans="2:4" x14ac:dyDescent="0.3">
      <c r="B5626" s="72" t="s">
        <v>662</v>
      </c>
      <c r="C5626" s="74" t="s">
        <v>137</v>
      </c>
      <c r="D5626" s="73">
        <v>36407.57</v>
      </c>
    </row>
    <row r="5627" spans="2:4" x14ac:dyDescent="0.3">
      <c r="B5627" s="72" t="s">
        <v>662</v>
      </c>
      <c r="C5627" s="74" t="s">
        <v>139</v>
      </c>
      <c r="D5627" s="73">
        <v>1869811.1099999999</v>
      </c>
    </row>
    <row r="5628" spans="2:4" x14ac:dyDescent="0.3">
      <c r="B5628" s="72" t="s">
        <v>662</v>
      </c>
      <c r="C5628" s="74" t="s">
        <v>141</v>
      </c>
      <c r="D5628" s="73">
        <v>2705095.3800000004</v>
      </c>
    </row>
    <row r="5629" spans="2:4" x14ac:dyDescent="0.3">
      <c r="B5629" s="72" t="s">
        <v>662</v>
      </c>
      <c r="C5629" s="74" t="s">
        <v>143</v>
      </c>
      <c r="D5629" s="73">
        <v>158668.25</v>
      </c>
    </row>
    <row r="5630" spans="2:4" x14ac:dyDescent="0.3">
      <c r="B5630" s="72" t="s">
        <v>662</v>
      </c>
      <c r="C5630" s="74" t="s">
        <v>145</v>
      </c>
      <c r="D5630" s="73">
        <v>80370.570000000007</v>
      </c>
    </row>
    <row r="5631" spans="2:4" x14ac:dyDescent="0.3">
      <c r="B5631" s="72" t="s">
        <v>662</v>
      </c>
      <c r="C5631" s="74" t="s">
        <v>159</v>
      </c>
      <c r="D5631" s="73">
        <v>819423.2</v>
      </c>
    </row>
    <row r="5632" spans="2:4" x14ac:dyDescent="0.3">
      <c r="B5632" s="72" t="s">
        <v>662</v>
      </c>
      <c r="C5632" s="74" t="s">
        <v>161</v>
      </c>
      <c r="D5632" s="73">
        <v>3321953.5700000003</v>
      </c>
    </row>
    <row r="5633" spans="2:4" x14ac:dyDescent="0.3">
      <c r="B5633" s="72" t="s">
        <v>662</v>
      </c>
      <c r="C5633" s="74" t="s">
        <v>163</v>
      </c>
      <c r="D5633" s="73">
        <v>545514.52</v>
      </c>
    </row>
    <row r="5634" spans="2:4" x14ac:dyDescent="0.3">
      <c r="B5634" s="72" t="s">
        <v>662</v>
      </c>
      <c r="C5634" s="74" t="s">
        <v>165</v>
      </c>
      <c r="D5634" s="73">
        <v>1731277.6300000004</v>
      </c>
    </row>
    <row r="5635" spans="2:4" x14ac:dyDescent="0.3">
      <c r="B5635" s="72" t="s">
        <v>662</v>
      </c>
      <c r="C5635" s="74" t="s">
        <v>124</v>
      </c>
      <c r="D5635" s="73">
        <v>132472.43</v>
      </c>
    </row>
    <row r="5636" spans="2:4" x14ac:dyDescent="0.3">
      <c r="B5636" s="72" t="s">
        <v>662</v>
      </c>
      <c r="C5636" s="74" t="s">
        <v>126</v>
      </c>
      <c r="D5636" s="73">
        <v>152928.58000000002</v>
      </c>
    </row>
    <row r="5637" spans="2:4" x14ac:dyDescent="0.3">
      <c r="B5637" s="72" t="s">
        <v>662</v>
      </c>
      <c r="C5637" s="74" t="s">
        <v>128</v>
      </c>
      <c r="D5637" s="73">
        <v>542628.34</v>
      </c>
    </row>
    <row r="5638" spans="2:4" x14ac:dyDescent="0.3">
      <c r="B5638" s="72" t="s">
        <v>662</v>
      </c>
      <c r="C5638" s="74" t="s">
        <v>130</v>
      </c>
      <c r="D5638" s="73">
        <v>257649.99</v>
      </c>
    </row>
    <row r="5639" spans="2:4" x14ac:dyDescent="0.3">
      <c r="B5639" s="72" t="s">
        <v>662</v>
      </c>
      <c r="C5639" s="74" t="s">
        <v>132</v>
      </c>
      <c r="D5639" s="73">
        <v>1893691.3199999998</v>
      </c>
    </row>
    <row r="5640" spans="2:4" x14ac:dyDescent="0.3">
      <c r="B5640" s="72" t="s">
        <v>662</v>
      </c>
      <c r="C5640" s="74" t="s">
        <v>39</v>
      </c>
      <c r="D5640" s="73">
        <v>137960.59</v>
      </c>
    </row>
    <row r="5641" spans="2:4" x14ac:dyDescent="0.3">
      <c r="B5641" s="72" t="s">
        <v>662</v>
      </c>
      <c r="C5641" s="74" t="s">
        <v>47</v>
      </c>
      <c r="D5641" s="73">
        <v>8162.63</v>
      </c>
    </row>
    <row r="5642" spans="2:4" x14ac:dyDescent="0.3">
      <c r="B5642" s="72" t="s">
        <v>662</v>
      </c>
      <c r="C5642" s="74" t="s">
        <v>49</v>
      </c>
      <c r="D5642" s="73">
        <v>697267.09000000008</v>
      </c>
    </row>
    <row r="5643" spans="2:4" x14ac:dyDescent="0.3">
      <c r="B5643" s="72" t="s">
        <v>662</v>
      </c>
      <c r="C5643" s="74" t="s">
        <v>55</v>
      </c>
      <c r="D5643" s="73">
        <v>7890</v>
      </c>
    </row>
    <row r="5644" spans="2:4" x14ac:dyDescent="0.3">
      <c r="B5644" s="72" t="s">
        <v>662</v>
      </c>
      <c r="C5644" s="74" t="s">
        <v>57</v>
      </c>
      <c r="D5644" s="73">
        <v>120268.56</v>
      </c>
    </row>
    <row r="5645" spans="2:4" x14ac:dyDescent="0.3">
      <c r="B5645" s="72" t="s">
        <v>662</v>
      </c>
      <c r="C5645" s="74" t="s">
        <v>61</v>
      </c>
      <c r="D5645" s="73">
        <v>457045.43000000005</v>
      </c>
    </row>
    <row r="5646" spans="2:4" x14ac:dyDescent="0.3">
      <c r="B5646" s="72" t="s">
        <v>662</v>
      </c>
      <c r="C5646" s="74" t="s">
        <v>63</v>
      </c>
      <c r="D5646" s="73">
        <v>737498.21</v>
      </c>
    </row>
    <row r="5647" spans="2:4" x14ac:dyDescent="0.3">
      <c r="B5647" s="72" t="s">
        <v>662</v>
      </c>
      <c r="C5647" s="74" t="s">
        <v>65</v>
      </c>
      <c r="D5647" s="73">
        <v>57743.95</v>
      </c>
    </row>
    <row r="5648" spans="2:4" x14ac:dyDescent="0.3">
      <c r="B5648" s="72" t="s">
        <v>662</v>
      </c>
      <c r="C5648" s="74" t="s">
        <v>67</v>
      </c>
      <c r="D5648" s="73">
        <v>276</v>
      </c>
    </row>
    <row r="5649" spans="2:4" x14ac:dyDescent="0.3">
      <c r="B5649" s="72" t="s">
        <v>662</v>
      </c>
      <c r="C5649" s="74" t="s">
        <v>69</v>
      </c>
      <c r="D5649" s="73">
        <v>130290.77</v>
      </c>
    </row>
    <row r="5650" spans="2:4" x14ac:dyDescent="0.3">
      <c r="B5650" s="72" t="s">
        <v>662</v>
      </c>
      <c r="C5650" s="74" t="s">
        <v>71</v>
      </c>
      <c r="D5650" s="73">
        <v>525428</v>
      </c>
    </row>
    <row r="5651" spans="2:4" x14ac:dyDescent="0.3">
      <c r="B5651" s="72" t="s">
        <v>662</v>
      </c>
      <c r="C5651" s="74" t="s">
        <v>73</v>
      </c>
      <c r="D5651" s="73">
        <v>31145.65</v>
      </c>
    </row>
    <row r="5652" spans="2:4" x14ac:dyDescent="0.3">
      <c r="B5652" s="72" t="s">
        <v>662</v>
      </c>
      <c r="C5652" s="74" t="s">
        <v>79</v>
      </c>
      <c r="D5652" s="73">
        <v>18437.759999999998</v>
      </c>
    </row>
    <row r="5653" spans="2:4" x14ac:dyDescent="0.3">
      <c r="B5653" s="72" t="s">
        <v>662</v>
      </c>
      <c r="C5653" s="74" t="s">
        <v>81</v>
      </c>
      <c r="D5653" s="73">
        <v>15198.3</v>
      </c>
    </row>
    <row r="5654" spans="2:4" x14ac:dyDescent="0.3">
      <c r="B5654" s="72" t="s">
        <v>662</v>
      </c>
      <c r="C5654" s="74" t="s">
        <v>85</v>
      </c>
      <c r="D5654" s="73">
        <v>41947.83</v>
      </c>
    </row>
    <row r="5655" spans="2:4" x14ac:dyDescent="0.3">
      <c r="B5655" s="72" t="s">
        <v>662</v>
      </c>
      <c r="C5655" s="74" t="s">
        <v>91</v>
      </c>
      <c r="D5655" s="73">
        <v>244911.91999999998</v>
      </c>
    </row>
    <row r="5656" spans="2:4" x14ac:dyDescent="0.3">
      <c r="B5656" s="72" t="s">
        <v>662</v>
      </c>
      <c r="C5656" s="74" t="s">
        <v>93</v>
      </c>
      <c r="D5656" s="73">
        <v>151308.18000000002</v>
      </c>
    </row>
    <row r="5657" spans="2:4" x14ac:dyDescent="0.3">
      <c r="B5657" s="72" t="s">
        <v>662</v>
      </c>
      <c r="C5657" s="74" t="s">
        <v>95</v>
      </c>
      <c r="D5657" s="73">
        <v>205199.68</v>
      </c>
    </row>
    <row r="5658" spans="2:4" x14ac:dyDescent="0.3">
      <c r="B5658" s="72" t="s">
        <v>662</v>
      </c>
      <c r="C5658" s="74" t="s">
        <v>99</v>
      </c>
      <c r="D5658" s="73">
        <v>136019.56</v>
      </c>
    </row>
    <row r="5659" spans="2:4" x14ac:dyDescent="0.3">
      <c r="B5659" s="72" t="s">
        <v>662</v>
      </c>
      <c r="C5659" s="74" t="s">
        <v>105</v>
      </c>
      <c r="D5659" s="73">
        <v>33629.01</v>
      </c>
    </row>
    <row r="5660" spans="2:4" x14ac:dyDescent="0.3">
      <c r="B5660" s="72" t="s">
        <v>662</v>
      </c>
      <c r="C5660" s="74" t="s">
        <v>107</v>
      </c>
      <c r="D5660" s="73">
        <v>89563.58</v>
      </c>
    </row>
    <row r="5661" spans="2:4" x14ac:dyDescent="0.3">
      <c r="B5661" s="72" t="s">
        <v>662</v>
      </c>
      <c r="C5661" s="74" t="s">
        <v>109</v>
      </c>
      <c r="D5661" s="73">
        <v>1348788.12</v>
      </c>
    </row>
    <row r="5662" spans="2:4" x14ac:dyDescent="0.3">
      <c r="B5662" s="72" t="s">
        <v>662</v>
      </c>
      <c r="C5662" s="74" t="s">
        <v>111</v>
      </c>
      <c r="D5662" s="73">
        <v>156962.84</v>
      </c>
    </row>
    <row r="5663" spans="2:4" x14ac:dyDescent="0.3">
      <c r="B5663" s="72" t="s">
        <v>662</v>
      </c>
      <c r="C5663" s="74" t="s">
        <v>117</v>
      </c>
      <c r="D5663" s="73">
        <v>128065.22</v>
      </c>
    </row>
    <row r="5664" spans="2:4" x14ac:dyDescent="0.3">
      <c r="B5664" s="72" t="s">
        <v>662</v>
      </c>
      <c r="C5664" s="74" t="s">
        <v>119</v>
      </c>
      <c r="D5664" s="73">
        <v>42023.69</v>
      </c>
    </row>
    <row r="5665" spans="2:4" x14ac:dyDescent="0.3">
      <c r="B5665" s="72" t="s">
        <v>662</v>
      </c>
      <c r="C5665" s="74" t="s">
        <v>121</v>
      </c>
      <c r="D5665" s="73">
        <v>40000</v>
      </c>
    </row>
    <row r="5666" spans="2:4" x14ac:dyDescent="0.3">
      <c r="B5666" s="72" t="s">
        <v>662</v>
      </c>
      <c r="C5666" s="74" t="s">
        <v>22</v>
      </c>
      <c r="D5666" s="73">
        <v>234364.25</v>
      </c>
    </row>
    <row r="5667" spans="2:4" x14ac:dyDescent="0.3">
      <c r="B5667" s="72" t="s">
        <v>662</v>
      </c>
      <c r="C5667" s="74" t="s">
        <v>6</v>
      </c>
      <c r="D5667" s="73">
        <v>13586.05</v>
      </c>
    </row>
    <row r="5668" spans="2:4" x14ac:dyDescent="0.3">
      <c r="B5668" s="72" t="s">
        <v>222</v>
      </c>
      <c r="C5668" s="74" t="s">
        <v>194</v>
      </c>
      <c r="D5668" s="73">
        <v>482564.06</v>
      </c>
    </row>
    <row r="5669" spans="2:4" x14ac:dyDescent="0.3">
      <c r="B5669" s="72" t="s">
        <v>222</v>
      </c>
      <c r="C5669" s="74" t="s">
        <v>193</v>
      </c>
      <c r="D5669" s="73">
        <v>-482564.06000000006</v>
      </c>
    </row>
    <row r="5670" spans="2:4" x14ac:dyDescent="0.3">
      <c r="B5670" s="72" t="s">
        <v>222</v>
      </c>
      <c r="C5670" s="74" t="s">
        <v>186</v>
      </c>
      <c r="D5670" s="73">
        <v>2046218.8300000003</v>
      </c>
    </row>
    <row r="5671" spans="2:4" x14ac:dyDescent="0.3">
      <c r="B5671" s="72" t="s">
        <v>222</v>
      </c>
      <c r="C5671" s="74" t="s">
        <v>187</v>
      </c>
      <c r="D5671" s="73">
        <v>15989292.790000001</v>
      </c>
    </row>
    <row r="5672" spans="2:4" x14ac:dyDescent="0.3">
      <c r="B5672" s="72" t="s">
        <v>222</v>
      </c>
      <c r="C5672" s="74" t="s">
        <v>190</v>
      </c>
      <c r="D5672" s="73">
        <v>4952449.7499999991</v>
      </c>
    </row>
    <row r="5673" spans="2:4" x14ac:dyDescent="0.3">
      <c r="B5673" s="72" t="s">
        <v>222</v>
      </c>
      <c r="C5673" s="74" t="s">
        <v>191</v>
      </c>
      <c r="D5673" s="73">
        <v>4589835.9799999995</v>
      </c>
    </row>
    <row r="5674" spans="2:4" x14ac:dyDescent="0.3">
      <c r="B5674" s="72" t="s">
        <v>222</v>
      </c>
      <c r="C5674" s="74" t="s">
        <v>192</v>
      </c>
      <c r="D5674" s="73">
        <v>111387376.04999998</v>
      </c>
    </row>
    <row r="5675" spans="2:4" x14ac:dyDescent="0.3">
      <c r="B5675" s="72" t="s">
        <v>222</v>
      </c>
      <c r="C5675" s="74" t="s">
        <v>172</v>
      </c>
      <c r="D5675" s="73">
        <v>323880.24</v>
      </c>
    </row>
    <row r="5676" spans="2:4" x14ac:dyDescent="0.3">
      <c r="B5676" s="72" t="s">
        <v>222</v>
      </c>
      <c r="C5676" s="74" t="s">
        <v>174</v>
      </c>
      <c r="D5676" s="73">
        <v>2325489.9799999995</v>
      </c>
    </row>
    <row r="5677" spans="2:4" x14ac:dyDescent="0.3">
      <c r="B5677" s="72" t="s">
        <v>222</v>
      </c>
      <c r="C5677" s="74" t="s">
        <v>178</v>
      </c>
      <c r="D5677" s="73">
        <v>2841997.33</v>
      </c>
    </row>
    <row r="5678" spans="2:4" x14ac:dyDescent="0.3">
      <c r="B5678" s="72" t="s">
        <v>222</v>
      </c>
      <c r="C5678" s="74" t="s">
        <v>180</v>
      </c>
      <c r="D5678" s="73">
        <v>627547.57000000018</v>
      </c>
    </row>
    <row r="5679" spans="2:4" x14ac:dyDescent="0.3">
      <c r="B5679" s="72" t="s">
        <v>222</v>
      </c>
      <c r="C5679" s="74" t="s">
        <v>182</v>
      </c>
      <c r="D5679" s="73">
        <v>44461312.440000005</v>
      </c>
    </row>
    <row r="5680" spans="2:4" x14ac:dyDescent="0.3">
      <c r="B5680" s="72" t="s">
        <v>222</v>
      </c>
      <c r="C5680" s="74" t="s">
        <v>135</v>
      </c>
      <c r="D5680" s="73">
        <v>120</v>
      </c>
    </row>
    <row r="5681" spans="2:4" x14ac:dyDescent="0.3">
      <c r="B5681" s="72" t="s">
        <v>222</v>
      </c>
      <c r="C5681" s="74" t="s">
        <v>137</v>
      </c>
      <c r="D5681" s="73">
        <v>-73.53</v>
      </c>
    </row>
    <row r="5682" spans="2:4" x14ac:dyDescent="0.3">
      <c r="B5682" s="72" t="s">
        <v>222</v>
      </c>
      <c r="C5682" s="74" t="s">
        <v>139</v>
      </c>
      <c r="D5682" s="73">
        <v>11842487.499999996</v>
      </c>
    </row>
    <row r="5683" spans="2:4" x14ac:dyDescent="0.3">
      <c r="B5683" s="72" t="s">
        <v>222</v>
      </c>
      <c r="C5683" s="74" t="s">
        <v>141</v>
      </c>
      <c r="D5683" s="73">
        <v>15498716.119999997</v>
      </c>
    </row>
    <row r="5684" spans="2:4" x14ac:dyDescent="0.3">
      <c r="B5684" s="72" t="s">
        <v>222</v>
      </c>
      <c r="C5684" s="74" t="s">
        <v>143</v>
      </c>
      <c r="D5684" s="73">
        <v>1354860.9900000002</v>
      </c>
    </row>
    <row r="5685" spans="2:4" x14ac:dyDescent="0.3">
      <c r="B5685" s="72" t="s">
        <v>222</v>
      </c>
      <c r="C5685" s="74" t="s">
        <v>145</v>
      </c>
      <c r="D5685" s="73">
        <v>495102.7300000001</v>
      </c>
    </row>
    <row r="5686" spans="2:4" x14ac:dyDescent="0.3">
      <c r="B5686" s="72" t="s">
        <v>222</v>
      </c>
      <c r="C5686" s="74" t="s">
        <v>147</v>
      </c>
      <c r="D5686" s="73">
        <v>107900.12000000002</v>
      </c>
    </row>
    <row r="5687" spans="2:4" x14ac:dyDescent="0.3">
      <c r="B5687" s="72" t="s">
        <v>222</v>
      </c>
      <c r="C5687" s="74" t="s">
        <v>149</v>
      </c>
      <c r="D5687" s="73">
        <v>228566.09</v>
      </c>
    </row>
    <row r="5688" spans="2:4" x14ac:dyDescent="0.3">
      <c r="B5688" s="72" t="s">
        <v>222</v>
      </c>
      <c r="C5688" s="74" t="s">
        <v>151</v>
      </c>
      <c r="D5688" s="73">
        <v>28180.82</v>
      </c>
    </row>
    <row r="5689" spans="2:4" x14ac:dyDescent="0.3">
      <c r="B5689" s="72" t="s">
        <v>222</v>
      </c>
      <c r="C5689" s="74" t="s">
        <v>153</v>
      </c>
      <c r="D5689" s="73">
        <v>124850.8</v>
      </c>
    </row>
    <row r="5690" spans="2:4" x14ac:dyDescent="0.3">
      <c r="B5690" s="72" t="s">
        <v>222</v>
      </c>
      <c r="C5690" s="74" t="s">
        <v>155</v>
      </c>
      <c r="D5690" s="73">
        <v>28961.68</v>
      </c>
    </row>
    <row r="5691" spans="2:4" x14ac:dyDescent="0.3">
      <c r="B5691" s="72" t="s">
        <v>222</v>
      </c>
      <c r="C5691" s="74" t="s">
        <v>157</v>
      </c>
      <c r="D5691" s="73">
        <v>107124.72</v>
      </c>
    </row>
    <row r="5692" spans="2:4" x14ac:dyDescent="0.3">
      <c r="B5692" s="72" t="s">
        <v>222</v>
      </c>
      <c r="C5692" s="74" t="s">
        <v>159</v>
      </c>
      <c r="D5692" s="73">
        <v>5540830.009999997</v>
      </c>
    </row>
    <row r="5693" spans="2:4" x14ac:dyDescent="0.3">
      <c r="B5693" s="72" t="s">
        <v>222</v>
      </c>
      <c r="C5693" s="74" t="s">
        <v>161</v>
      </c>
      <c r="D5693" s="73">
        <v>19123396.48</v>
      </c>
    </row>
    <row r="5694" spans="2:4" x14ac:dyDescent="0.3">
      <c r="B5694" s="72" t="s">
        <v>222</v>
      </c>
      <c r="C5694" s="74" t="s">
        <v>163</v>
      </c>
      <c r="D5694" s="73">
        <v>3727552.0500000012</v>
      </c>
    </row>
    <row r="5695" spans="2:4" x14ac:dyDescent="0.3">
      <c r="B5695" s="72" t="s">
        <v>222</v>
      </c>
      <c r="C5695" s="74" t="s">
        <v>165</v>
      </c>
      <c r="D5695" s="73">
        <v>10294501.080000002</v>
      </c>
    </row>
    <row r="5696" spans="2:4" x14ac:dyDescent="0.3">
      <c r="B5696" s="72" t="s">
        <v>222</v>
      </c>
      <c r="C5696" s="74" t="s">
        <v>124</v>
      </c>
      <c r="D5696" s="73">
        <v>1001896.5999999999</v>
      </c>
    </row>
    <row r="5697" spans="2:4" x14ac:dyDescent="0.3">
      <c r="B5697" s="72" t="s">
        <v>222</v>
      </c>
      <c r="C5697" s="74" t="s">
        <v>126</v>
      </c>
      <c r="D5697" s="73">
        <v>1742228.8299999998</v>
      </c>
    </row>
    <row r="5698" spans="2:4" x14ac:dyDescent="0.3">
      <c r="B5698" s="72" t="s">
        <v>222</v>
      </c>
      <c r="C5698" s="74" t="s">
        <v>128</v>
      </c>
      <c r="D5698" s="73">
        <v>3871173.5400000005</v>
      </c>
    </row>
    <row r="5699" spans="2:4" x14ac:dyDescent="0.3">
      <c r="B5699" s="72" t="s">
        <v>222</v>
      </c>
      <c r="C5699" s="74" t="s">
        <v>130</v>
      </c>
      <c r="D5699" s="73">
        <v>939407.48</v>
      </c>
    </row>
    <row r="5700" spans="2:4" x14ac:dyDescent="0.3">
      <c r="B5700" s="72" t="s">
        <v>222</v>
      </c>
      <c r="C5700" s="74" t="s">
        <v>132</v>
      </c>
      <c r="D5700" s="73">
        <v>8720701.9700000025</v>
      </c>
    </row>
    <row r="5701" spans="2:4" x14ac:dyDescent="0.3">
      <c r="B5701" s="72" t="s">
        <v>222</v>
      </c>
      <c r="C5701" s="74" t="s">
        <v>37</v>
      </c>
      <c r="D5701" s="73">
        <v>10000</v>
      </c>
    </row>
    <row r="5702" spans="2:4" x14ac:dyDescent="0.3">
      <c r="B5702" s="72" t="s">
        <v>222</v>
      </c>
      <c r="C5702" s="74" t="s">
        <v>39</v>
      </c>
      <c r="D5702" s="73">
        <v>330667.85000000003</v>
      </c>
    </row>
    <row r="5703" spans="2:4" x14ac:dyDescent="0.3">
      <c r="B5703" s="72" t="s">
        <v>222</v>
      </c>
      <c r="C5703" s="74" t="s">
        <v>49</v>
      </c>
      <c r="D5703" s="73">
        <v>1898985.18</v>
      </c>
    </row>
    <row r="5704" spans="2:4" x14ac:dyDescent="0.3">
      <c r="B5704" s="72" t="s">
        <v>222</v>
      </c>
      <c r="C5704" s="74" t="s">
        <v>51</v>
      </c>
      <c r="D5704" s="73">
        <v>449511.48</v>
      </c>
    </row>
    <row r="5705" spans="2:4" x14ac:dyDescent="0.3">
      <c r="B5705" s="72" t="s">
        <v>222</v>
      </c>
      <c r="C5705" s="74" t="s">
        <v>57</v>
      </c>
      <c r="D5705" s="73">
        <v>785035.84000000008</v>
      </c>
    </row>
    <row r="5706" spans="2:4" x14ac:dyDescent="0.3">
      <c r="B5706" s="72" t="s">
        <v>222</v>
      </c>
      <c r="C5706" s="74" t="s">
        <v>61</v>
      </c>
      <c r="D5706" s="73">
        <v>50953</v>
      </c>
    </row>
    <row r="5707" spans="2:4" x14ac:dyDescent="0.3">
      <c r="B5707" s="72" t="s">
        <v>222</v>
      </c>
      <c r="C5707" s="74" t="s">
        <v>63</v>
      </c>
      <c r="D5707" s="73">
        <v>3754804.92</v>
      </c>
    </row>
    <row r="5708" spans="2:4" x14ac:dyDescent="0.3">
      <c r="B5708" s="72" t="s">
        <v>222</v>
      </c>
      <c r="C5708" s="74" t="s">
        <v>65</v>
      </c>
      <c r="D5708" s="73">
        <v>20940.059999999998</v>
      </c>
    </row>
    <row r="5709" spans="2:4" x14ac:dyDescent="0.3">
      <c r="B5709" s="72" t="s">
        <v>222</v>
      </c>
      <c r="C5709" s="74" t="s">
        <v>67</v>
      </c>
      <c r="D5709" s="73">
        <v>30092.1</v>
      </c>
    </row>
    <row r="5710" spans="2:4" x14ac:dyDescent="0.3">
      <c r="B5710" s="72" t="s">
        <v>222</v>
      </c>
      <c r="C5710" s="74" t="s">
        <v>69</v>
      </c>
      <c r="D5710" s="73">
        <v>2009016.1600000001</v>
      </c>
    </row>
    <row r="5711" spans="2:4" x14ac:dyDescent="0.3">
      <c r="B5711" s="72" t="s">
        <v>222</v>
      </c>
      <c r="C5711" s="74" t="s">
        <v>71</v>
      </c>
      <c r="D5711" s="73">
        <v>2356707.0500000003</v>
      </c>
    </row>
    <row r="5712" spans="2:4" x14ac:dyDescent="0.3">
      <c r="B5712" s="72" t="s">
        <v>222</v>
      </c>
      <c r="C5712" s="74" t="s">
        <v>73</v>
      </c>
      <c r="D5712" s="73">
        <v>25876.560000000001</v>
      </c>
    </row>
    <row r="5713" spans="2:4" x14ac:dyDescent="0.3">
      <c r="B5713" s="72" t="s">
        <v>222</v>
      </c>
      <c r="C5713" s="74" t="s">
        <v>77</v>
      </c>
      <c r="D5713" s="73">
        <v>273470.28000000003</v>
      </c>
    </row>
    <row r="5714" spans="2:4" x14ac:dyDescent="0.3">
      <c r="B5714" s="72" t="s">
        <v>222</v>
      </c>
      <c r="C5714" s="74" t="s">
        <v>79</v>
      </c>
      <c r="D5714" s="73">
        <v>4733.4799999999996</v>
      </c>
    </row>
    <row r="5715" spans="2:4" x14ac:dyDescent="0.3">
      <c r="B5715" s="72" t="s">
        <v>222</v>
      </c>
      <c r="C5715" s="74" t="s">
        <v>81</v>
      </c>
      <c r="D5715" s="73">
        <v>66063.510000000009</v>
      </c>
    </row>
    <row r="5716" spans="2:4" x14ac:dyDescent="0.3">
      <c r="B5716" s="72" t="s">
        <v>222</v>
      </c>
      <c r="C5716" s="74" t="s">
        <v>85</v>
      </c>
      <c r="D5716" s="73">
        <v>23828.249999999996</v>
      </c>
    </row>
    <row r="5717" spans="2:4" x14ac:dyDescent="0.3">
      <c r="B5717" s="72" t="s">
        <v>222</v>
      </c>
      <c r="C5717" s="74" t="s">
        <v>87</v>
      </c>
      <c r="D5717" s="73">
        <v>151098.06</v>
      </c>
    </row>
    <row r="5718" spans="2:4" x14ac:dyDescent="0.3">
      <c r="B5718" s="72" t="s">
        <v>222</v>
      </c>
      <c r="C5718" s="74" t="s">
        <v>89</v>
      </c>
      <c r="D5718" s="73">
        <v>893000.16999999981</v>
      </c>
    </row>
    <row r="5719" spans="2:4" x14ac:dyDescent="0.3">
      <c r="B5719" s="72" t="s">
        <v>222</v>
      </c>
      <c r="C5719" s="74" t="s">
        <v>91</v>
      </c>
      <c r="D5719" s="73">
        <v>2812165.7099999995</v>
      </c>
    </row>
    <row r="5720" spans="2:4" x14ac:dyDescent="0.3">
      <c r="B5720" s="72" t="s">
        <v>222</v>
      </c>
      <c r="C5720" s="74" t="s">
        <v>93</v>
      </c>
      <c r="D5720" s="73">
        <v>144821.15</v>
      </c>
    </row>
    <row r="5721" spans="2:4" x14ac:dyDescent="0.3">
      <c r="B5721" s="72" t="s">
        <v>222</v>
      </c>
      <c r="C5721" s="74" t="s">
        <v>95</v>
      </c>
      <c r="D5721" s="73">
        <v>1110402.17</v>
      </c>
    </row>
    <row r="5722" spans="2:4" x14ac:dyDescent="0.3">
      <c r="B5722" s="72" t="s">
        <v>222</v>
      </c>
      <c r="C5722" s="74" t="s">
        <v>97</v>
      </c>
      <c r="D5722" s="73">
        <v>132907.24</v>
      </c>
    </row>
    <row r="5723" spans="2:4" x14ac:dyDescent="0.3">
      <c r="B5723" s="72" t="s">
        <v>222</v>
      </c>
      <c r="C5723" s="74" t="s">
        <v>99</v>
      </c>
      <c r="D5723" s="73">
        <v>391135.93000000005</v>
      </c>
    </row>
    <row r="5724" spans="2:4" x14ac:dyDescent="0.3">
      <c r="B5724" s="72" t="s">
        <v>222</v>
      </c>
      <c r="C5724" s="74" t="s">
        <v>103</v>
      </c>
      <c r="D5724" s="73">
        <v>157318.46</v>
      </c>
    </row>
    <row r="5725" spans="2:4" x14ac:dyDescent="0.3">
      <c r="B5725" s="72" t="s">
        <v>222</v>
      </c>
      <c r="C5725" s="74" t="s">
        <v>105</v>
      </c>
      <c r="D5725" s="73">
        <v>43257.760000000002</v>
      </c>
    </row>
    <row r="5726" spans="2:4" x14ac:dyDescent="0.3">
      <c r="B5726" s="72" t="s">
        <v>222</v>
      </c>
      <c r="C5726" s="74" t="s">
        <v>109</v>
      </c>
      <c r="D5726" s="73">
        <v>2902515.84</v>
      </c>
    </row>
    <row r="5727" spans="2:4" x14ac:dyDescent="0.3">
      <c r="B5727" s="72" t="s">
        <v>222</v>
      </c>
      <c r="C5727" s="74" t="s">
        <v>111</v>
      </c>
      <c r="D5727" s="73">
        <v>429038.67999999993</v>
      </c>
    </row>
    <row r="5728" spans="2:4" x14ac:dyDescent="0.3">
      <c r="B5728" s="72" t="s">
        <v>222</v>
      </c>
      <c r="C5728" s="74" t="s">
        <v>117</v>
      </c>
      <c r="D5728" s="73">
        <v>2404932.77</v>
      </c>
    </row>
    <row r="5729" spans="2:4" x14ac:dyDescent="0.3">
      <c r="B5729" s="72" t="s">
        <v>222</v>
      </c>
      <c r="C5729" s="74" t="s">
        <v>119</v>
      </c>
      <c r="D5729" s="73">
        <v>55095.6</v>
      </c>
    </row>
    <row r="5730" spans="2:4" x14ac:dyDescent="0.3">
      <c r="B5730" s="72" t="s">
        <v>222</v>
      </c>
      <c r="C5730" s="74" t="s">
        <v>121</v>
      </c>
      <c r="D5730" s="73">
        <v>12750</v>
      </c>
    </row>
    <row r="5731" spans="2:4" x14ac:dyDescent="0.3">
      <c r="B5731" s="72" t="s">
        <v>222</v>
      </c>
      <c r="C5731" s="74" t="s">
        <v>22</v>
      </c>
      <c r="D5731" s="73">
        <v>709935.6</v>
      </c>
    </row>
    <row r="5732" spans="2:4" x14ac:dyDescent="0.3">
      <c r="B5732" s="72" t="s">
        <v>222</v>
      </c>
      <c r="C5732" s="74" t="s">
        <v>6</v>
      </c>
      <c r="D5732" s="73">
        <v>134521.28</v>
      </c>
    </row>
    <row r="5733" spans="2:4" x14ac:dyDescent="0.3">
      <c r="B5733" s="72" t="s">
        <v>222</v>
      </c>
      <c r="C5733" s="74" t="s">
        <v>12</v>
      </c>
      <c r="D5733" s="73">
        <v>113979.62999999999</v>
      </c>
    </row>
    <row r="5734" spans="2:4" x14ac:dyDescent="0.3">
      <c r="B5734" s="72" t="s">
        <v>222</v>
      </c>
      <c r="C5734" s="74" t="s">
        <v>14</v>
      </c>
      <c r="D5734" s="73">
        <v>125669.2</v>
      </c>
    </row>
    <row r="5735" spans="2:4" x14ac:dyDescent="0.3">
      <c r="B5735" s="72" t="s">
        <v>222</v>
      </c>
      <c r="C5735" s="74" t="s">
        <v>16</v>
      </c>
      <c r="D5735" s="73">
        <v>3962129.0199999996</v>
      </c>
    </row>
    <row r="5736" spans="2:4" x14ac:dyDescent="0.3">
      <c r="B5736" s="72" t="s">
        <v>752</v>
      </c>
      <c r="C5736" s="74" t="s">
        <v>194</v>
      </c>
      <c r="D5736" s="73">
        <v>74787.259999999995</v>
      </c>
    </row>
    <row r="5737" spans="2:4" x14ac:dyDescent="0.3">
      <c r="B5737" s="72" t="s">
        <v>752</v>
      </c>
      <c r="C5737" s="74" t="s">
        <v>193</v>
      </c>
      <c r="D5737" s="73">
        <v>-74787.259999999995</v>
      </c>
    </row>
    <row r="5738" spans="2:4" x14ac:dyDescent="0.3">
      <c r="B5738" s="72" t="s">
        <v>752</v>
      </c>
      <c r="C5738" s="74" t="s">
        <v>185</v>
      </c>
      <c r="D5738" s="73">
        <v>495194</v>
      </c>
    </row>
    <row r="5739" spans="2:4" x14ac:dyDescent="0.3">
      <c r="B5739" s="72" t="s">
        <v>752</v>
      </c>
      <c r="C5739" s="74" t="s">
        <v>186</v>
      </c>
      <c r="D5739" s="73">
        <v>504076.92</v>
      </c>
    </row>
    <row r="5740" spans="2:4" x14ac:dyDescent="0.3">
      <c r="B5740" s="72" t="s">
        <v>752</v>
      </c>
      <c r="C5740" s="74" t="s">
        <v>187</v>
      </c>
      <c r="D5740" s="73">
        <v>9044400.379999999</v>
      </c>
    </row>
    <row r="5741" spans="2:4" x14ac:dyDescent="0.3">
      <c r="B5741" s="72" t="s">
        <v>752</v>
      </c>
      <c r="C5741" s="74" t="s">
        <v>190</v>
      </c>
      <c r="D5741" s="73">
        <v>1162576.54</v>
      </c>
    </row>
    <row r="5742" spans="2:4" x14ac:dyDescent="0.3">
      <c r="B5742" s="72" t="s">
        <v>752</v>
      </c>
      <c r="C5742" s="74" t="s">
        <v>191</v>
      </c>
      <c r="D5742" s="73">
        <v>1283490.7100000002</v>
      </c>
    </row>
    <row r="5743" spans="2:4" x14ac:dyDescent="0.3">
      <c r="B5743" s="72" t="s">
        <v>752</v>
      </c>
      <c r="C5743" s="74" t="s">
        <v>192</v>
      </c>
      <c r="D5743" s="73">
        <v>51442786</v>
      </c>
    </row>
    <row r="5744" spans="2:4" x14ac:dyDescent="0.3">
      <c r="B5744" s="72" t="s">
        <v>752</v>
      </c>
      <c r="C5744" s="74" t="s">
        <v>172</v>
      </c>
      <c r="D5744" s="73">
        <v>836972.08</v>
      </c>
    </row>
    <row r="5745" spans="2:4" x14ac:dyDescent="0.3">
      <c r="B5745" s="72" t="s">
        <v>752</v>
      </c>
      <c r="C5745" s="74" t="s">
        <v>174</v>
      </c>
      <c r="D5745" s="73">
        <v>832188.99</v>
      </c>
    </row>
    <row r="5746" spans="2:4" x14ac:dyDescent="0.3">
      <c r="B5746" s="72" t="s">
        <v>752</v>
      </c>
      <c r="C5746" s="74" t="s">
        <v>178</v>
      </c>
      <c r="D5746" s="73">
        <v>1957484.2999999998</v>
      </c>
    </row>
    <row r="5747" spans="2:4" x14ac:dyDescent="0.3">
      <c r="B5747" s="72" t="s">
        <v>752</v>
      </c>
      <c r="C5747" s="74" t="s">
        <v>180</v>
      </c>
      <c r="D5747" s="73">
        <v>973951.85000000009</v>
      </c>
    </row>
    <row r="5748" spans="2:4" x14ac:dyDescent="0.3">
      <c r="B5748" s="72" t="s">
        <v>752</v>
      </c>
      <c r="C5748" s="74" t="s">
        <v>182</v>
      </c>
      <c r="D5748" s="73">
        <v>20177957.989999998</v>
      </c>
    </row>
    <row r="5749" spans="2:4" x14ac:dyDescent="0.3">
      <c r="B5749" s="72" t="s">
        <v>752</v>
      </c>
      <c r="C5749" s="74" t="s">
        <v>135</v>
      </c>
      <c r="D5749" s="73">
        <v>38376.379999999997</v>
      </c>
    </row>
    <row r="5750" spans="2:4" x14ac:dyDescent="0.3">
      <c r="B5750" s="72" t="s">
        <v>752</v>
      </c>
      <c r="C5750" s="74" t="s">
        <v>137</v>
      </c>
      <c r="D5750" s="73">
        <v>97548.430000000008</v>
      </c>
    </row>
    <row r="5751" spans="2:4" x14ac:dyDescent="0.3">
      <c r="B5751" s="72" t="s">
        <v>752</v>
      </c>
      <c r="C5751" s="74" t="s">
        <v>139</v>
      </c>
      <c r="D5751" s="73">
        <v>6199551.2599999979</v>
      </c>
    </row>
    <row r="5752" spans="2:4" x14ac:dyDescent="0.3">
      <c r="B5752" s="72" t="s">
        <v>752</v>
      </c>
      <c r="C5752" s="74" t="s">
        <v>141</v>
      </c>
      <c r="D5752" s="73">
        <v>7006466.290000001</v>
      </c>
    </row>
    <row r="5753" spans="2:4" x14ac:dyDescent="0.3">
      <c r="B5753" s="72" t="s">
        <v>752</v>
      </c>
      <c r="C5753" s="74" t="s">
        <v>143</v>
      </c>
      <c r="D5753" s="73">
        <v>460898.53</v>
      </c>
    </row>
    <row r="5754" spans="2:4" x14ac:dyDescent="0.3">
      <c r="B5754" s="72" t="s">
        <v>752</v>
      </c>
      <c r="C5754" s="74" t="s">
        <v>145</v>
      </c>
      <c r="D5754" s="73">
        <v>240081.75</v>
      </c>
    </row>
    <row r="5755" spans="2:4" x14ac:dyDescent="0.3">
      <c r="B5755" s="72" t="s">
        <v>752</v>
      </c>
      <c r="C5755" s="74" t="s">
        <v>147</v>
      </c>
      <c r="D5755" s="73">
        <v>32810.93</v>
      </c>
    </row>
    <row r="5756" spans="2:4" x14ac:dyDescent="0.3">
      <c r="B5756" s="72" t="s">
        <v>752</v>
      </c>
      <c r="C5756" s="74" t="s">
        <v>149</v>
      </c>
      <c r="D5756" s="73">
        <v>49219.87</v>
      </c>
    </row>
    <row r="5757" spans="2:4" x14ac:dyDescent="0.3">
      <c r="B5757" s="72" t="s">
        <v>752</v>
      </c>
      <c r="C5757" s="74" t="s">
        <v>159</v>
      </c>
      <c r="D5757" s="73">
        <v>2574743.81</v>
      </c>
    </row>
    <row r="5758" spans="2:4" x14ac:dyDescent="0.3">
      <c r="B5758" s="72" t="s">
        <v>752</v>
      </c>
      <c r="C5758" s="74" t="s">
        <v>161</v>
      </c>
      <c r="D5758" s="73">
        <v>8919166.2500000019</v>
      </c>
    </row>
    <row r="5759" spans="2:4" x14ac:dyDescent="0.3">
      <c r="B5759" s="72" t="s">
        <v>752</v>
      </c>
      <c r="C5759" s="74" t="s">
        <v>163</v>
      </c>
      <c r="D5759" s="73">
        <v>1839839.4500000002</v>
      </c>
    </row>
    <row r="5760" spans="2:4" x14ac:dyDescent="0.3">
      <c r="B5760" s="72" t="s">
        <v>752</v>
      </c>
      <c r="C5760" s="74" t="s">
        <v>165</v>
      </c>
      <c r="D5760" s="73">
        <v>4741091.0299999993</v>
      </c>
    </row>
    <row r="5761" spans="2:4" x14ac:dyDescent="0.3">
      <c r="B5761" s="72" t="s">
        <v>752</v>
      </c>
      <c r="C5761" s="74" t="s">
        <v>124</v>
      </c>
      <c r="D5761" s="73">
        <v>293895.05999999994</v>
      </c>
    </row>
    <row r="5762" spans="2:4" x14ac:dyDescent="0.3">
      <c r="B5762" s="72" t="s">
        <v>752</v>
      </c>
      <c r="C5762" s="74" t="s">
        <v>126</v>
      </c>
      <c r="D5762" s="73">
        <v>407429.56999999995</v>
      </c>
    </row>
    <row r="5763" spans="2:4" x14ac:dyDescent="0.3">
      <c r="B5763" s="72" t="s">
        <v>752</v>
      </c>
      <c r="C5763" s="74" t="s">
        <v>128</v>
      </c>
      <c r="D5763" s="73">
        <v>910219.37</v>
      </c>
    </row>
    <row r="5764" spans="2:4" x14ac:dyDescent="0.3">
      <c r="B5764" s="72" t="s">
        <v>752</v>
      </c>
      <c r="C5764" s="74" t="s">
        <v>130</v>
      </c>
      <c r="D5764" s="73">
        <v>488656.16000000003</v>
      </c>
    </row>
    <row r="5765" spans="2:4" x14ac:dyDescent="0.3">
      <c r="B5765" s="72" t="s">
        <v>752</v>
      </c>
      <c r="C5765" s="74" t="s">
        <v>132</v>
      </c>
      <c r="D5765" s="73">
        <v>3236066.43</v>
      </c>
    </row>
    <row r="5766" spans="2:4" x14ac:dyDescent="0.3">
      <c r="B5766" s="72" t="s">
        <v>752</v>
      </c>
      <c r="C5766" s="74" t="s">
        <v>37</v>
      </c>
      <c r="D5766" s="73">
        <v>56017.31</v>
      </c>
    </row>
    <row r="5767" spans="2:4" x14ac:dyDescent="0.3">
      <c r="B5767" s="72" t="s">
        <v>752</v>
      </c>
      <c r="C5767" s="74" t="s">
        <v>39</v>
      </c>
      <c r="D5767" s="73">
        <v>70833.58</v>
      </c>
    </row>
    <row r="5768" spans="2:4" x14ac:dyDescent="0.3">
      <c r="B5768" s="72" t="s">
        <v>752</v>
      </c>
      <c r="C5768" s="74" t="s">
        <v>47</v>
      </c>
      <c r="D5768" s="73">
        <v>47066.83</v>
      </c>
    </row>
    <row r="5769" spans="2:4" x14ac:dyDescent="0.3">
      <c r="B5769" s="72" t="s">
        <v>752</v>
      </c>
      <c r="C5769" s="74" t="s">
        <v>49</v>
      </c>
      <c r="D5769" s="73">
        <v>1178609.6299999999</v>
      </c>
    </row>
    <row r="5770" spans="2:4" x14ac:dyDescent="0.3">
      <c r="B5770" s="72" t="s">
        <v>752</v>
      </c>
      <c r="C5770" s="74" t="s">
        <v>51</v>
      </c>
      <c r="D5770" s="73">
        <v>238850.82</v>
      </c>
    </row>
    <row r="5771" spans="2:4" x14ac:dyDescent="0.3">
      <c r="B5771" s="72" t="s">
        <v>752</v>
      </c>
      <c r="C5771" s="74" t="s">
        <v>55</v>
      </c>
      <c r="D5771" s="73">
        <v>9638.52</v>
      </c>
    </row>
    <row r="5772" spans="2:4" x14ac:dyDescent="0.3">
      <c r="B5772" s="72" t="s">
        <v>752</v>
      </c>
      <c r="C5772" s="74" t="s">
        <v>57</v>
      </c>
      <c r="D5772" s="73">
        <v>41626.89</v>
      </c>
    </row>
    <row r="5773" spans="2:4" x14ac:dyDescent="0.3">
      <c r="B5773" s="72" t="s">
        <v>752</v>
      </c>
      <c r="C5773" s="74" t="s">
        <v>61</v>
      </c>
      <c r="D5773" s="73">
        <v>1302145.47</v>
      </c>
    </row>
    <row r="5774" spans="2:4" x14ac:dyDescent="0.3">
      <c r="B5774" s="72" t="s">
        <v>752</v>
      </c>
      <c r="C5774" s="74" t="s">
        <v>63</v>
      </c>
      <c r="D5774" s="73">
        <v>1880425.19</v>
      </c>
    </row>
    <row r="5775" spans="2:4" x14ac:dyDescent="0.3">
      <c r="B5775" s="72" t="s">
        <v>752</v>
      </c>
      <c r="C5775" s="74" t="s">
        <v>65</v>
      </c>
      <c r="D5775" s="73">
        <v>25326.280000000002</v>
      </c>
    </row>
    <row r="5776" spans="2:4" x14ac:dyDescent="0.3">
      <c r="B5776" s="72" t="s">
        <v>752</v>
      </c>
      <c r="C5776" s="74" t="s">
        <v>67</v>
      </c>
      <c r="D5776" s="73">
        <v>15095.12</v>
      </c>
    </row>
    <row r="5777" spans="2:4" x14ac:dyDescent="0.3">
      <c r="B5777" s="72" t="s">
        <v>752</v>
      </c>
      <c r="C5777" s="74" t="s">
        <v>69</v>
      </c>
      <c r="D5777" s="73">
        <v>1438629.9300000002</v>
      </c>
    </row>
    <row r="5778" spans="2:4" x14ac:dyDescent="0.3">
      <c r="B5778" s="72" t="s">
        <v>752</v>
      </c>
      <c r="C5778" s="74" t="s">
        <v>71</v>
      </c>
      <c r="D5778" s="73">
        <v>1301727</v>
      </c>
    </row>
    <row r="5779" spans="2:4" x14ac:dyDescent="0.3">
      <c r="B5779" s="72" t="s">
        <v>752</v>
      </c>
      <c r="C5779" s="74" t="s">
        <v>73</v>
      </c>
      <c r="D5779" s="73">
        <v>485307.74</v>
      </c>
    </row>
    <row r="5780" spans="2:4" x14ac:dyDescent="0.3">
      <c r="B5780" s="72" t="s">
        <v>752</v>
      </c>
      <c r="C5780" s="74" t="s">
        <v>77</v>
      </c>
      <c r="D5780" s="73">
        <v>29163.37</v>
      </c>
    </row>
    <row r="5781" spans="2:4" x14ac:dyDescent="0.3">
      <c r="B5781" s="72" t="s">
        <v>752</v>
      </c>
      <c r="C5781" s="74" t="s">
        <v>81</v>
      </c>
      <c r="D5781" s="73">
        <v>38562.959999999999</v>
      </c>
    </row>
    <row r="5782" spans="2:4" x14ac:dyDescent="0.3">
      <c r="B5782" s="72" t="s">
        <v>752</v>
      </c>
      <c r="C5782" s="74" t="s">
        <v>83</v>
      </c>
      <c r="D5782" s="73">
        <v>92316.15</v>
      </c>
    </row>
    <row r="5783" spans="2:4" x14ac:dyDescent="0.3">
      <c r="B5783" s="72" t="s">
        <v>752</v>
      </c>
      <c r="C5783" s="74" t="s">
        <v>85</v>
      </c>
      <c r="D5783" s="73">
        <v>32056.920000000002</v>
      </c>
    </row>
    <row r="5784" spans="2:4" x14ac:dyDescent="0.3">
      <c r="B5784" s="72" t="s">
        <v>752</v>
      </c>
      <c r="C5784" s="74" t="s">
        <v>87</v>
      </c>
      <c r="D5784" s="73">
        <v>28270.959999999999</v>
      </c>
    </row>
    <row r="5785" spans="2:4" x14ac:dyDescent="0.3">
      <c r="B5785" s="72" t="s">
        <v>752</v>
      </c>
      <c r="C5785" s="74" t="s">
        <v>89</v>
      </c>
      <c r="D5785" s="73">
        <v>246002.25999999995</v>
      </c>
    </row>
    <row r="5786" spans="2:4" x14ac:dyDescent="0.3">
      <c r="B5786" s="72" t="s">
        <v>752</v>
      </c>
      <c r="C5786" s="74" t="s">
        <v>91</v>
      </c>
      <c r="D5786" s="73">
        <v>1236350.8500000001</v>
      </c>
    </row>
    <row r="5787" spans="2:4" x14ac:dyDescent="0.3">
      <c r="B5787" s="72" t="s">
        <v>752</v>
      </c>
      <c r="C5787" s="74" t="s">
        <v>93</v>
      </c>
      <c r="D5787" s="73">
        <v>309958.76999999996</v>
      </c>
    </row>
    <row r="5788" spans="2:4" x14ac:dyDescent="0.3">
      <c r="B5788" s="72" t="s">
        <v>752</v>
      </c>
      <c r="C5788" s="74" t="s">
        <v>95</v>
      </c>
      <c r="D5788" s="73">
        <v>213715.15</v>
      </c>
    </row>
    <row r="5789" spans="2:4" x14ac:dyDescent="0.3">
      <c r="B5789" s="72" t="s">
        <v>752</v>
      </c>
      <c r="C5789" s="74" t="s">
        <v>97</v>
      </c>
      <c r="D5789" s="73">
        <v>13957.6</v>
      </c>
    </row>
    <row r="5790" spans="2:4" x14ac:dyDescent="0.3">
      <c r="B5790" s="72" t="s">
        <v>752</v>
      </c>
      <c r="C5790" s="74" t="s">
        <v>99</v>
      </c>
      <c r="D5790" s="73">
        <v>24674.15</v>
      </c>
    </row>
    <row r="5791" spans="2:4" x14ac:dyDescent="0.3">
      <c r="B5791" s="72" t="s">
        <v>752</v>
      </c>
      <c r="C5791" s="74" t="s">
        <v>101</v>
      </c>
      <c r="D5791" s="73">
        <v>132665.97999999998</v>
      </c>
    </row>
    <row r="5792" spans="2:4" x14ac:dyDescent="0.3">
      <c r="B5792" s="72" t="s">
        <v>752</v>
      </c>
      <c r="C5792" s="74" t="s">
        <v>103</v>
      </c>
      <c r="D5792" s="73">
        <v>10233.75</v>
      </c>
    </row>
    <row r="5793" spans="2:4" x14ac:dyDescent="0.3">
      <c r="B5793" s="72" t="s">
        <v>752</v>
      </c>
      <c r="C5793" s="74" t="s">
        <v>107</v>
      </c>
      <c r="D5793" s="73">
        <v>31817.75</v>
      </c>
    </row>
    <row r="5794" spans="2:4" x14ac:dyDescent="0.3">
      <c r="B5794" s="72" t="s">
        <v>752</v>
      </c>
      <c r="C5794" s="74" t="s">
        <v>109</v>
      </c>
      <c r="D5794" s="73">
        <v>3847866.3900000006</v>
      </c>
    </row>
    <row r="5795" spans="2:4" x14ac:dyDescent="0.3">
      <c r="B5795" s="72" t="s">
        <v>752</v>
      </c>
      <c r="C5795" s="74" t="s">
        <v>111</v>
      </c>
      <c r="D5795" s="73">
        <v>335221.82999999996</v>
      </c>
    </row>
    <row r="5796" spans="2:4" x14ac:dyDescent="0.3">
      <c r="B5796" s="72" t="s">
        <v>752</v>
      </c>
      <c r="C5796" s="74" t="s">
        <v>117</v>
      </c>
      <c r="D5796" s="73">
        <v>39639.78</v>
      </c>
    </row>
    <row r="5797" spans="2:4" x14ac:dyDescent="0.3">
      <c r="B5797" s="72" t="s">
        <v>752</v>
      </c>
      <c r="C5797" s="74" t="s">
        <v>119</v>
      </c>
      <c r="D5797" s="73">
        <v>71824.22</v>
      </c>
    </row>
    <row r="5798" spans="2:4" x14ac:dyDescent="0.3">
      <c r="B5798" s="72" t="s">
        <v>752</v>
      </c>
      <c r="C5798" s="74" t="s">
        <v>121</v>
      </c>
      <c r="D5798" s="73">
        <v>460391.56</v>
      </c>
    </row>
    <row r="5799" spans="2:4" x14ac:dyDescent="0.3">
      <c r="B5799" s="72" t="s">
        <v>752</v>
      </c>
      <c r="C5799" s="74" t="s">
        <v>22</v>
      </c>
      <c r="D5799" s="73">
        <v>62435.820000000007</v>
      </c>
    </row>
    <row r="5800" spans="2:4" x14ac:dyDescent="0.3">
      <c r="B5800" s="72" t="s">
        <v>752</v>
      </c>
      <c r="C5800" s="74" t="s">
        <v>6</v>
      </c>
      <c r="D5800" s="73">
        <v>66136.59</v>
      </c>
    </row>
    <row r="5801" spans="2:4" x14ac:dyDescent="0.3">
      <c r="B5801" s="72" t="s">
        <v>752</v>
      </c>
      <c r="C5801" s="74" t="s">
        <v>12</v>
      </c>
      <c r="D5801" s="73">
        <v>224114.71</v>
      </c>
    </row>
    <row r="5802" spans="2:4" x14ac:dyDescent="0.3">
      <c r="B5802" s="72" t="s">
        <v>752</v>
      </c>
      <c r="C5802" s="74" t="s">
        <v>14</v>
      </c>
      <c r="D5802" s="73">
        <v>66287.100000000006</v>
      </c>
    </row>
    <row r="5803" spans="2:4" x14ac:dyDescent="0.3">
      <c r="B5803" s="72" t="s">
        <v>752</v>
      </c>
      <c r="C5803" s="74" t="s">
        <v>16</v>
      </c>
      <c r="D5803" s="73">
        <v>100731.98</v>
      </c>
    </row>
    <row r="5804" spans="2:4" x14ac:dyDescent="0.3">
      <c r="B5804" s="72" t="s">
        <v>698</v>
      </c>
      <c r="C5804" s="74" t="s">
        <v>194</v>
      </c>
      <c r="D5804" s="73">
        <v>343142.20999999996</v>
      </c>
    </row>
    <row r="5805" spans="2:4" x14ac:dyDescent="0.3">
      <c r="B5805" s="72" t="s">
        <v>698</v>
      </c>
      <c r="C5805" s="74" t="s">
        <v>193</v>
      </c>
      <c r="D5805" s="73">
        <v>-343142.21</v>
      </c>
    </row>
    <row r="5806" spans="2:4" x14ac:dyDescent="0.3">
      <c r="B5806" s="72" t="s">
        <v>698</v>
      </c>
      <c r="C5806" s="74" t="s">
        <v>185</v>
      </c>
      <c r="D5806" s="73">
        <v>274057.01</v>
      </c>
    </row>
    <row r="5807" spans="2:4" x14ac:dyDescent="0.3">
      <c r="B5807" s="72" t="s">
        <v>698</v>
      </c>
      <c r="C5807" s="74" t="s">
        <v>186</v>
      </c>
      <c r="D5807" s="73">
        <v>371051.11000000004</v>
      </c>
    </row>
    <row r="5808" spans="2:4" x14ac:dyDescent="0.3">
      <c r="B5808" s="72" t="s">
        <v>698</v>
      </c>
      <c r="C5808" s="74" t="s">
        <v>187</v>
      </c>
      <c r="D5808" s="73">
        <v>5450690.3899999997</v>
      </c>
    </row>
    <row r="5809" spans="2:4" x14ac:dyDescent="0.3">
      <c r="B5809" s="72" t="s">
        <v>698</v>
      </c>
      <c r="C5809" s="74" t="s">
        <v>190</v>
      </c>
      <c r="D5809" s="73">
        <v>1569097.6200000006</v>
      </c>
    </row>
    <row r="5810" spans="2:4" x14ac:dyDescent="0.3">
      <c r="B5810" s="72" t="s">
        <v>698</v>
      </c>
      <c r="C5810" s="74" t="s">
        <v>191</v>
      </c>
      <c r="D5810" s="73">
        <v>1068834.2200000002</v>
      </c>
    </row>
    <row r="5811" spans="2:4" x14ac:dyDescent="0.3">
      <c r="B5811" s="72" t="s">
        <v>698</v>
      </c>
      <c r="C5811" s="74" t="s">
        <v>192</v>
      </c>
      <c r="D5811" s="73">
        <v>43406613.359999999</v>
      </c>
    </row>
    <row r="5812" spans="2:4" x14ac:dyDescent="0.3">
      <c r="B5812" s="72" t="s">
        <v>698</v>
      </c>
      <c r="C5812" s="74" t="s">
        <v>172</v>
      </c>
      <c r="D5812" s="73">
        <v>144731.97999999998</v>
      </c>
    </row>
    <row r="5813" spans="2:4" x14ac:dyDescent="0.3">
      <c r="B5813" s="72" t="s">
        <v>698</v>
      </c>
      <c r="C5813" s="74" t="s">
        <v>174</v>
      </c>
      <c r="D5813" s="73">
        <v>681710.09</v>
      </c>
    </row>
    <row r="5814" spans="2:4" x14ac:dyDescent="0.3">
      <c r="B5814" s="72" t="s">
        <v>698</v>
      </c>
      <c r="C5814" s="74" t="s">
        <v>178</v>
      </c>
      <c r="D5814" s="73">
        <v>806305.75000000012</v>
      </c>
    </row>
    <row r="5815" spans="2:4" x14ac:dyDescent="0.3">
      <c r="B5815" s="72" t="s">
        <v>698</v>
      </c>
      <c r="C5815" s="74" t="s">
        <v>180</v>
      </c>
      <c r="D5815" s="73">
        <v>477716.33999999991</v>
      </c>
    </row>
    <row r="5816" spans="2:4" x14ac:dyDescent="0.3">
      <c r="B5816" s="72" t="s">
        <v>698</v>
      </c>
      <c r="C5816" s="74" t="s">
        <v>182</v>
      </c>
      <c r="D5816" s="73">
        <v>12515473.460000001</v>
      </c>
    </row>
    <row r="5817" spans="2:4" x14ac:dyDescent="0.3">
      <c r="B5817" s="72" t="s">
        <v>698</v>
      </c>
      <c r="C5817" s="74" t="s">
        <v>139</v>
      </c>
      <c r="D5817" s="73">
        <v>3933603.9800000004</v>
      </c>
    </row>
    <row r="5818" spans="2:4" x14ac:dyDescent="0.3">
      <c r="B5818" s="72" t="s">
        <v>698</v>
      </c>
      <c r="C5818" s="74" t="s">
        <v>141</v>
      </c>
      <c r="D5818" s="73">
        <v>6264873.2599999998</v>
      </c>
    </row>
    <row r="5819" spans="2:4" x14ac:dyDescent="0.3">
      <c r="B5819" s="72" t="s">
        <v>698</v>
      </c>
      <c r="C5819" s="74" t="s">
        <v>143</v>
      </c>
      <c r="D5819" s="73">
        <v>226259.66999999998</v>
      </c>
    </row>
    <row r="5820" spans="2:4" x14ac:dyDescent="0.3">
      <c r="B5820" s="72" t="s">
        <v>698</v>
      </c>
      <c r="C5820" s="74" t="s">
        <v>145</v>
      </c>
      <c r="D5820" s="73">
        <v>154338.92000000001</v>
      </c>
    </row>
    <row r="5821" spans="2:4" x14ac:dyDescent="0.3">
      <c r="B5821" s="72" t="s">
        <v>698</v>
      </c>
      <c r="C5821" s="74" t="s">
        <v>159</v>
      </c>
      <c r="D5821" s="73">
        <v>1570291.38</v>
      </c>
    </row>
    <row r="5822" spans="2:4" x14ac:dyDescent="0.3">
      <c r="B5822" s="72" t="s">
        <v>698</v>
      </c>
      <c r="C5822" s="74" t="s">
        <v>161</v>
      </c>
      <c r="D5822" s="73">
        <v>7331256.5199999996</v>
      </c>
    </row>
    <row r="5823" spans="2:4" x14ac:dyDescent="0.3">
      <c r="B5823" s="72" t="s">
        <v>698</v>
      </c>
      <c r="C5823" s="74" t="s">
        <v>163</v>
      </c>
      <c r="D5823" s="73">
        <v>1075676.92</v>
      </c>
    </row>
    <row r="5824" spans="2:4" x14ac:dyDescent="0.3">
      <c r="B5824" s="72" t="s">
        <v>698</v>
      </c>
      <c r="C5824" s="74" t="s">
        <v>165</v>
      </c>
      <c r="D5824" s="73">
        <v>3861860.98</v>
      </c>
    </row>
    <row r="5825" spans="2:4" x14ac:dyDescent="0.3">
      <c r="B5825" s="72" t="s">
        <v>698</v>
      </c>
      <c r="C5825" s="74" t="s">
        <v>124</v>
      </c>
      <c r="D5825" s="73">
        <v>587691.35</v>
      </c>
    </row>
    <row r="5826" spans="2:4" x14ac:dyDescent="0.3">
      <c r="B5826" s="72" t="s">
        <v>698</v>
      </c>
      <c r="C5826" s="74" t="s">
        <v>126</v>
      </c>
      <c r="D5826" s="73">
        <v>490974.87</v>
      </c>
    </row>
    <row r="5827" spans="2:4" x14ac:dyDescent="0.3">
      <c r="B5827" s="72" t="s">
        <v>698</v>
      </c>
      <c r="C5827" s="74" t="s">
        <v>128</v>
      </c>
      <c r="D5827" s="73">
        <v>109651.82</v>
      </c>
    </row>
    <row r="5828" spans="2:4" x14ac:dyDescent="0.3">
      <c r="B5828" s="72" t="s">
        <v>698</v>
      </c>
      <c r="C5828" s="74" t="s">
        <v>130</v>
      </c>
      <c r="D5828" s="73">
        <v>531198.02</v>
      </c>
    </row>
    <row r="5829" spans="2:4" x14ac:dyDescent="0.3">
      <c r="B5829" s="72" t="s">
        <v>698</v>
      </c>
      <c r="C5829" s="74" t="s">
        <v>132</v>
      </c>
      <c r="D5829" s="73">
        <v>2286955.66</v>
      </c>
    </row>
    <row r="5830" spans="2:4" x14ac:dyDescent="0.3">
      <c r="B5830" s="72" t="s">
        <v>698</v>
      </c>
      <c r="C5830" s="74" t="s">
        <v>31</v>
      </c>
      <c r="D5830" s="73">
        <v>2450</v>
      </c>
    </row>
    <row r="5831" spans="2:4" x14ac:dyDescent="0.3">
      <c r="B5831" s="72" t="s">
        <v>698</v>
      </c>
      <c r="C5831" s="74" t="s">
        <v>39</v>
      </c>
      <c r="D5831" s="73">
        <v>158249.88999999998</v>
      </c>
    </row>
    <row r="5832" spans="2:4" x14ac:dyDescent="0.3">
      <c r="B5832" s="72" t="s">
        <v>698</v>
      </c>
      <c r="C5832" s="74" t="s">
        <v>49</v>
      </c>
      <c r="D5832" s="73">
        <v>1130431.56</v>
      </c>
    </row>
    <row r="5833" spans="2:4" x14ac:dyDescent="0.3">
      <c r="B5833" s="72" t="s">
        <v>698</v>
      </c>
      <c r="C5833" s="74" t="s">
        <v>51</v>
      </c>
      <c r="D5833" s="73">
        <v>372477.57</v>
      </c>
    </row>
    <row r="5834" spans="2:4" x14ac:dyDescent="0.3">
      <c r="B5834" s="72" t="s">
        <v>698</v>
      </c>
      <c r="C5834" s="74" t="s">
        <v>55</v>
      </c>
      <c r="D5834" s="73">
        <v>328028.06</v>
      </c>
    </row>
    <row r="5835" spans="2:4" x14ac:dyDescent="0.3">
      <c r="B5835" s="72" t="s">
        <v>698</v>
      </c>
      <c r="C5835" s="74" t="s">
        <v>57</v>
      </c>
      <c r="D5835" s="73">
        <v>58570.53</v>
      </c>
    </row>
    <row r="5836" spans="2:4" x14ac:dyDescent="0.3">
      <c r="B5836" s="72" t="s">
        <v>698</v>
      </c>
      <c r="C5836" s="74" t="s">
        <v>59</v>
      </c>
      <c r="D5836" s="73">
        <v>1151362.9099999999</v>
      </c>
    </row>
    <row r="5837" spans="2:4" x14ac:dyDescent="0.3">
      <c r="B5837" s="72" t="s">
        <v>698</v>
      </c>
      <c r="C5837" s="74" t="s">
        <v>61</v>
      </c>
      <c r="D5837" s="73">
        <v>1630429.02</v>
      </c>
    </row>
    <row r="5838" spans="2:4" x14ac:dyDescent="0.3">
      <c r="B5838" s="72" t="s">
        <v>698</v>
      </c>
      <c r="C5838" s="74" t="s">
        <v>63</v>
      </c>
      <c r="D5838" s="73">
        <v>1701217.19</v>
      </c>
    </row>
    <row r="5839" spans="2:4" x14ac:dyDescent="0.3">
      <c r="B5839" s="72" t="s">
        <v>698</v>
      </c>
      <c r="C5839" s="74" t="s">
        <v>65</v>
      </c>
      <c r="D5839" s="73">
        <v>13898.18</v>
      </c>
    </row>
    <row r="5840" spans="2:4" x14ac:dyDescent="0.3">
      <c r="B5840" s="72" t="s">
        <v>698</v>
      </c>
      <c r="C5840" s="74" t="s">
        <v>67</v>
      </c>
      <c r="D5840" s="73">
        <v>33590.479999999996</v>
      </c>
    </row>
    <row r="5841" spans="2:4" x14ac:dyDescent="0.3">
      <c r="B5841" s="72" t="s">
        <v>698</v>
      </c>
      <c r="C5841" s="74" t="s">
        <v>69</v>
      </c>
      <c r="D5841" s="73">
        <v>1413577.8699999996</v>
      </c>
    </row>
    <row r="5842" spans="2:4" x14ac:dyDescent="0.3">
      <c r="B5842" s="72" t="s">
        <v>698</v>
      </c>
      <c r="C5842" s="74" t="s">
        <v>71</v>
      </c>
      <c r="D5842" s="73">
        <v>1128058.7100000002</v>
      </c>
    </row>
    <row r="5843" spans="2:4" x14ac:dyDescent="0.3">
      <c r="B5843" s="72" t="s">
        <v>698</v>
      </c>
      <c r="C5843" s="74" t="s">
        <v>73</v>
      </c>
      <c r="D5843" s="73">
        <v>544323.87</v>
      </c>
    </row>
    <row r="5844" spans="2:4" x14ac:dyDescent="0.3">
      <c r="B5844" s="72" t="s">
        <v>698</v>
      </c>
      <c r="C5844" s="74" t="s">
        <v>81</v>
      </c>
      <c r="D5844" s="73">
        <v>366630.41000000003</v>
      </c>
    </row>
    <row r="5845" spans="2:4" x14ac:dyDescent="0.3">
      <c r="B5845" s="72" t="s">
        <v>698</v>
      </c>
      <c r="C5845" s="74" t="s">
        <v>85</v>
      </c>
      <c r="D5845" s="73">
        <v>8524.73</v>
      </c>
    </row>
    <row r="5846" spans="2:4" x14ac:dyDescent="0.3">
      <c r="B5846" s="72" t="s">
        <v>698</v>
      </c>
      <c r="C5846" s="74" t="s">
        <v>87</v>
      </c>
      <c r="D5846" s="73">
        <v>40533.47</v>
      </c>
    </row>
    <row r="5847" spans="2:4" x14ac:dyDescent="0.3">
      <c r="B5847" s="72" t="s">
        <v>698</v>
      </c>
      <c r="C5847" s="74" t="s">
        <v>89</v>
      </c>
      <c r="D5847" s="73">
        <v>371621.74999999994</v>
      </c>
    </row>
    <row r="5848" spans="2:4" x14ac:dyDescent="0.3">
      <c r="B5848" s="72" t="s">
        <v>698</v>
      </c>
      <c r="C5848" s="74" t="s">
        <v>91</v>
      </c>
      <c r="D5848" s="73">
        <v>2489480.31</v>
      </c>
    </row>
    <row r="5849" spans="2:4" x14ac:dyDescent="0.3">
      <c r="B5849" s="72" t="s">
        <v>698</v>
      </c>
      <c r="C5849" s="74" t="s">
        <v>93</v>
      </c>
      <c r="D5849" s="73">
        <v>254458.3</v>
      </c>
    </row>
    <row r="5850" spans="2:4" x14ac:dyDescent="0.3">
      <c r="B5850" s="72" t="s">
        <v>698</v>
      </c>
      <c r="C5850" s="74" t="s">
        <v>95</v>
      </c>
      <c r="D5850" s="73">
        <v>434569.03</v>
      </c>
    </row>
    <row r="5851" spans="2:4" x14ac:dyDescent="0.3">
      <c r="B5851" s="72" t="s">
        <v>698</v>
      </c>
      <c r="C5851" s="74" t="s">
        <v>97</v>
      </c>
      <c r="D5851" s="73">
        <v>900</v>
      </c>
    </row>
    <row r="5852" spans="2:4" x14ac:dyDescent="0.3">
      <c r="B5852" s="72" t="s">
        <v>698</v>
      </c>
      <c r="C5852" s="74" t="s">
        <v>99</v>
      </c>
      <c r="D5852" s="73">
        <v>189291.46</v>
      </c>
    </row>
    <row r="5853" spans="2:4" x14ac:dyDescent="0.3">
      <c r="B5853" s="72" t="s">
        <v>698</v>
      </c>
      <c r="C5853" s="74" t="s">
        <v>103</v>
      </c>
      <c r="D5853" s="73">
        <v>6830.5</v>
      </c>
    </row>
    <row r="5854" spans="2:4" x14ac:dyDescent="0.3">
      <c r="B5854" s="72" t="s">
        <v>698</v>
      </c>
      <c r="C5854" s="74" t="s">
        <v>105</v>
      </c>
      <c r="D5854" s="73">
        <v>51527.82</v>
      </c>
    </row>
    <row r="5855" spans="2:4" x14ac:dyDescent="0.3">
      <c r="B5855" s="72" t="s">
        <v>698</v>
      </c>
      <c r="C5855" s="74" t="s">
        <v>107</v>
      </c>
      <c r="D5855" s="73">
        <v>236116.08</v>
      </c>
    </row>
    <row r="5856" spans="2:4" x14ac:dyDescent="0.3">
      <c r="B5856" s="72" t="s">
        <v>698</v>
      </c>
      <c r="C5856" s="74" t="s">
        <v>109</v>
      </c>
      <c r="D5856" s="73">
        <v>591257.62</v>
      </c>
    </row>
    <row r="5857" spans="2:4" x14ac:dyDescent="0.3">
      <c r="B5857" s="72" t="s">
        <v>698</v>
      </c>
      <c r="C5857" s="74" t="s">
        <v>111</v>
      </c>
      <c r="D5857" s="73">
        <v>430299.11</v>
      </c>
    </row>
    <row r="5858" spans="2:4" x14ac:dyDescent="0.3">
      <c r="B5858" s="72" t="s">
        <v>698</v>
      </c>
      <c r="C5858" s="74" t="s">
        <v>117</v>
      </c>
      <c r="D5858" s="73">
        <v>2473161.9299999997</v>
      </c>
    </row>
    <row r="5859" spans="2:4" x14ac:dyDescent="0.3">
      <c r="B5859" s="72" t="s">
        <v>698</v>
      </c>
      <c r="C5859" s="74" t="s">
        <v>119</v>
      </c>
      <c r="D5859" s="73">
        <v>56739.33</v>
      </c>
    </row>
    <row r="5860" spans="2:4" x14ac:dyDescent="0.3">
      <c r="B5860" s="72" t="s">
        <v>698</v>
      </c>
      <c r="C5860" s="74" t="s">
        <v>121</v>
      </c>
      <c r="D5860" s="73">
        <v>129033.01</v>
      </c>
    </row>
    <row r="5861" spans="2:4" x14ac:dyDescent="0.3">
      <c r="B5861" s="72" t="s">
        <v>698</v>
      </c>
      <c r="C5861" s="74" t="s">
        <v>22</v>
      </c>
      <c r="D5861" s="73">
        <v>134677.15000000002</v>
      </c>
    </row>
    <row r="5862" spans="2:4" x14ac:dyDescent="0.3">
      <c r="B5862" s="72" t="s">
        <v>698</v>
      </c>
      <c r="C5862" s="74" t="s">
        <v>6</v>
      </c>
      <c r="D5862" s="73">
        <v>138978.49</v>
      </c>
    </row>
    <row r="5863" spans="2:4" x14ac:dyDescent="0.3">
      <c r="B5863" s="72" t="s">
        <v>698</v>
      </c>
      <c r="C5863" s="74" t="s">
        <v>10</v>
      </c>
      <c r="D5863" s="73">
        <v>23735.1</v>
      </c>
    </row>
    <row r="5864" spans="2:4" x14ac:dyDescent="0.3">
      <c r="B5864" s="72" t="s">
        <v>698</v>
      </c>
      <c r="C5864" s="74" t="s">
        <v>14</v>
      </c>
      <c r="D5864" s="73">
        <v>120439.98</v>
      </c>
    </row>
    <row r="5865" spans="2:4" x14ac:dyDescent="0.3">
      <c r="B5865" s="72" t="s">
        <v>698</v>
      </c>
      <c r="C5865" s="74" t="s">
        <v>16</v>
      </c>
      <c r="D5865" s="73">
        <v>220390.39</v>
      </c>
    </row>
    <row r="5866" spans="2:4" x14ac:dyDescent="0.3">
      <c r="B5866" s="72" t="s">
        <v>698</v>
      </c>
      <c r="C5866" s="74" t="s">
        <v>18</v>
      </c>
      <c r="D5866" s="73">
        <v>354454.87</v>
      </c>
    </row>
    <row r="5867" spans="2:4" x14ac:dyDescent="0.3">
      <c r="B5867" s="72" t="s">
        <v>424</v>
      </c>
      <c r="C5867" s="74" t="s">
        <v>194</v>
      </c>
      <c r="D5867" s="73">
        <v>609205.73</v>
      </c>
    </row>
    <row r="5868" spans="2:4" x14ac:dyDescent="0.3">
      <c r="B5868" s="72" t="s">
        <v>424</v>
      </c>
      <c r="C5868" s="74" t="s">
        <v>193</v>
      </c>
      <c r="D5868" s="73">
        <v>-609205.73</v>
      </c>
    </row>
    <row r="5869" spans="2:4" x14ac:dyDescent="0.3">
      <c r="B5869" s="72" t="s">
        <v>424</v>
      </c>
      <c r="C5869" s="74" t="s">
        <v>186</v>
      </c>
      <c r="D5869" s="73">
        <v>908056.5</v>
      </c>
    </row>
    <row r="5870" spans="2:4" x14ac:dyDescent="0.3">
      <c r="B5870" s="72" t="s">
        <v>424</v>
      </c>
      <c r="C5870" s="74" t="s">
        <v>187</v>
      </c>
      <c r="D5870" s="73">
        <v>12772189</v>
      </c>
    </row>
    <row r="5871" spans="2:4" x14ac:dyDescent="0.3">
      <c r="B5871" s="72" t="s">
        <v>424</v>
      </c>
      <c r="C5871" s="74" t="s">
        <v>190</v>
      </c>
      <c r="D5871" s="73">
        <v>5515639.9299999997</v>
      </c>
    </row>
    <row r="5872" spans="2:4" x14ac:dyDescent="0.3">
      <c r="B5872" s="72" t="s">
        <v>424</v>
      </c>
      <c r="C5872" s="74" t="s">
        <v>191</v>
      </c>
      <c r="D5872" s="73">
        <v>5677710.0899999999</v>
      </c>
    </row>
    <row r="5873" spans="2:4" x14ac:dyDescent="0.3">
      <c r="B5873" s="72" t="s">
        <v>424</v>
      </c>
      <c r="C5873" s="74" t="s">
        <v>192</v>
      </c>
      <c r="D5873" s="73">
        <v>129849754.34</v>
      </c>
    </row>
    <row r="5874" spans="2:4" x14ac:dyDescent="0.3">
      <c r="B5874" s="72" t="s">
        <v>424</v>
      </c>
      <c r="C5874" s="74" t="s">
        <v>172</v>
      </c>
      <c r="D5874" s="73">
        <v>504913.79</v>
      </c>
    </row>
    <row r="5875" spans="2:4" x14ac:dyDescent="0.3">
      <c r="B5875" s="72" t="s">
        <v>424</v>
      </c>
      <c r="C5875" s="74" t="s">
        <v>174</v>
      </c>
      <c r="D5875" s="73">
        <v>1116183.6499999999</v>
      </c>
    </row>
    <row r="5876" spans="2:4" x14ac:dyDescent="0.3">
      <c r="B5876" s="72" t="s">
        <v>424</v>
      </c>
      <c r="C5876" s="74" t="s">
        <v>178</v>
      </c>
      <c r="D5876" s="73">
        <v>2642352.02</v>
      </c>
    </row>
    <row r="5877" spans="2:4" x14ac:dyDescent="0.3">
      <c r="B5877" s="72" t="s">
        <v>424</v>
      </c>
      <c r="C5877" s="74" t="s">
        <v>180</v>
      </c>
      <c r="D5877" s="73">
        <v>969421.61999999988</v>
      </c>
    </row>
    <row r="5878" spans="2:4" x14ac:dyDescent="0.3">
      <c r="B5878" s="72" t="s">
        <v>424</v>
      </c>
      <c r="C5878" s="74" t="s">
        <v>182</v>
      </c>
      <c r="D5878" s="73">
        <v>47387885.530000001</v>
      </c>
    </row>
    <row r="5879" spans="2:4" x14ac:dyDescent="0.3">
      <c r="B5879" s="72" t="s">
        <v>424</v>
      </c>
      <c r="C5879" s="74" t="s">
        <v>139</v>
      </c>
      <c r="D5879" s="73">
        <v>12151110.449999999</v>
      </c>
    </row>
    <row r="5880" spans="2:4" x14ac:dyDescent="0.3">
      <c r="B5880" s="72" t="s">
        <v>424</v>
      </c>
      <c r="C5880" s="74" t="s">
        <v>141</v>
      </c>
      <c r="D5880" s="73">
        <v>16549558.359999999</v>
      </c>
    </row>
    <row r="5881" spans="2:4" x14ac:dyDescent="0.3">
      <c r="B5881" s="72" t="s">
        <v>424</v>
      </c>
      <c r="C5881" s="74" t="s">
        <v>147</v>
      </c>
      <c r="D5881" s="73">
        <v>107739.26</v>
      </c>
    </row>
    <row r="5882" spans="2:4" x14ac:dyDescent="0.3">
      <c r="B5882" s="72" t="s">
        <v>424</v>
      </c>
      <c r="C5882" s="74" t="s">
        <v>149</v>
      </c>
      <c r="D5882" s="73">
        <v>316652.5</v>
      </c>
    </row>
    <row r="5883" spans="2:4" x14ac:dyDescent="0.3">
      <c r="B5883" s="72" t="s">
        <v>424</v>
      </c>
      <c r="C5883" s="74" t="s">
        <v>159</v>
      </c>
      <c r="D5883" s="73">
        <v>5733998.2599999998</v>
      </c>
    </row>
    <row r="5884" spans="2:4" x14ac:dyDescent="0.3">
      <c r="B5884" s="72" t="s">
        <v>424</v>
      </c>
      <c r="C5884" s="74" t="s">
        <v>161</v>
      </c>
      <c r="D5884" s="73">
        <v>21482478.880000003</v>
      </c>
    </row>
    <row r="5885" spans="2:4" x14ac:dyDescent="0.3">
      <c r="B5885" s="72" t="s">
        <v>424</v>
      </c>
      <c r="C5885" s="74" t="s">
        <v>163</v>
      </c>
      <c r="D5885" s="73">
        <v>3901380.4600000004</v>
      </c>
    </row>
    <row r="5886" spans="2:4" x14ac:dyDescent="0.3">
      <c r="B5886" s="72" t="s">
        <v>424</v>
      </c>
      <c r="C5886" s="74" t="s">
        <v>165</v>
      </c>
      <c r="D5886" s="73">
        <v>11490324.91</v>
      </c>
    </row>
    <row r="5887" spans="2:4" x14ac:dyDescent="0.3">
      <c r="B5887" s="72" t="s">
        <v>424</v>
      </c>
      <c r="C5887" s="74" t="s">
        <v>167</v>
      </c>
      <c r="D5887" s="73">
        <v>844899.75999999989</v>
      </c>
    </row>
    <row r="5888" spans="2:4" x14ac:dyDescent="0.3">
      <c r="B5888" s="72" t="s">
        <v>424</v>
      </c>
      <c r="C5888" s="74" t="s">
        <v>169</v>
      </c>
      <c r="D5888" s="73">
        <v>513600.94000000006</v>
      </c>
    </row>
    <row r="5889" spans="2:4" x14ac:dyDescent="0.3">
      <c r="B5889" s="72" t="s">
        <v>424</v>
      </c>
      <c r="C5889" s="74" t="s">
        <v>124</v>
      </c>
      <c r="D5889" s="73">
        <v>76741.8</v>
      </c>
    </row>
    <row r="5890" spans="2:4" x14ac:dyDescent="0.3">
      <c r="B5890" s="72" t="s">
        <v>424</v>
      </c>
      <c r="C5890" s="74" t="s">
        <v>126</v>
      </c>
      <c r="D5890" s="73">
        <v>1574802.0099999998</v>
      </c>
    </row>
    <row r="5891" spans="2:4" x14ac:dyDescent="0.3">
      <c r="B5891" s="72" t="s">
        <v>424</v>
      </c>
      <c r="C5891" s="74" t="s">
        <v>128</v>
      </c>
      <c r="D5891" s="73">
        <v>2636490.2799999998</v>
      </c>
    </row>
    <row r="5892" spans="2:4" x14ac:dyDescent="0.3">
      <c r="B5892" s="72" t="s">
        <v>424</v>
      </c>
      <c r="C5892" s="74" t="s">
        <v>130</v>
      </c>
      <c r="D5892" s="73">
        <v>934183.64</v>
      </c>
    </row>
    <row r="5893" spans="2:4" x14ac:dyDescent="0.3">
      <c r="B5893" s="72" t="s">
        <v>424</v>
      </c>
      <c r="C5893" s="74" t="s">
        <v>132</v>
      </c>
      <c r="D5893" s="73">
        <v>6516340.8499999996</v>
      </c>
    </row>
    <row r="5894" spans="2:4" x14ac:dyDescent="0.3">
      <c r="B5894" s="72" t="s">
        <v>424</v>
      </c>
      <c r="C5894" s="74" t="s">
        <v>33</v>
      </c>
      <c r="D5894" s="73">
        <v>2014.83</v>
      </c>
    </row>
    <row r="5895" spans="2:4" x14ac:dyDescent="0.3">
      <c r="B5895" s="72" t="s">
        <v>424</v>
      </c>
      <c r="C5895" s="74" t="s">
        <v>35</v>
      </c>
      <c r="D5895" s="73">
        <v>278830.44</v>
      </c>
    </row>
    <row r="5896" spans="2:4" x14ac:dyDescent="0.3">
      <c r="B5896" s="72" t="s">
        <v>424</v>
      </c>
      <c r="C5896" s="74" t="s">
        <v>49</v>
      </c>
      <c r="D5896" s="73">
        <v>3586797.81</v>
      </c>
    </row>
    <row r="5897" spans="2:4" x14ac:dyDescent="0.3">
      <c r="B5897" s="72" t="s">
        <v>424</v>
      </c>
      <c r="C5897" s="74" t="s">
        <v>51</v>
      </c>
      <c r="D5897" s="73">
        <v>765075.1399999999</v>
      </c>
    </row>
    <row r="5898" spans="2:4" x14ac:dyDescent="0.3">
      <c r="B5898" s="72" t="s">
        <v>424</v>
      </c>
      <c r="C5898" s="74" t="s">
        <v>59</v>
      </c>
      <c r="D5898" s="73">
        <v>11473.97</v>
      </c>
    </row>
    <row r="5899" spans="2:4" x14ac:dyDescent="0.3">
      <c r="B5899" s="72" t="s">
        <v>424</v>
      </c>
      <c r="C5899" s="74" t="s">
        <v>63</v>
      </c>
      <c r="D5899" s="73">
        <v>4874897.9800000004</v>
      </c>
    </row>
    <row r="5900" spans="2:4" x14ac:dyDescent="0.3">
      <c r="B5900" s="72" t="s">
        <v>424</v>
      </c>
      <c r="C5900" s="74" t="s">
        <v>65</v>
      </c>
      <c r="D5900" s="73">
        <v>5931.2800000000007</v>
      </c>
    </row>
    <row r="5901" spans="2:4" x14ac:dyDescent="0.3">
      <c r="B5901" s="72" t="s">
        <v>424</v>
      </c>
      <c r="C5901" s="74" t="s">
        <v>69</v>
      </c>
      <c r="D5901" s="73">
        <v>1230858.7</v>
      </c>
    </row>
    <row r="5902" spans="2:4" x14ac:dyDescent="0.3">
      <c r="B5902" s="72" t="s">
        <v>424</v>
      </c>
      <c r="C5902" s="74" t="s">
        <v>71</v>
      </c>
      <c r="D5902" s="73">
        <v>3440277.02</v>
      </c>
    </row>
    <row r="5903" spans="2:4" x14ac:dyDescent="0.3">
      <c r="B5903" s="72" t="s">
        <v>424</v>
      </c>
      <c r="C5903" s="74" t="s">
        <v>73</v>
      </c>
      <c r="D5903" s="73">
        <v>1124989.75</v>
      </c>
    </row>
    <row r="5904" spans="2:4" x14ac:dyDescent="0.3">
      <c r="B5904" s="72" t="s">
        <v>424</v>
      </c>
      <c r="C5904" s="74" t="s">
        <v>91</v>
      </c>
      <c r="D5904" s="73">
        <v>1127986.28</v>
      </c>
    </row>
    <row r="5905" spans="2:4" x14ac:dyDescent="0.3">
      <c r="B5905" s="72" t="s">
        <v>424</v>
      </c>
      <c r="C5905" s="74" t="s">
        <v>93</v>
      </c>
      <c r="D5905" s="73">
        <v>669917.23</v>
      </c>
    </row>
    <row r="5906" spans="2:4" x14ac:dyDescent="0.3">
      <c r="B5906" s="72" t="s">
        <v>424</v>
      </c>
      <c r="C5906" s="74" t="s">
        <v>95</v>
      </c>
      <c r="D5906" s="73">
        <v>870857.79999999993</v>
      </c>
    </row>
    <row r="5907" spans="2:4" x14ac:dyDescent="0.3">
      <c r="B5907" s="72" t="s">
        <v>424</v>
      </c>
      <c r="C5907" s="74" t="s">
        <v>101</v>
      </c>
      <c r="D5907" s="73">
        <v>2880469.88</v>
      </c>
    </row>
    <row r="5908" spans="2:4" x14ac:dyDescent="0.3">
      <c r="B5908" s="72" t="s">
        <v>424</v>
      </c>
      <c r="C5908" s="74" t="s">
        <v>105</v>
      </c>
      <c r="D5908" s="73">
        <v>47623.08</v>
      </c>
    </row>
    <row r="5909" spans="2:4" x14ac:dyDescent="0.3">
      <c r="B5909" s="72" t="s">
        <v>424</v>
      </c>
      <c r="C5909" s="74" t="s">
        <v>109</v>
      </c>
      <c r="D5909" s="73">
        <v>14075951.359999999</v>
      </c>
    </row>
    <row r="5910" spans="2:4" x14ac:dyDescent="0.3">
      <c r="B5910" s="72" t="s">
        <v>424</v>
      </c>
      <c r="C5910" s="74" t="s">
        <v>111</v>
      </c>
      <c r="D5910" s="73">
        <v>345570.53</v>
      </c>
    </row>
    <row r="5911" spans="2:4" x14ac:dyDescent="0.3">
      <c r="B5911" s="72" t="s">
        <v>424</v>
      </c>
      <c r="C5911" s="74" t="s">
        <v>117</v>
      </c>
      <c r="D5911" s="73">
        <v>355144.01</v>
      </c>
    </row>
    <row r="5912" spans="2:4" x14ac:dyDescent="0.3">
      <c r="B5912" s="72" t="s">
        <v>424</v>
      </c>
      <c r="C5912" s="74" t="s">
        <v>119</v>
      </c>
      <c r="D5912" s="73">
        <v>73653.039999999994</v>
      </c>
    </row>
    <row r="5913" spans="2:4" x14ac:dyDescent="0.3">
      <c r="B5913" s="72" t="s">
        <v>424</v>
      </c>
      <c r="C5913" s="74" t="s">
        <v>121</v>
      </c>
      <c r="D5913" s="73">
        <v>463449.52999999997</v>
      </c>
    </row>
    <row r="5914" spans="2:4" x14ac:dyDescent="0.3">
      <c r="B5914" s="72" t="s">
        <v>424</v>
      </c>
      <c r="C5914" s="74" t="s">
        <v>22</v>
      </c>
      <c r="D5914" s="73">
        <v>210426.09</v>
      </c>
    </row>
    <row r="5915" spans="2:4" x14ac:dyDescent="0.3">
      <c r="B5915" s="72" t="s">
        <v>424</v>
      </c>
      <c r="C5915" s="74" t="s">
        <v>6</v>
      </c>
      <c r="D5915" s="73">
        <v>1649150.5</v>
      </c>
    </row>
    <row r="5916" spans="2:4" x14ac:dyDescent="0.3">
      <c r="B5916" s="72" t="s">
        <v>690</v>
      </c>
      <c r="C5916" s="74" t="s">
        <v>194</v>
      </c>
      <c r="D5916" s="73">
        <v>264236.76999999996</v>
      </c>
    </row>
    <row r="5917" spans="2:4" x14ac:dyDescent="0.3">
      <c r="B5917" s="72" t="s">
        <v>690</v>
      </c>
      <c r="C5917" s="74" t="s">
        <v>193</v>
      </c>
      <c r="D5917" s="73">
        <v>-264236.77</v>
      </c>
    </row>
    <row r="5918" spans="2:4" x14ac:dyDescent="0.3">
      <c r="B5918" s="72" t="s">
        <v>690</v>
      </c>
      <c r="C5918" s="74" t="s">
        <v>185</v>
      </c>
      <c r="D5918" s="73">
        <v>506604.01</v>
      </c>
    </row>
    <row r="5919" spans="2:4" x14ac:dyDescent="0.3">
      <c r="B5919" s="72" t="s">
        <v>690</v>
      </c>
      <c r="C5919" s="74" t="s">
        <v>186</v>
      </c>
      <c r="D5919" s="73">
        <v>1184088.8199999998</v>
      </c>
    </row>
    <row r="5920" spans="2:4" x14ac:dyDescent="0.3">
      <c r="B5920" s="72" t="s">
        <v>690</v>
      </c>
      <c r="C5920" s="74" t="s">
        <v>187</v>
      </c>
      <c r="D5920" s="73">
        <v>14011124.380000001</v>
      </c>
    </row>
    <row r="5921" spans="2:4" x14ac:dyDescent="0.3">
      <c r="B5921" s="72" t="s">
        <v>690</v>
      </c>
      <c r="C5921" s="74" t="s">
        <v>190</v>
      </c>
      <c r="D5921" s="73">
        <v>846434.78</v>
      </c>
    </row>
    <row r="5922" spans="2:4" x14ac:dyDescent="0.3">
      <c r="B5922" s="72" t="s">
        <v>690</v>
      </c>
      <c r="C5922" s="74" t="s">
        <v>191</v>
      </c>
      <c r="D5922" s="73">
        <v>1385057.32</v>
      </c>
    </row>
    <row r="5923" spans="2:4" x14ac:dyDescent="0.3">
      <c r="B5923" s="72" t="s">
        <v>690</v>
      </c>
      <c r="C5923" s="74" t="s">
        <v>192</v>
      </c>
      <c r="D5923" s="73">
        <v>59290394.509999998</v>
      </c>
    </row>
    <row r="5924" spans="2:4" x14ac:dyDescent="0.3">
      <c r="B5924" s="72" t="s">
        <v>690</v>
      </c>
      <c r="C5924" s="74" t="s">
        <v>172</v>
      </c>
      <c r="D5924" s="73">
        <v>541139.57999999996</v>
      </c>
    </row>
    <row r="5925" spans="2:4" x14ac:dyDescent="0.3">
      <c r="B5925" s="72" t="s">
        <v>690</v>
      </c>
      <c r="C5925" s="74" t="s">
        <v>174</v>
      </c>
      <c r="D5925" s="73">
        <v>1053279.18</v>
      </c>
    </row>
    <row r="5926" spans="2:4" x14ac:dyDescent="0.3">
      <c r="B5926" s="72" t="s">
        <v>690</v>
      </c>
      <c r="C5926" s="74" t="s">
        <v>178</v>
      </c>
      <c r="D5926" s="73">
        <v>1445323.35</v>
      </c>
    </row>
    <row r="5927" spans="2:4" x14ac:dyDescent="0.3">
      <c r="B5927" s="72" t="s">
        <v>690</v>
      </c>
      <c r="C5927" s="74" t="s">
        <v>180</v>
      </c>
      <c r="D5927" s="73">
        <v>546660.10999999987</v>
      </c>
    </row>
    <row r="5928" spans="2:4" x14ac:dyDescent="0.3">
      <c r="B5928" s="72" t="s">
        <v>690</v>
      </c>
      <c r="C5928" s="74" t="s">
        <v>182</v>
      </c>
      <c r="D5928" s="73">
        <v>25908838.750000015</v>
      </c>
    </row>
    <row r="5929" spans="2:4" x14ac:dyDescent="0.3">
      <c r="B5929" s="72" t="s">
        <v>690</v>
      </c>
      <c r="C5929" s="74" t="s">
        <v>137</v>
      </c>
      <c r="D5929" s="73">
        <v>1239</v>
      </c>
    </row>
    <row r="5930" spans="2:4" x14ac:dyDescent="0.3">
      <c r="B5930" s="72" t="s">
        <v>690</v>
      </c>
      <c r="C5930" s="74" t="s">
        <v>139</v>
      </c>
      <c r="D5930" s="73">
        <v>6378642.7600000007</v>
      </c>
    </row>
    <row r="5931" spans="2:4" x14ac:dyDescent="0.3">
      <c r="B5931" s="72" t="s">
        <v>690</v>
      </c>
      <c r="C5931" s="74" t="s">
        <v>141</v>
      </c>
      <c r="D5931" s="73">
        <v>8026358.9400000013</v>
      </c>
    </row>
    <row r="5932" spans="2:4" x14ac:dyDescent="0.3">
      <c r="B5932" s="72" t="s">
        <v>690</v>
      </c>
      <c r="C5932" s="74" t="s">
        <v>143</v>
      </c>
      <c r="D5932" s="73">
        <v>675421.94</v>
      </c>
    </row>
    <row r="5933" spans="2:4" x14ac:dyDescent="0.3">
      <c r="B5933" s="72" t="s">
        <v>690</v>
      </c>
      <c r="C5933" s="74" t="s">
        <v>145</v>
      </c>
      <c r="D5933" s="73">
        <v>315596.42</v>
      </c>
    </row>
    <row r="5934" spans="2:4" x14ac:dyDescent="0.3">
      <c r="B5934" s="72" t="s">
        <v>690</v>
      </c>
      <c r="C5934" s="74" t="s">
        <v>147</v>
      </c>
      <c r="D5934" s="73">
        <v>45967.970000000008</v>
      </c>
    </row>
    <row r="5935" spans="2:4" x14ac:dyDescent="0.3">
      <c r="B5935" s="72" t="s">
        <v>690</v>
      </c>
      <c r="C5935" s="74" t="s">
        <v>149</v>
      </c>
      <c r="D5935" s="73">
        <v>120067.31999999999</v>
      </c>
    </row>
    <row r="5936" spans="2:4" x14ac:dyDescent="0.3">
      <c r="B5936" s="72" t="s">
        <v>690</v>
      </c>
      <c r="C5936" s="74" t="s">
        <v>151</v>
      </c>
      <c r="D5936" s="73">
        <v>2638.43</v>
      </c>
    </row>
    <row r="5937" spans="2:4" x14ac:dyDescent="0.3">
      <c r="B5937" s="72" t="s">
        <v>690</v>
      </c>
      <c r="C5937" s="74" t="s">
        <v>153</v>
      </c>
      <c r="D5937" s="73">
        <v>6307.07</v>
      </c>
    </row>
    <row r="5938" spans="2:4" x14ac:dyDescent="0.3">
      <c r="B5938" s="72" t="s">
        <v>690</v>
      </c>
      <c r="C5938" s="74" t="s">
        <v>159</v>
      </c>
      <c r="D5938" s="73">
        <v>3144672.0899999994</v>
      </c>
    </row>
    <row r="5939" spans="2:4" x14ac:dyDescent="0.3">
      <c r="B5939" s="72" t="s">
        <v>690</v>
      </c>
      <c r="C5939" s="74" t="s">
        <v>161</v>
      </c>
      <c r="D5939" s="73">
        <v>10810582.169999998</v>
      </c>
    </row>
    <row r="5940" spans="2:4" x14ac:dyDescent="0.3">
      <c r="B5940" s="72" t="s">
        <v>690</v>
      </c>
      <c r="C5940" s="74" t="s">
        <v>163</v>
      </c>
      <c r="D5940" s="73">
        <v>2188999.5799999996</v>
      </c>
    </row>
    <row r="5941" spans="2:4" x14ac:dyDescent="0.3">
      <c r="B5941" s="72" t="s">
        <v>690</v>
      </c>
      <c r="C5941" s="74" t="s">
        <v>165</v>
      </c>
      <c r="D5941" s="73">
        <v>5722505.3600000013</v>
      </c>
    </row>
    <row r="5942" spans="2:4" x14ac:dyDescent="0.3">
      <c r="B5942" s="72" t="s">
        <v>690</v>
      </c>
      <c r="C5942" s="74" t="s">
        <v>124</v>
      </c>
      <c r="D5942" s="73">
        <v>828708.37</v>
      </c>
    </row>
    <row r="5943" spans="2:4" x14ac:dyDescent="0.3">
      <c r="B5943" s="72" t="s">
        <v>690</v>
      </c>
      <c r="C5943" s="74" t="s">
        <v>126</v>
      </c>
      <c r="D5943" s="73">
        <v>468039.45999999996</v>
      </c>
    </row>
    <row r="5944" spans="2:4" x14ac:dyDescent="0.3">
      <c r="B5944" s="72" t="s">
        <v>690</v>
      </c>
      <c r="C5944" s="74" t="s">
        <v>128</v>
      </c>
      <c r="D5944" s="73">
        <v>1243432.3799999999</v>
      </c>
    </row>
    <row r="5945" spans="2:4" x14ac:dyDescent="0.3">
      <c r="B5945" s="72" t="s">
        <v>690</v>
      </c>
      <c r="C5945" s="74" t="s">
        <v>130</v>
      </c>
      <c r="D5945" s="73">
        <v>225282.46</v>
      </c>
    </row>
    <row r="5946" spans="2:4" x14ac:dyDescent="0.3">
      <c r="B5946" s="72" t="s">
        <v>690</v>
      </c>
      <c r="C5946" s="74" t="s">
        <v>132</v>
      </c>
      <c r="D5946" s="73">
        <v>3337415.1000000006</v>
      </c>
    </row>
    <row r="5947" spans="2:4" x14ac:dyDescent="0.3">
      <c r="B5947" s="72" t="s">
        <v>690</v>
      </c>
      <c r="C5947" s="74" t="s">
        <v>33</v>
      </c>
      <c r="D5947" s="73">
        <v>753.48</v>
      </c>
    </row>
    <row r="5948" spans="2:4" x14ac:dyDescent="0.3">
      <c r="B5948" s="72" t="s">
        <v>690</v>
      </c>
      <c r="C5948" s="74" t="s">
        <v>35</v>
      </c>
      <c r="D5948" s="73">
        <v>12446.52</v>
      </c>
    </row>
    <row r="5949" spans="2:4" x14ac:dyDescent="0.3">
      <c r="B5949" s="72" t="s">
        <v>690</v>
      </c>
      <c r="C5949" s="74" t="s">
        <v>37</v>
      </c>
      <c r="D5949" s="73">
        <v>12500</v>
      </c>
    </row>
    <row r="5950" spans="2:4" x14ac:dyDescent="0.3">
      <c r="B5950" s="72" t="s">
        <v>690</v>
      </c>
      <c r="C5950" s="74" t="s">
        <v>39</v>
      </c>
      <c r="D5950" s="73">
        <v>155814.62</v>
      </c>
    </row>
    <row r="5951" spans="2:4" x14ac:dyDescent="0.3">
      <c r="B5951" s="72" t="s">
        <v>690</v>
      </c>
      <c r="C5951" s="74" t="s">
        <v>49</v>
      </c>
      <c r="D5951" s="73">
        <v>1502114.5099999998</v>
      </c>
    </row>
    <row r="5952" spans="2:4" x14ac:dyDescent="0.3">
      <c r="B5952" s="72" t="s">
        <v>690</v>
      </c>
      <c r="C5952" s="74" t="s">
        <v>51</v>
      </c>
      <c r="D5952" s="73">
        <v>542870.77</v>
      </c>
    </row>
    <row r="5953" spans="2:4" x14ac:dyDescent="0.3">
      <c r="B5953" s="72" t="s">
        <v>690</v>
      </c>
      <c r="C5953" s="74" t="s">
        <v>55</v>
      </c>
      <c r="D5953" s="73">
        <v>17962</v>
      </c>
    </row>
    <row r="5954" spans="2:4" x14ac:dyDescent="0.3">
      <c r="B5954" s="72" t="s">
        <v>690</v>
      </c>
      <c r="C5954" s="74" t="s">
        <v>57</v>
      </c>
      <c r="D5954" s="73">
        <v>196074.85</v>
      </c>
    </row>
    <row r="5955" spans="2:4" x14ac:dyDescent="0.3">
      <c r="B5955" s="72" t="s">
        <v>690</v>
      </c>
      <c r="C5955" s="74" t="s">
        <v>61</v>
      </c>
      <c r="D5955" s="73">
        <v>1012410.89</v>
      </c>
    </row>
    <row r="5956" spans="2:4" x14ac:dyDescent="0.3">
      <c r="B5956" s="72" t="s">
        <v>690</v>
      </c>
      <c r="C5956" s="74" t="s">
        <v>63</v>
      </c>
      <c r="D5956" s="73">
        <v>1562412.37</v>
      </c>
    </row>
    <row r="5957" spans="2:4" x14ac:dyDescent="0.3">
      <c r="B5957" s="72" t="s">
        <v>690</v>
      </c>
      <c r="C5957" s="74" t="s">
        <v>65</v>
      </c>
      <c r="D5957" s="73">
        <v>73853.349999999991</v>
      </c>
    </row>
    <row r="5958" spans="2:4" x14ac:dyDescent="0.3">
      <c r="B5958" s="72" t="s">
        <v>690</v>
      </c>
      <c r="C5958" s="74" t="s">
        <v>67</v>
      </c>
      <c r="D5958" s="73">
        <v>7720.53</v>
      </c>
    </row>
    <row r="5959" spans="2:4" x14ac:dyDescent="0.3">
      <c r="B5959" s="72" t="s">
        <v>690</v>
      </c>
      <c r="C5959" s="74" t="s">
        <v>69</v>
      </c>
      <c r="D5959" s="73">
        <v>132039.16</v>
      </c>
    </row>
    <row r="5960" spans="2:4" x14ac:dyDescent="0.3">
      <c r="B5960" s="72" t="s">
        <v>690</v>
      </c>
      <c r="C5960" s="74" t="s">
        <v>71</v>
      </c>
      <c r="D5960" s="73">
        <v>1702116</v>
      </c>
    </row>
    <row r="5961" spans="2:4" x14ac:dyDescent="0.3">
      <c r="B5961" s="72" t="s">
        <v>690</v>
      </c>
      <c r="C5961" s="74" t="s">
        <v>73</v>
      </c>
      <c r="D5961" s="73">
        <v>495970.6</v>
      </c>
    </row>
    <row r="5962" spans="2:4" x14ac:dyDescent="0.3">
      <c r="B5962" s="72" t="s">
        <v>690</v>
      </c>
      <c r="C5962" s="74" t="s">
        <v>77</v>
      </c>
      <c r="D5962" s="73">
        <v>400</v>
      </c>
    </row>
    <row r="5963" spans="2:4" x14ac:dyDescent="0.3">
      <c r="B5963" s="72" t="s">
        <v>690</v>
      </c>
      <c r="C5963" s="74" t="s">
        <v>85</v>
      </c>
      <c r="D5963" s="73">
        <v>68839.88</v>
      </c>
    </row>
    <row r="5964" spans="2:4" x14ac:dyDescent="0.3">
      <c r="B5964" s="72" t="s">
        <v>690</v>
      </c>
      <c r="C5964" s="74" t="s">
        <v>87</v>
      </c>
      <c r="D5964" s="73">
        <v>13727.439999999999</v>
      </c>
    </row>
    <row r="5965" spans="2:4" x14ac:dyDescent="0.3">
      <c r="B5965" s="72" t="s">
        <v>690</v>
      </c>
      <c r="C5965" s="74" t="s">
        <v>89</v>
      </c>
      <c r="D5965" s="73">
        <v>117248.66</v>
      </c>
    </row>
    <row r="5966" spans="2:4" x14ac:dyDescent="0.3">
      <c r="B5966" s="72" t="s">
        <v>690</v>
      </c>
      <c r="C5966" s="74" t="s">
        <v>91</v>
      </c>
      <c r="D5966" s="73">
        <v>413686.51</v>
      </c>
    </row>
    <row r="5967" spans="2:4" x14ac:dyDescent="0.3">
      <c r="B5967" s="72" t="s">
        <v>690</v>
      </c>
      <c r="C5967" s="74" t="s">
        <v>93</v>
      </c>
      <c r="D5967" s="73">
        <v>239375.86000000002</v>
      </c>
    </row>
    <row r="5968" spans="2:4" x14ac:dyDescent="0.3">
      <c r="B5968" s="72" t="s">
        <v>690</v>
      </c>
      <c r="C5968" s="74" t="s">
        <v>95</v>
      </c>
      <c r="D5968" s="73">
        <v>401427.39</v>
      </c>
    </row>
    <row r="5969" spans="2:4" x14ac:dyDescent="0.3">
      <c r="B5969" s="72" t="s">
        <v>690</v>
      </c>
      <c r="C5969" s="74" t="s">
        <v>97</v>
      </c>
      <c r="D5969" s="73">
        <v>80253.39</v>
      </c>
    </row>
    <row r="5970" spans="2:4" x14ac:dyDescent="0.3">
      <c r="B5970" s="72" t="s">
        <v>690</v>
      </c>
      <c r="C5970" s="74" t="s">
        <v>99</v>
      </c>
      <c r="D5970" s="73">
        <v>407078.48</v>
      </c>
    </row>
    <row r="5971" spans="2:4" x14ac:dyDescent="0.3">
      <c r="B5971" s="72" t="s">
        <v>690</v>
      </c>
      <c r="C5971" s="74" t="s">
        <v>101</v>
      </c>
      <c r="D5971" s="73">
        <v>578953.65999999992</v>
      </c>
    </row>
    <row r="5972" spans="2:4" x14ac:dyDescent="0.3">
      <c r="B5972" s="72" t="s">
        <v>690</v>
      </c>
      <c r="C5972" s="74" t="s">
        <v>103</v>
      </c>
      <c r="D5972" s="73">
        <v>171161.1</v>
      </c>
    </row>
    <row r="5973" spans="2:4" x14ac:dyDescent="0.3">
      <c r="B5973" s="72" t="s">
        <v>690</v>
      </c>
      <c r="C5973" s="74" t="s">
        <v>105</v>
      </c>
      <c r="D5973" s="73">
        <v>51705.96</v>
      </c>
    </row>
    <row r="5974" spans="2:4" x14ac:dyDescent="0.3">
      <c r="B5974" s="72" t="s">
        <v>690</v>
      </c>
      <c r="C5974" s="74" t="s">
        <v>107</v>
      </c>
      <c r="D5974" s="73">
        <v>4351.05</v>
      </c>
    </row>
    <row r="5975" spans="2:4" x14ac:dyDescent="0.3">
      <c r="B5975" s="72" t="s">
        <v>690</v>
      </c>
      <c r="C5975" s="74" t="s">
        <v>109</v>
      </c>
      <c r="D5975" s="73">
        <v>1044294.91</v>
      </c>
    </row>
    <row r="5976" spans="2:4" x14ac:dyDescent="0.3">
      <c r="B5976" s="72" t="s">
        <v>690</v>
      </c>
      <c r="C5976" s="74" t="s">
        <v>111</v>
      </c>
      <c r="D5976" s="73">
        <v>66665.94</v>
      </c>
    </row>
    <row r="5977" spans="2:4" x14ac:dyDescent="0.3">
      <c r="B5977" s="72" t="s">
        <v>690</v>
      </c>
      <c r="C5977" s="74" t="s">
        <v>117</v>
      </c>
      <c r="D5977" s="73">
        <v>832262.64999999991</v>
      </c>
    </row>
    <row r="5978" spans="2:4" x14ac:dyDescent="0.3">
      <c r="B5978" s="72" t="s">
        <v>690</v>
      </c>
      <c r="C5978" s="74" t="s">
        <v>119</v>
      </c>
      <c r="D5978" s="73">
        <v>215241.68</v>
      </c>
    </row>
    <row r="5979" spans="2:4" x14ac:dyDescent="0.3">
      <c r="B5979" s="72" t="s">
        <v>690</v>
      </c>
      <c r="C5979" s="74" t="s">
        <v>121</v>
      </c>
      <c r="D5979" s="73">
        <v>900</v>
      </c>
    </row>
    <row r="5980" spans="2:4" x14ac:dyDescent="0.3">
      <c r="B5980" s="72" t="s">
        <v>690</v>
      </c>
      <c r="C5980" s="74" t="s">
        <v>22</v>
      </c>
      <c r="D5980" s="73">
        <v>150992.44</v>
      </c>
    </row>
    <row r="5981" spans="2:4" x14ac:dyDescent="0.3">
      <c r="B5981" s="72" t="s">
        <v>690</v>
      </c>
      <c r="C5981" s="74" t="s">
        <v>6</v>
      </c>
      <c r="D5981" s="73">
        <v>31651.700000000004</v>
      </c>
    </row>
    <row r="5982" spans="2:4" x14ac:dyDescent="0.3">
      <c r="B5982" s="72" t="s">
        <v>690</v>
      </c>
      <c r="C5982" s="74" t="s">
        <v>16</v>
      </c>
      <c r="D5982" s="73">
        <v>126099.37000000001</v>
      </c>
    </row>
    <row r="5983" spans="2:4" x14ac:dyDescent="0.3">
      <c r="B5983" s="72" t="s">
        <v>456</v>
      </c>
      <c r="C5983" s="74" t="s">
        <v>194</v>
      </c>
      <c r="D5983" s="73">
        <v>1075579.3800000001</v>
      </c>
    </row>
    <row r="5984" spans="2:4" x14ac:dyDescent="0.3">
      <c r="B5984" s="72" t="s">
        <v>456</v>
      </c>
      <c r="C5984" s="74" t="s">
        <v>193</v>
      </c>
      <c r="D5984" s="73">
        <v>-1075579.3800000001</v>
      </c>
    </row>
    <row r="5985" spans="2:4" x14ac:dyDescent="0.3">
      <c r="B5985" s="72" t="s">
        <v>456</v>
      </c>
      <c r="C5985" s="74" t="s">
        <v>185</v>
      </c>
      <c r="D5985" s="73">
        <v>1291612</v>
      </c>
    </row>
    <row r="5986" spans="2:4" x14ac:dyDescent="0.3">
      <c r="B5986" s="72" t="s">
        <v>456</v>
      </c>
      <c r="C5986" s="74" t="s">
        <v>186</v>
      </c>
      <c r="D5986" s="73">
        <v>2773224.32</v>
      </c>
    </row>
    <row r="5987" spans="2:4" x14ac:dyDescent="0.3">
      <c r="B5987" s="72" t="s">
        <v>456</v>
      </c>
      <c r="C5987" s="74" t="s">
        <v>187</v>
      </c>
      <c r="D5987" s="73">
        <v>40099171.769999988</v>
      </c>
    </row>
    <row r="5988" spans="2:4" x14ac:dyDescent="0.3">
      <c r="B5988" s="72" t="s">
        <v>456</v>
      </c>
      <c r="C5988" s="74" t="s">
        <v>190</v>
      </c>
      <c r="D5988" s="73">
        <v>4438611.9099999992</v>
      </c>
    </row>
    <row r="5989" spans="2:4" x14ac:dyDescent="0.3">
      <c r="B5989" s="72" t="s">
        <v>456</v>
      </c>
      <c r="C5989" s="74" t="s">
        <v>191</v>
      </c>
      <c r="D5989" s="73">
        <v>5049148.3999999911</v>
      </c>
    </row>
    <row r="5990" spans="2:4" x14ac:dyDescent="0.3">
      <c r="B5990" s="72" t="s">
        <v>456</v>
      </c>
      <c r="C5990" s="74" t="s">
        <v>192</v>
      </c>
      <c r="D5990" s="73">
        <v>193794261.70999995</v>
      </c>
    </row>
    <row r="5991" spans="2:4" x14ac:dyDescent="0.3">
      <c r="B5991" s="72" t="s">
        <v>456</v>
      </c>
      <c r="C5991" s="74" t="s">
        <v>172</v>
      </c>
      <c r="D5991" s="73">
        <v>480175.19</v>
      </c>
    </row>
    <row r="5992" spans="2:4" x14ac:dyDescent="0.3">
      <c r="B5992" s="72" t="s">
        <v>456</v>
      </c>
      <c r="C5992" s="74" t="s">
        <v>174</v>
      </c>
      <c r="D5992" s="73">
        <v>1364251.7000000002</v>
      </c>
    </row>
    <row r="5993" spans="2:4" x14ac:dyDescent="0.3">
      <c r="B5993" s="72" t="s">
        <v>456</v>
      </c>
      <c r="C5993" s="74" t="s">
        <v>178</v>
      </c>
      <c r="D5993" s="73">
        <v>3320746.4799999991</v>
      </c>
    </row>
    <row r="5994" spans="2:4" x14ac:dyDescent="0.3">
      <c r="B5994" s="72" t="s">
        <v>456</v>
      </c>
      <c r="C5994" s="74" t="s">
        <v>180</v>
      </c>
      <c r="D5994" s="73">
        <v>645607.78999999992</v>
      </c>
    </row>
    <row r="5995" spans="2:4" x14ac:dyDescent="0.3">
      <c r="B5995" s="72" t="s">
        <v>456</v>
      </c>
      <c r="C5995" s="74" t="s">
        <v>182</v>
      </c>
      <c r="D5995" s="73">
        <v>63618329.419999994</v>
      </c>
    </row>
    <row r="5996" spans="2:4" x14ac:dyDescent="0.3">
      <c r="B5996" s="72" t="s">
        <v>456</v>
      </c>
      <c r="C5996" s="74" t="s">
        <v>135</v>
      </c>
      <c r="D5996" s="73">
        <v>135273.77999999997</v>
      </c>
    </row>
    <row r="5997" spans="2:4" x14ac:dyDescent="0.3">
      <c r="B5997" s="72" t="s">
        <v>456</v>
      </c>
      <c r="C5997" s="74" t="s">
        <v>137</v>
      </c>
      <c r="D5997" s="73">
        <v>487218.62</v>
      </c>
    </row>
    <row r="5998" spans="2:4" x14ac:dyDescent="0.3">
      <c r="B5998" s="72" t="s">
        <v>456</v>
      </c>
      <c r="C5998" s="74" t="s">
        <v>139</v>
      </c>
      <c r="D5998" s="73">
        <v>16269157.240000006</v>
      </c>
    </row>
    <row r="5999" spans="2:4" x14ac:dyDescent="0.3">
      <c r="B5999" s="72" t="s">
        <v>456</v>
      </c>
      <c r="C5999" s="74" t="s">
        <v>141</v>
      </c>
      <c r="D5999" s="73">
        <v>26969937.169999998</v>
      </c>
    </row>
    <row r="6000" spans="2:4" x14ac:dyDescent="0.3">
      <c r="B6000" s="72" t="s">
        <v>456</v>
      </c>
      <c r="C6000" s="74" t="s">
        <v>143</v>
      </c>
      <c r="D6000" s="73">
        <v>303316.84000000008</v>
      </c>
    </row>
    <row r="6001" spans="2:4" x14ac:dyDescent="0.3">
      <c r="B6001" s="72" t="s">
        <v>456</v>
      </c>
      <c r="C6001" s="74" t="s">
        <v>145</v>
      </c>
      <c r="D6001" s="73">
        <v>461950.18000000017</v>
      </c>
    </row>
    <row r="6002" spans="2:4" x14ac:dyDescent="0.3">
      <c r="B6002" s="72" t="s">
        <v>456</v>
      </c>
      <c r="C6002" s="74" t="s">
        <v>147</v>
      </c>
      <c r="D6002" s="73">
        <v>19982.539999999997</v>
      </c>
    </row>
    <row r="6003" spans="2:4" x14ac:dyDescent="0.3">
      <c r="B6003" s="72" t="s">
        <v>456</v>
      </c>
      <c r="C6003" s="74" t="s">
        <v>149</v>
      </c>
      <c r="D6003" s="73">
        <v>64283.22</v>
      </c>
    </row>
    <row r="6004" spans="2:4" x14ac:dyDescent="0.3">
      <c r="B6004" s="72" t="s">
        <v>456</v>
      </c>
      <c r="C6004" s="74" t="s">
        <v>159</v>
      </c>
      <c r="D6004" s="73">
        <v>7704058.7200000025</v>
      </c>
    </row>
    <row r="6005" spans="2:4" x14ac:dyDescent="0.3">
      <c r="B6005" s="72" t="s">
        <v>456</v>
      </c>
      <c r="C6005" s="74" t="s">
        <v>161</v>
      </c>
      <c r="D6005" s="73">
        <v>34494063.210000001</v>
      </c>
    </row>
    <row r="6006" spans="2:4" x14ac:dyDescent="0.3">
      <c r="B6006" s="72" t="s">
        <v>456</v>
      </c>
      <c r="C6006" s="74" t="s">
        <v>163</v>
      </c>
      <c r="D6006" s="73">
        <v>5105938.8000000007</v>
      </c>
    </row>
    <row r="6007" spans="2:4" x14ac:dyDescent="0.3">
      <c r="B6007" s="72" t="s">
        <v>456</v>
      </c>
      <c r="C6007" s="74" t="s">
        <v>165</v>
      </c>
      <c r="D6007" s="73">
        <v>18278988.66</v>
      </c>
    </row>
    <row r="6008" spans="2:4" x14ac:dyDescent="0.3">
      <c r="B6008" s="72" t="s">
        <v>456</v>
      </c>
      <c r="C6008" s="74" t="s">
        <v>169</v>
      </c>
      <c r="D6008" s="73">
        <v>18482.009999999998</v>
      </c>
    </row>
    <row r="6009" spans="2:4" x14ac:dyDescent="0.3">
      <c r="B6009" s="72" t="s">
        <v>456</v>
      </c>
      <c r="C6009" s="74" t="s">
        <v>124</v>
      </c>
      <c r="D6009" s="73">
        <v>5261405.96</v>
      </c>
    </row>
    <row r="6010" spans="2:4" x14ac:dyDescent="0.3">
      <c r="B6010" s="72" t="s">
        <v>456</v>
      </c>
      <c r="C6010" s="74" t="s">
        <v>126</v>
      </c>
      <c r="D6010" s="73">
        <v>1567165.77</v>
      </c>
    </row>
    <row r="6011" spans="2:4" x14ac:dyDescent="0.3">
      <c r="B6011" s="72" t="s">
        <v>456</v>
      </c>
      <c r="C6011" s="74" t="s">
        <v>128</v>
      </c>
      <c r="D6011" s="73">
        <v>4352426.28</v>
      </c>
    </row>
    <row r="6012" spans="2:4" x14ac:dyDescent="0.3">
      <c r="B6012" s="72" t="s">
        <v>456</v>
      </c>
      <c r="C6012" s="74" t="s">
        <v>130</v>
      </c>
      <c r="D6012" s="73">
        <v>828820.73</v>
      </c>
    </row>
    <row r="6013" spans="2:4" x14ac:dyDescent="0.3">
      <c r="B6013" s="72" t="s">
        <v>456</v>
      </c>
      <c r="C6013" s="74" t="s">
        <v>132</v>
      </c>
      <c r="D6013" s="73">
        <v>7509122.1900000013</v>
      </c>
    </row>
    <row r="6014" spans="2:4" x14ac:dyDescent="0.3">
      <c r="B6014" s="72" t="s">
        <v>456</v>
      </c>
      <c r="C6014" s="74" t="s">
        <v>33</v>
      </c>
      <c r="D6014" s="73">
        <v>2541.38</v>
      </c>
    </row>
    <row r="6015" spans="2:4" x14ac:dyDescent="0.3">
      <c r="B6015" s="72" t="s">
        <v>456</v>
      </c>
      <c r="C6015" s="74" t="s">
        <v>35</v>
      </c>
      <c r="D6015" s="73">
        <v>462524.18</v>
      </c>
    </row>
    <row r="6016" spans="2:4" x14ac:dyDescent="0.3">
      <c r="B6016" s="72" t="s">
        <v>456</v>
      </c>
      <c r="C6016" s="74" t="s">
        <v>37</v>
      </c>
      <c r="D6016" s="73">
        <v>70000</v>
      </c>
    </row>
    <row r="6017" spans="2:4" x14ac:dyDescent="0.3">
      <c r="B6017" s="72" t="s">
        <v>456</v>
      </c>
      <c r="C6017" s="74" t="s">
        <v>39</v>
      </c>
      <c r="D6017" s="73">
        <v>927337.45</v>
      </c>
    </row>
    <row r="6018" spans="2:4" x14ac:dyDescent="0.3">
      <c r="B6018" s="72" t="s">
        <v>456</v>
      </c>
      <c r="C6018" s="74" t="s">
        <v>41</v>
      </c>
      <c r="D6018" s="73">
        <v>996329.8899999999</v>
      </c>
    </row>
    <row r="6019" spans="2:4" x14ac:dyDescent="0.3">
      <c r="B6019" s="72" t="s">
        <v>456</v>
      </c>
      <c r="C6019" s="74" t="s">
        <v>49</v>
      </c>
      <c r="D6019" s="73">
        <v>4336997.3000000007</v>
      </c>
    </row>
    <row r="6020" spans="2:4" x14ac:dyDescent="0.3">
      <c r="B6020" s="72" t="s">
        <v>456</v>
      </c>
      <c r="C6020" s="74" t="s">
        <v>51</v>
      </c>
      <c r="D6020" s="73">
        <v>1331068.75</v>
      </c>
    </row>
    <row r="6021" spans="2:4" x14ac:dyDescent="0.3">
      <c r="B6021" s="72" t="s">
        <v>456</v>
      </c>
      <c r="C6021" s="74" t="s">
        <v>57</v>
      </c>
      <c r="D6021" s="73">
        <v>973718.31</v>
      </c>
    </row>
    <row r="6022" spans="2:4" x14ac:dyDescent="0.3">
      <c r="B6022" s="72" t="s">
        <v>456</v>
      </c>
      <c r="C6022" s="74" t="s">
        <v>59</v>
      </c>
      <c r="D6022" s="73">
        <v>3857626.98</v>
      </c>
    </row>
    <row r="6023" spans="2:4" x14ac:dyDescent="0.3">
      <c r="B6023" s="72" t="s">
        <v>456</v>
      </c>
      <c r="C6023" s="74" t="s">
        <v>61</v>
      </c>
      <c r="D6023" s="73">
        <v>1865816</v>
      </c>
    </row>
    <row r="6024" spans="2:4" x14ac:dyDescent="0.3">
      <c r="B6024" s="72" t="s">
        <v>456</v>
      </c>
      <c r="C6024" s="74" t="s">
        <v>63</v>
      </c>
      <c r="D6024" s="73">
        <v>4437198.34</v>
      </c>
    </row>
    <row r="6025" spans="2:4" x14ac:dyDescent="0.3">
      <c r="B6025" s="72" t="s">
        <v>456</v>
      </c>
      <c r="C6025" s="74" t="s">
        <v>65</v>
      </c>
      <c r="D6025" s="73">
        <v>-256345.94999999998</v>
      </c>
    </row>
    <row r="6026" spans="2:4" x14ac:dyDescent="0.3">
      <c r="B6026" s="72" t="s">
        <v>456</v>
      </c>
      <c r="C6026" s="74" t="s">
        <v>67</v>
      </c>
      <c r="D6026" s="73">
        <v>14593.119999999999</v>
      </c>
    </row>
    <row r="6027" spans="2:4" x14ac:dyDescent="0.3">
      <c r="B6027" s="72" t="s">
        <v>456</v>
      </c>
      <c r="C6027" s="74" t="s">
        <v>69</v>
      </c>
      <c r="D6027" s="73">
        <v>6402691.54</v>
      </c>
    </row>
    <row r="6028" spans="2:4" x14ac:dyDescent="0.3">
      <c r="B6028" s="72" t="s">
        <v>456</v>
      </c>
      <c r="C6028" s="74" t="s">
        <v>71</v>
      </c>
      <c r="D6028" s="73">
        <v>4642388.83</v>
      </c>
    </row>
    <row r="6029" spans="2:4" x14ac:dyDescent="0.3">
      <c r="B6029" s="72" t="s">
        <v>456</v>
      </c>
      <c r="C6029" s="74" t="s">
        <v>73</v>
      </c>
      <c r="D6029" s="73">
        <v>2009100.58</v>
      </c>
    </row>
    <row r="6030" spans="2:4" x14ac:dyDescent="0.3">
      <c r="B6030" s="72" t="s">
        <v>456</v>
      </c>
      <c r="C6030" s="74" t="s">
        <v>79</v>
      </c>
      <c r="D6030" s="73">
        <v>22366.54</v>
      </c>
    </row>
    <row r="6031" spans="2:4" x14ac:dyDescent="0.3">
      <c r="B6031" s="72" t="s">
        <v>456</v>
      </c>
      <c r="C6031" s="74" t="s">
        <v>85</v>
      </c>
      <c r="D6031" s="73">
        <v>920715.59000000008</v>
      </c>
    </row>
    <row r="6032" spans="2:4" x14ac:dyDescent="0.3">
      <c r="B6032" s="72" t="s">
        <v>456</v>
      </c>
      <c r="C6032" s="74" t="s">
        <v>87</v>
      </c>
      <c r="D6032" s="73">
        <v>364220.84</v>
      </c>
    </row>
    <row r="6033" spans="2:4" x14ac:dyDescent="0.3">
      <c r="B6033" s="72" t="s">
        <v>456</v>
      </c>
      <c r="C6033" s="74" t="s">
        <v>89</v>
      </c>
      <c r="D6033" s="73">
        <v>159961.38</v>
      </c>
    </row>
    <row r="6034" spans="2:4" x14ac:dyDescent="0.3">
      <c r="B6034" s="72" t="s">
        <v>456</v>
      </c>
      <c r="C6034" s="74" t="s">
        <v>91</v>
      </c>
      <c r="D6034" s="73">
        <v>1993361.87</v>
      </c>
    </row>
    <row r="6035" spans="2:4" x14ac:dyDescent="0.3">
      <c r="B6035" s="72" t="s">
        <v>456</v>
      </c>
      <c r="C6035" s="74" t="s">
        <v>93</v>
      </c>
      <c r="D6035" s="73">
        <v>822290.89000000013</v>
      </c>
    </row>
    <row r="6036" spans="2:4" x14ac:dyDescent="0.3">
      <c r="B6036" s="72" t="s">
        <v>456</v>
      </c>
      <c r="C6036" s="74" t="s">
        <v>95</v>
      </c>
      <c r="D6036" s="73">
        <v>821701.45999999985</v>
      </c>
    </row>
    <row r="6037" spans="2:4" x14ac:dyDescent="0.3">
      <c r="B6037" s="72" t="s">
        <v>456</v>
      </c>
      <c r="C6037" s="74" t="s">
        <v>97</v>
      </c>
      <c r="D6037" s="73">
        <v>48844.639999999999</v>
      </c>
    </row>
    <row r="6038" spans="2:4" x14ac:dyDescent="0.3">
      <c r="B6038" s="72" t="s">
        <v>456</v>
      </c>
      <c r="C6038" s="74" t="s">
        <v>105</v>
      </c>
      <c r="D6038" s="73">
        <v>96472.78</v>
      </c>
    </row>
    <row r="6039" spans="2:4" x14ac:dyDescent="0.3">
      <c r="B6039" s="72" t="s">
        <v>456</v>
      </c>
      <c r="C6039" s="74" t="s">
        <v>107</v>
      </c>
      <c r="D6039" s="73">
        <v>773737.7</v>
      </c>
    </row>
    <row r="6040" spans="2:4" x14ac:dyDescent="0.3">
      <c r="B6040" s="72" t="s">
        <v>456</v>
      </c>
      <c r="C6040" s="74" t="s">
        <v>109</v>
      </c>
      <c r="D6040" s="73">
        <v>1742905.04</v>
      </c>
    </row>
    <row r="6041" spans="2:4" x14ac:dyDescent="0.3">
      <c r="B6041" s="72" t="s">
        <v>456</v>
      </c>
      <c r="C6041" s="74" t="s">
        <v>111</v>
      </c>
      <c r="D6041" s="73">
        <v>781244.95</v>
      </c>
    </row>
    <row r="6042" spans="2:4" x14ac:dyDescent="0.3">
      <c r="B6042" s="72" t="s">
        <v>456</v>
      </c>
      <c r="C6042" s="74" t="s">
        <v>117</v>
      </c>
      <c r="D6042" s="73">
        <v>13854842.449999999</v>
      </c>
    </row>
    <row r="6043" spans="2:4" x14ac:dyDescent="0.3">
      <c r="B6043" s="72" t="s">
        <v>456</v>
      </c>
      <c r="C6043" s="74" t="s">
        <v>119</v>
      </c>
      <c r="D6043" s="73">
        <v>279438.40999999997</v>
      </c>
    </row>
    <row r="6044" spans="2:4" x14ac:dyDescent="0.3">
      <c r="B6044" s="72" t="s">
        <v>456</v>
      </c>
      <c r="C6044" s="74" t="s">
        <v>121</v>
      </c>
      <c r="D6044" s="73">
        <v>443528.75</v>
      </c>
    </row>
    <row r="6045" spans="2:4" x14ac:dyDescent="0.3">
      <c r="B6045" s="72" t="s">
        <v>456</v>
      </c>
      <c r="C6045" s="74" t="s">
        <v>22</v>
      </c>
      <c r="D6045" s="73">
        <v>416748.17000000004</v>
      </c>
    </row>
    <row r="6046" spans="2:4" x14ac:dyDescent="0.3">
      <c r="B6046" s="72" t="s">
        <v>456</v>
      </c>
      <c r="C6046" s="74" t="s">
        <v>6</v>
      </c>
      <c r="D6046" s="73">
        <v>32162.11</v>
      </c>
    </row>
    <row r="6047" spans="2:4" x14ac:dyDescent="0.3">
      <c r="B6047" s="72" t="s">
        <v>456</v>
      </c>
      <c r="C6047" s="74" t="s">
        <v>8</v>
      </c>
      <c r="D6047" s="73">
        <v>9688.7999999999993</v>
      </c>
    </row>
    <row r="6048" spans="2:4" x14ac:dyDescent="0.3">
      <c r="B6048" s="72" t="s">
        <v>456</v>
      </c>
      <c r="C6048" s="74" t="s">
        <v>10</v>
      </c>
      <c r="D6048" s="73">
        <v>32167.510000000002</v>
      </c>
    </row>
    <row r="6049" spans="2:4" x14ac:dyDescent="0.3">
      <c r="B6049" s="72" t="s">
        <v>456</v>
      </c>
      <c r="C6049" s="74" t="s">
        <v>12</v>
      </c>
      <c r="D6049" s="73">
        <v>846361.94000000006</v>
      </c>
    </row>
    <row r="6050" spans="2:4" x14ac:dyDescent="0.3">
      <c r="B6050" s="72" t="s">
        <v>456</v>
      </c>
      <c r="C6050" s="74" t="s">
        <v>14</v>
      </c>
      <c r="D6050" s="73">
        <v>11853.37</v>
      </c>
    </row>
    <row r="6051" spans="2:4" x14ac:dyDescent="0.3">
      <c r="B6051" s="72" t="s">
        <v>456</v>
      </c>
      <c r="C6051" s="74" t="s">
        <v>16</v>
      </c>
      <c r="D6051" s="73">
        <v>606483.35</v>
      </c>
    </row>
    <row r="6052" spans="2:4" x14ac:dyDescent="0.3">
      <c r="B6052" s="72" t="s">
        <v>456</v>
      </c>
      <c r="C6052" s="74" t="s">
        <v>18</v>
      </c>
      <c r="D6052" s="73">
        <v>70691.55</v>
      </c>
    </row>
    <row r="6053" spans="2:4" x14ac:dyDescent="0.3">
      <c r="B6053" s="72" t="s">
        <v>436</v>
      </c>
      <c r="C6053" s="74" t="s">
        <v>194</v>
      </c>
      <c r="D6053" s="73">
        <v>1706877.57</v>
      </c>
    </row>
    <row r="6054" spans="2:4" x14ac:dyDescent="0.3">
      <c r="B6054" s="72" t="s">
        <v>436</v>
      </c>
      <c r="C6054" s="74" t="s">
        <v>193</v>
      </c>
      <c r="D6054" s="73">
        <v>-1706877.5699999998</v>
      </c>
    </row>
    <row r="6055" spans="2:4" x14ac:dyDescent="0.3">
      <c r="B6055" s="72" t="s">
        <v>436</v>
      </c>
      <c r="C6055" s="74" t="s">
        <v>185</v>
      </c>
      <c r="D6055" s="73">
        <v>1182613.3500000001</v>
      </c>
    </row>
    <row r="6056" spans="2:4" x14ac:dyDescent="0.3">
      <c r="B6056" s="72" t="s">
        <v>436</v>
      </c>
      <c r="C6056" s="74" t="s">
        <v>186</v>
      </c>
      <c r="D6056" s="73">
        <v>4396229.7</v>
      </c>
    </row>
    <row r="6057" spans="2:4" x14ac:dyDescent="0.3">
      <c r="B6057" s="72" t="s">
        <v>436</v>
      </c>
      <c r="C6057" s="74" t="s">
        <v>187</v>
      </c>
      <c r="D6057" s="73">
        <v>14696881.300000001</v>
      </c>
    </row>
    <row r="6058" spans="2:4" x14ac:dyDescent="0.3">
      <c r="B6058" s="72" t="s">
        <v>436</v>
      </c>
      <c r="C6058" s="74" t="s">
        <v>190</v>
      </c>
      <c r="D6058" s="73">
        <v>3133832.25</v>
      </c>
    </row>
    <row r="6059" spans="2:4" x14ac:dyDescent="0.3">
      <c r="B6059" s="72" t="s">
        <v>436</v>
      </c>
      <c r="C6059" s="74" t="s">
        <v>191</v>
      </c>
      <c r="D6059" s="73">
        <v>5819799.9199999999</v>
      </c>
    </row>
    <row r="6060" spans="2:4" x14ac:dyDescent="0.3">
      <c r="B6060" s="72" t="s">
        <v>436</v>
      </c>
      <c r="C6060" s="74" t="s">
        <v>192</v>
      </c>
      <c r="D6060" s="73">
        <v>173093663.72999999</v>
      </c>
    </row>
    <row r="6061" spans="2:4" x14ac:dyDescent="0.3">
      <c r="B6061" s="72" t="s">
        <v>436</v>
      </c>
      <c r="C6061" s="74" t="s">
        <v>172</v>
      </c>
      <c r="D6061" s="73">
        <v>355267.06</v>
      </c>
    </row>
    <row r="6062" spans="2:4" x14ac:dyDescent="0.3">
      <c r="B6062" s="72" t="s">
        <v>436</v>
      </c>
      <c r="C6062" s="74" t="s">
        <v>174</v>
      </c>
      <c r="D6062" s="73">
        <v>966695.58000000007</v>
      </c>
    </row>
    <row r="6063" spans="2:4" x14ac:dyDescent="0.3">
      <c r="B6063" s="72" t="s">
        <v>436</v>
      </c>
      <c r="C6063" s="74" t="s">
        <v>178</v>
      </c>
      <c r="D6063" s="73">
        <v>2278223.02</v>
      </c>
    </row>
    <row r="6064" spans="2:4" x14ac:dyDescent="0.3">
      <c r="B6064" s="72" t="s">
        <v>436</v>
      </c>
      <c r="C6064" s="74" t="s">
        <v>180</v>
      </c>
      <c r="D6064" s="73">
        <v>1545819.34</v>
      </c>
    </row>
    <row r="6065" spans="2:4" x14ac:dyDescent="0.3">
      <c r="B6065" s="72" t="s">
        <v>436</v>
      </c>
      <c r="C6065" s="74" t="s">
        <v>182</v>
      </c>
      <c r="D6065" s="73">
        <v>61812908.719999999</v>
      </c>
    </row>
    <row r="6066" spans="2:4" x14ac:dyDescent="0.3">
      <c r="B6066" s="72" t="s">
        <v>436</v>
      </c>
      <c r="C6066" s="74" t="s">
        <v>135</v>
      </c>
      <c r="D6066" s="73">
        <v>843607.57000000007</v>
      </c>
    </row>
    <row r="6067" spans="2:4" x14ac:dyDescent="0.3">
      <c r="B6067" s="72" t="s">
        <v>436</v>
      </c>
      <c r="C6067" s="74" t="s">
        <v>137</v>
      </c>
      <c r="D6067" s="73">
        <v>2638927.58</v>
      </c>
    </row>
    <row r="6068" spans="2:4" x14ac:dyDescent="0.3">
      <c r="B6068" s="72" t="s">
        <v>436</v>
      </c>
      <c r="C6068" s="74" t="s">
        <v>139</v>
      </c>
      <c r="D6068" s="73">
        <v>16684422.57</v>
      </c>
    </row>
    <row r="6069" spans="2:4" x14ac:dyDescent="0.3">
      <c r="B6069" s="72" t="s">
        <v>436</v>
      </c>
      <c r="C6069" s="74" t="s">
        <v>141</v>
      </c>
      <c r="D6069" s="73">
        <v>23373543.780000001</v>
      </c>
    </row>
    <row r="6070" spans="2:4" x14ac:dyDescent="0.3">
      <c r="B6070" s="72" t="s">
        <v>436</v>
      </c>
      <c r="C6070" s="74" t="s">
        <v>143</v>
      </c>
      <c r="D6070" s="73">
        <v>598718.07999999984</v>
      </c>
    </row>
    <row r="6071" spans="2:4" x14ac:dyDescent="0.3">
      <c r="B6071" s="72" t="s">
        <v>436</v>
      </c>
      <c r="C6071" s="74" t="s">
        <v>145</v>
      </c>
      <c r="D6071" s="73">
        <v>1028404.9099999999</v>
      </c>
    </row>
    <row r="6072" spans="2:4" x14ac:dyDescent="0.3">
      <c r="B6072" s="72" t="s">
        <v>436</v>
      </c>
      <c r="C6072" s="74" t="s">
        <v>147</v>
      </c>
      <c r="D6072" s="73">
        <v>64055.149999999994</v>
      </c>
    </row>
    <row r="6073" spans="2:4" x14ac:dyDescent="0.3">
      <c r="B6073" s="72" t="s">
        <v>436</v>
      </c>
      <c r="C6073" s="74" t="s">
        <v>149</v>
      </c>
      <c r="D6073" s="73">
        <v>193701.52000000002</v>
      </c>
    </row>
    <row r="6074" spans="2:4" x14ac:dyDescent="0.3">
      <c r="B6074" s="72" t="s">
        <v>436</v>
      </c>
      <c r="C6074" s="74" t="s">
        <v>159</v>
      </c>
      <c r="D6074" s="73">
        <v>7512095.25</v>
      </c>
    </row>
    <row r="6075" spans="2:4" x14ac:dyDescent="0.3">
      <c r="B6075" s="72" t="s">
        <v>436</v>
      </c>
      <c r="C6075" s="74" t="s">
        <v>161</v>
      </c>
      <c r="D6075" s="73">
        <v>28625578.289999999</v>
      </c>
    </row>
    <row r="6076" spans="2:4" x14ac:dyDescent="0.3">
      <c r="B6076" s="72" t="s">
        <v>436</v>
      </c>
      <c r="C6076" s="74" t="s">
        <v>163</v>
      </c>
      <c r="D6076" s="73">
        <v>4981330.24</v>
      </c>
    </row>
    <row r="6077" spans="2:4" x14ac:dyDescent="0.3">
      <c r="B6077" s="72" t="s">
        <v>436</v>
      </c>
      <c r="C6077" s="74" t="s">
        <v>165</v>
      </c>
      <c r="D6077" s="73">
        <v>15112975.269999998</v>
      </c>
    </row>
    <row r="6078" spans="2:4" x14ac:dyDescent="0.3">
      <c r="B6078" s="72" t="s">
        <v>436</v>
      </c>
      <c r="C6078" s="74" t="s">
        <v>124</v>
      </c>
      <c r="D6078" s="73">
        <v>2230840.4</v>
      </c>
    </row>
    <row r="6079" spans="2:4" x14ac:dyDescent="0.3">
      <c r="B6079" s="72" t="s">
        <v>436</v>
      </c>
      <c r="C6079" s="74" t="s">
        <v>126</v>
      </c>
      <c r="D6079" s="73">
        <v>2620553.9899999998</v>
      </c>
    </row>
    <row r="6080" spans="2:4" x14ac:dyDescent="0.3">
      <c r="B6080" s="72" t="s">
        <v>436</v>
      </c>
      <c r="C6080" s="74" t="s">
        <v>128</v>
      </c>
      <c r="D6080" s="73">
        <v>4325510.45</v>
      </c>
    </row>
    <row r="6081" spans="2:4" x14ac:dyDescent="0.3">
      <c r="B6081" s="72" t="s">
        <v>436</v>
      </c>
      <c r="C6081" s="74" t="s">
        <v>132</v>
      </c>
      <c r="D6081" s="73">
        <v>9937736.0500000007</v>
      </c>
    </row>
    <row r="6082" spans="2:4" x14ac:dyDescent="0.3">
      <c r="B6082" s="72" t="s">
        <v>436</v>
      </c>
      <c r="C6082" s="74" t="s">
        <v>31</v>
      </c>
      <c r="D6082" s="73">
        <v>2250</v>
      </c>
    </row>
    <row r="6083" spans="2:4" x14ac:dyDescent="0.3">
      <c r="B6083" s="72" t="s">
        <v>436</v>
      </c>
      <c r="C6083" s="74" t="s">
        <v>33</v>
      </c>
      <c r="D6083" s="73">
        <v>55026.799999999996</v>
      </c>
    </row>
    <row r="6084" spans="2:4" x14ac:dyDescent="0.3">
      <c r="B6084" s="72" t="s">
        <v>436</v>
      </c>
      <c r="C6084" s="74" t="s">
        <v>35</v>
      </c>
      <c r="D6084" s="73">
        <v>545280.6</v>
      </c>
    </row>
    <row r="6085" spans="2:4" x14ac:dyDescent="0.3">
      <c r="B6085" s="72" t="s">
        <v>436</v>
      </c>
      <c r="C6085" s="74" t="s">
        <v>49</v>
      </c>
      <c r="D6085" s="73">
        <v>3954487.62</v>
      </c>
    </row>
    <row r="6086" spans="2:4" x14ac:dyDescent="0.3">
      <c r="B6086" s="72" t="s">
        <v>436</v>
      </c>
      <c r="C6086" s="74" t="s">
        <v>51</v>
      </c>
      <c r="D6086" s="73">
        <v>846288.02</v>
      </c>
    </row>
    <row r="6087" spans="2:4" x14ac:dyDescent="0.3">
      <c r="B6087" s="72" t="s">
        <v>436</v>
      </c>
      <c r="C6087" s="74" t="s">
        <v>57</v>
      </c>
      <c r="D6087" s="73">
        <v>816261.53999999992</v>
      </c>
    </row>
    <row r="6088" spans="2:4" x14ac:dyDescent="0.3">
      <c r="B6088" s="72" t="s">
        <v>436</v>
      </c>
      <c r="C6088" s="74" t="s">
        <v>67</v>
      </c>
      <c r="D6088" s="73">
        <v>2203.37</v>
      </c>
    </row>
    <row r="6089" spans="2:4" x14ac:dyDescent="0.3">
      <c r="B6089" s="72" t="s">
        <v>436</v>
      </c>
      <c r="C6089" s="74" t="s">
        <v>69</v>
      </c>
      <c r="D6089" s="73">
        <v>998503.73</v>
      </c>
    </row>
    <row r="6090" spans="2:4" x14ac:dyDescent="0.3">
      <c r="B6090" s="72" t="s">
        <v>436</v>
      </c>
      <c r="C6090" s="74" t="s">
        <v>71</v>
      </c>
      <c r="D6090" s="73">
        <v>3197371.0300000003</v>
      </c>
    </row>
    <row r="6091" spans="2:4" x14ac:dyDescent="0.3">
      <c r="B6091" s="72" t="s">
        <v>436</v>
      </c>
      <c r="C6091" s="74" t="s">
        <v>73</v>
      </c>
      <c r="D6091" s="73">
        <v>1361298.52</v>
      </c>
    </row>
    <row r="6092" spans="2:4" x14ac:dyDescent="0.3">
      <c r="B6092" s="72" t="s">
        <v>436</v>
      </c>
      <c r="C6092" s="74" t="s">
        <v>81</v>
      </c>
      <c r="D6092" s="73">
        <v>54466.19</v>
      </c>
    </row>
    <row r="6093" spans="2:4" x14ac:dyDescent="0.3">
      <c r="B6093" s="72" t="s">
        <v>436</v>
      </c>
      <c r="C6093" s="74" t="s">
        <v>85</v>
      </c>
      <c r="D6093" s="73">
        <v>782.88</v>
      </c>
    </row>
    <row r="6094" spans="2:4" x14ac:dyDescent="0.3">
      <c r="B6094" s="72" t="s">
        <v>436</v>
      </c>
      <c r="C6094" s="74" t="s">
        <v>91</v>
      </c>
      <c r="D6094" s="73">
        <v>31693.73</v>
      </c>
    </row>
    <row r="6095" spans="2:4" x14ac:dyDescent="0.3">
      <c r="B6095" s="72" t="s">
        <v>436</v>
      </c>
      <c r="C6095" s="74" t="s">
        <v>93</v>
      </c>
      <c r="D6095" s="73">
        <v>667935.28000000014</v>
      </c>
    </row>
    <row r="6096" spans="2:4" x14ac:dyDescent="0.3">
      <c r="B6096" s="72" t="s">
        <v>436</v>
      </c>
      <c r="C6096" s="74" t="s">
        <v>95</v>
      </c>
      <c r="D6096" s="73">
        <v>1526390.09</v>
      </c>
    </row>
    <row r="6097" spans="2:4" x14ac:dyDescent="0.3">
      <c r="B6097" s="72" t="s">
        <v>436</v>
      </c>
      <c r="C6097" s="74" t="s">
        <v>101</v>
      </c>
      <c r="D6097" s="73">
        <v>24207.7</v>
      </c>
    </row>
    <row r="6098" spans="2:4" x14ac:dyDescent="0.3">
      <c r="B6098" s="72" t="s">
        <v>436</v>
      </c>
      <c r="C6098" s="74" t="s">
        <v>103</v>
      </c>
      <c r="D6098" s="73">
        <v>204756.76</v>
      </c>
    </row>
    <row r="6099" spans="2:4" x14ac:dyDescent="0.3">
      <c r="B6099" s="72" t="s">
        <v>436</v>
      </c>
      <c r="C6099" s="74" t="s">
        <v>109</v>
      </c>
      <c r="D6099" s="73">
        <v>35049385.370000005</v>
      </c>
    </row>
    <row r="6100" spans="2:4" x14ac:dyDescent="0.3">
      <c r="B6100" s="72" t="s">
        <v>436</v>
      </c>
      <c r="C6100" s="74" t="s">
        <v>111</v>
      </c>
      <c r="D6100" s="73">
        <v>40004.01</v>
      </c>
    </row>
    <row r="6101" spans="2:4" x14ac:dyDescent="0.3">
      <c r="B6101" s="72" t="s">
        <v>436</v>
      </c>
      <c r="C6101" s="74" t="s">
        <v>115</v>
      </c>
      <c r="D6101" s="73">
        <v>1205188.73</v>
      </c>
    </row>
    <row r="6102" spans="2:4" x14ac:dyDescent="0.3">
      <c r="B6102" s="72" t="s">
        <v>436</v>
      </c>
      <c r="C6102" s="74" t="s">
        <v>121</v>
      </c>
      <c r="D6102" s="73">
        <v>34620.92</v>
      </c>
    </row>
    <row r="6103" spans="2:4" x14ac:dyDescent="0.3">
      <c r="B6103" s="72" t="s">
        <v>436</v>
      </c>
      <c r="C6103" s="74" t="s">
        <v>22</v>
      </c>
      <c r="D6103" s="73">
        <v>425587.89000000007</v>
      </c>
    </row>
    <row r="6104" spans="2:4" x14ac:dyDescent="0.3">
      <c r="B6104" s="72" t="s">
        <v>436</v>
      </c>
      <c r="C6104" s="74" t="s">
        <v>6</v>
      </c>
      <c r="D6104" s="73">
        <v>460259.0400000001</v>
      </c>
    </row>
    <row r="6105" spans="2:4" x14ac:dyDescent="0.3">
      <c r="B6105" s="72" t="s">
        <v>436</v>
      </c>
      <c r="C6105" s="74" t="s">
        <v>10</v>
      </c>
      <c r="D6105" s="73">
        <v>684154.5</v>
      </c>
    </row>
    <row r="6106" spans="2:4" x14ac:dyDescent="0.3">
      <c r="B6106" s="72" t="s">
        <v>436</v>
      </c>
      <c r="C6106" s="74" t="s">
        <v>12</v>
      </c>
      <c r="D6106" s="73">
        <v>62610.91</v>
      </c>
    </row>
    <row r="6107" spans="2:4" x14ac:dyDescent="0.3">
      <c r="B6107" s="72" t="s">
        <v>436</v>
      </c>
      <c r="C6107" s="74" t="s">
        <v>16</v>
      </c>
      <c r="D6107" s="73">
        <v>816971.47000000009</v>
      </c>
    </row>
    <row r="6108" spans="2:4" x14ac:dyDescent="0.3">
      <c r="B6108" s="72" t="s">
        <v>556</v>
      </c>
      <c r="C6108" s="74" t="s">
        <v>194</v>
      </c>
      <c r="D6108" s="73">
        <v>1361643.52</v>
      </c>
    </row>
    <row r="6109" spans="2:4" x14ac:dyDescent="0.3">
      <c r="B6109" s="72" t="s">
        <v>556</v>
      </c>
      <c r="C6109" s="74" t="s">
        <v>193</v>
      </c>
      <c r="D6109" s="73">
        <v>-1361643.52</v>
      </c>
    </row>
    <row r="6110" spans="2:4" x14ac:dyDescent="0.3">
      <c r="B6110" s="72" t="s">
        <v>556</v>
      </c>
      <c r="C6110" s="74" t="s">
        <v>186</v>
      </c>
      <c r="D6110" s="73">
        <v>961643.0199999999</v>
      </c>
    </row>
    <row r="6111" spans="2:4" x14ac:dyDescent="0.3">
      <c r="B6111" s="72" t="s">
        <v>556</v>
      </c>
      <c r="C6111" s="74" t="s">
        <v>187</v>
      </c>
      <c r="D6111" s="73">
        <v>38551687.230000004</v>
      </c>
    </row>
    <row r="6112" spans="2:4" x14ac:dyDescent="0.3">
      <c r="B6112" s="72" t="s">
        <v>556</v>
      </c>
      <c r="C6112" s="74" t="s">
        <v>191</v>
      </c>
      <c r="D6112" s="73">
        <v>4710589.38</v>
      </c>
    </row>
    <row r="6113" spans="2:4" x14ac:dyDescent="0.3">
      <c r="B6113" s="72" t="s">
        <v>556</v>
      </c>
      <c r="C6113" s="74" t="s">
        <v>192</v>
      </c>
      <c r="D6113" s="73">
        <v>139996056.97</v>
      </c>
    </row>
    <row r="6114" spans="2:4" x14ac:dyDescent="0.3">
      <c r="B6114" s="72" t="s">
        <v>556</v>
      </c>
      <c r="C6114" s="74" t="s">
        <v>172</v>
      </c>
      <c r="D6114" s="73">
        <v>515214.89</v>
      </c>
    </row>
    <row r="6115" spans="2:4" x14ac:dyDescent="0.3">
      <c r="B6115" s="72" t="s">
        <v>556</v>
      </c>
      <c r="C6115" s="74" t="s">
        <v>174</v>
      </c>
      <c r="D6115" s="73">
        <v>1860805.6700000004</v>
      </c>
    </row>
    <row r="6116" spans="2:4" x14ac:dyDescent="0.3">
      <c r="B6116" s="72" t="s">
        <v>556</v>
      </c>
      <c r="C6116" s="74" t="s">
        <v>178</v>
      </c>
      <c r="D6116" s="73">
        <v>1871006.2600000002</v>
      </c>
    </row>
    <row r="6117" spans="2:4" x14ac:dyDescent="0.3">
      <c r="B6117" s="72" t="s">
        <v>556</v>
      </c>
      <c r="C6117" s="74" t="s">
        <v>180</v>
      </c>
      <c r="D6117" s="73">
        <v>6513043.3299999991</v>
      </c>
    </row>
    <row r="6118" spans="2:4" x14ac:dyDescent="0.3">
      <c r="B6118" s="72" t="s">
        <v>556</v>
      </c>
      <c r="C6118" s="74" t="s">
        <v>182</v>
      </c>
      <c r="D6118" s="73">
        <v>58177679.660000041</v>
      </c>
    </row>
    <row r="6119" spans="2:4" x14ac:dyDescent="0.3">
      <c r="B6119" s="72" t="s">
        <v>556</v>
      </c>
      <c r="C6119" s="74" t="s">
        <v>135</v>
      </c>
      <c r="D6119" s="73">
        <v>105458.84</v>
      </c>
    </row>
    <row r="6120" spans="2:4" x14ac:dyDescent="0.3">
      <c r="B6120" s="72" t="s">
        <v>556</v>
      </c>
      <c r="C6120" s="74" t="s">
        <v>137</v>
      </c>
      <c r="D6120" s="73">
        <v>282538.38000000006</v>
      </c>
    </row>
    <row r="6121" spans="2:4" x14ac:dyDescent="0.3">
      <c r="B6121" s="72" t="s">
        <v>556</v>
      </c>
      <c r="C6121" s="74" t="s">
        <v>139</v>
      </c>
      <c r="D6121" s="73">
        <v>14073617.91</v>
      </c>
    </row>
    <row r="6122" spans="2:4" x14ac:dyDescent="0.3">
      <c r="B6122" s="72" t="s">
        <v>556</v>
      </c>
      <c r="C6122" s="74" t="s">
        <v>141</v>
      </c>
      <c r="D6122" s="73">
        <v>19679900.240000006</v>
      </c>
    </row>
    <row r="6123" spans="2:4" x14ac:dyDescent="0.3">
      <c r="B6123" s="72" t="s">
        <v>556</v>
      </c>
      <c r="C6123" s="74" t="s">
        <v>143</v>
      </c>
      <c r="D6123" s="73">
        <v>781192.77999999991</v>
      </c>
    </row>
    <row r="6124" spans="2:4" x14ac:dyDescent="0.3">
      <c r="B6124" s="72" t="s">
        <v>556</v>
      </c>
      <c r="C6124" s="74" t="s">
        <v>145</v>
      </c>
      <c r="D6124" s="73">
        <v>653858.59</v>
      </c>
    </row>
    <row r="6125" spans="2:4" x14ac:dyDescent="0.3">
      <c r="B6125" s="72" t="s">
        <v>556</v>
      </c>
      <c r="C6125" s="74" t="s">
        <v>147</v>
      </c>
      <c r="D6125" s="73">
        <v>32607.280000000002</v>
      </c>
    </row>
    <row r="6126" spans="2:4" x14ac:dyDescent="0.3">
      <c r="B6126" s="72" t="s">
        <v>556</v>
      </c>
      <c r="C6126" s="74" t="s">
        <v>149</v>
      </c>
      <c r="D6126" s="73">
        <v>88610.43</v>
      </c>
    </row>
    <row r="6127" spans="2:4" x14ac:dyDescent="0.3">
      <c r="B6127" s="72" t="s">
        <v>556</v>
      </c>
      <c r="C6127" s="74" t="s">
        <v>159</v>
      </c>
      <c r="D6127" s="73">
        <v>7314514.7299999986</v>
      </c>
    </row>
    <row r="6128" spans="2:4" x14ac:dyDescent="0.3">
      <c r="B6128" s="72" t="s">
        <v>556</v>
      </c>
      <c r="C6128" s="74" t="s">
        <v>161</v>
      </c>
      <c r="D6128" s="73">
        <v>25665640.499999993</v>
      </c>
    </row>
    <row r="6129" spans="2:4" x14ac:dyDescent="0.3">
      <c r="B6129" s="72" t="s">
        <v>556</v>
      </c>
      <c r="C6129" s="74" t="s">
        <v>163</v>
      </c>
      <c r="D6129" s="73">
        <v>5073171.6899999995</v>
      </c>
    </row>
    <row r="6130" spans="2:4" x14ac:dyDescent="0.3">
      <c r="B6130" s="72" t="s">
        <v>556</v>
      </c>
      <c r="C6130" s="74" t="s">
        <v>165</v>
      </c>
      <c r="D6130" s="73">
        <v>13659341.330000002</v>
      </c>
    </row>
    <row r="6131" spans="2:4" x14ac:dyDescent="0.3">
      <c r="B6131" s="72" t="s">
        <v>556</v>
      </c>
      <c r="C6131" s="74" t="s">
        <v>124</v>
      </c>
      <c r="D6131" s="73">
        <v>292096.77</v>
      </c>
    </row>
    <row r="6132" spans="2:4" x14ac:dyDescent="0.3">
      <c r="B6132" s="72" t="s">
        <v>556</v>
      </c>
      <c r="C6132" s="74" t="s">
        <v>128</v>
      </c>
      <c r="D6132" s="73">
        <v>3288278.4299999997</v>
      </c>
    </row>
    <row r="6133" spans="2:4" x14ac:dyDescent="0.3">
      <c r="B6133" s="72" t="s">
        <v>556</v>
      </c>
      <c r="C6133" s="74" t="s">
        <v>130</v>
      </c>
      <c r="D6133" s="73">
        <v>1390336.04</v>
      </c>
    </row>
    <row r="6134" spans="2:4" x14ac:dyDescent="0.3">
      <c r="B6134" s="72" t="s">
        <v>556</v>
      </c>
      <c r="C6134" s="74" t="s">
        <v>132</v>
      </c>
      <c r="D6134" s="73">
        <v>8785503.410000002</v>
      </c>
    </row>
    <row r="6135" spans="2:4" x14ac:dyDescent="0.3">
      <c r="B6135" s="72" t="s">
        <v>556</v>
      </c>
      <c r="C6135" s="74" t="s">
        <v>29</v>
      </c>
      <c r="D6135" s="73">
        <v>5223.0299999999988</v>
      </c>
    </row>
    <row r="6136" spans="2:4" x14ac:dyDescent="0.3">
      <c r="B6136" s="72" t="s">
        <v>556</v>
      </c>
      <c r="C6136" s="74" t="s">
        <v>35</v>
      </c>
      <c r="D6136" s="73">
        <v>207318.7</v>
      </c>
    </row>
    <row r="6137" spans="2:4" x14ac:dyDescent="0.3">
      <c r="B6137" s="72" t="s">
        <v>556</v>
      </c>
      <c r="C6137" s="74" t="s">
        <v>37</v>
      </c>
      <c r="D6137" s="73">
        <v>5038.3500000000004</v>
      </c>
    </row>
    <row r="6138" spans="2:4" x14ac:dyDescent="0.3">
      <c r="B6138" s="72" t="s">
        <v>556</v>
      </c>
      <c r="C6138" s="74" t="s">
        <v>49</v>
      </c>
      <c r="D6138" s="73">
        <v>3686762.28</v>
      </c>
    </row>
    <row r="6139" spans="2:4" x14ac:dyDescent="0.3">
      <c r="B6139" s="72" t="s">
        <v>556</v>
      </c>
      <c r="C6139" s="74" t="s">
        <v>51</v>
      </c>
      <c r="D6139" s="73">
        <v>891109.2</v>
      </c>
    </row>
    <row r="6140" spans="2:4" x14ac:dyDescent="0.3">
      <c r="B6140" s="72" t="s">
        <v>556</v>
      </c>
      <c r="C6140" s="74" t="s">
        <v>57</v>
      </c>
      <c r="D6140" s="73">
        <v>290472.39</v>
      </c>
    </row>
    <row r="6141" spans="2:4" x14ac:dyDescent="0.3">
      <c r="B6141" s="72" t="s">
        <v>556</v>
      </c>
      <c r="C6141" s="74" t="s">
        <v>63</v>
      </c>
      <c r="D6141" s="73">
        <v>3209499.0700000003</v>
      </c>
    </row>
    <row r="6142" spans="2:4" x14ac:dyDescent="0.3">
      <c r="B6142" s="72" t="s">
        <v>556</v>
      </c>
      <c r="C6142" s="74" t="s">
        <v>67</v>
      </c>
      <c r="D6142" s="73">
        <v>6860.9699999999993</v>
      </c>
    </row>
    <row r="6143" spans="2:4" x14ac:dyDescent="0.3">
      <c r="B6143" s="72" t="s">
        <v>556</v>
      </c>
      <c r="C6143" s="74" t="s">
        <v>69</v>
      </c>
      <c r="D6143" s="73">
        <v>181020.51</v>
      </c>
    </row>
    <row r="6144" spans="2:4" x14ac:dyDescent="0.3">
      <c r="B6144" s="72" t="s">
        <v>556</v>
      </c>
      <c r="C6144" s="74" t="s">
        <v>71</v>
      </c>
      <c r="D6144" s="73">
        <v>3580838.48</v>
      </c>
    </row>
    <row r="6145" spans="2:4" x14ac:dyDescent="0.3">
      <c r="B6145" s="72" t="s">
        <v>556</v>
      </c>
      <c r="C6145" s="74" t="s">
        <v>73</v>
      </c>
      <c r="D6145" s="73">
        <v>389779.03</v>
      </c>
    </row>
    <row r="6146" spans="2:4" x14ac:dyDescent="0.3">
      <c r="B6146" s="72" t="s">
        <v>556</v>
      </c>
      <c r="C6146" s="74" t="s">
        <v>85</v>
      </c>
      <c r="D6146" s="73">
        <v>10690.48</v>
      </c>
    </row>
    <row r="6147" spans="2:4" x14ac:dyDescent="0.3">
      <c r="B6147" s="72" t="s">
        <v>556</v>
      </c>
      <c r="C6147" s="74" t="s">
        <v>89</v>
      </c>
      <c r="D6147" s="73">
        <v>4731823.8199999994</v>
      </c>
    </row>
    <row r="6148" spans="2:4" x14ac:dyDescent="0.3">
      <c r="B6148" s="72" t="s">
        <v>556</v>
      </c>
      <c r="C6148" s="74" t="s">
        <v>93</v>
      </c>
      <c r="D6148" s="73">
        <v>179101.38</v>
      </c>
    </row>
    <row r="6149" spans="2:4" x14ac:dyDescent="0.3">
      <c r="B6149" s="72" t="s">
        <v>556</v>
      </c>
      <c r="C6149" s="74" t="s">
        <v>95</v>
      </c>
      <c r="D6149" s="73">
        <v>734803.9800000001</v>
      </c>
    </row>
    <row r="6150" spans="2:4" x14ac:dyDescent="0.3">
      <c r="B6150" s="72" t="s">
        <v>556</v>
      </c>
      <c r="C6150" s="74" t="s">
        <v>105</v>
      </c>
      <c r="D6150" s="73">
        <v>38697.599999999999</v>
      </c>
    </row>
    <row r="6151" spans="2:4" x14ac:dyDescent="0.3">
      <c r="B6151" s="72" t="s">
        <v>556</v>
      </c>
      <c r="C6151" s="74" t="s">
        <v>109</v>
      </c>
      <c r="D6151" s="73">
        <v>17464630.219999999</v>
      </c>
    </row>
    <row r="6152" spans="2:4" x14ac:dyDescent="0.3">
      <c r="B6152" s="72" t="s">
        <v>556</v>
      </c>
      <c r="C6152" s="74" t="s">
        <v>111</v>
      </c>
      <c r="D6152" s="73">
        <v>108603.48999999999</v>
      </c>
    </row>
    <row r="6153" spans="2:4" x14ac:dyDescent="0.3">
      <c r="B6153" s="72" t="s">
        <v>556</v>
      </c>
      <c r="C6153" s="74" t="s">
        <v>119</v>
      </c>
      <c r="D6153" s="73">
        <v>330594.52</v>
      </c>
    </row>
    <row r="6154" spans="2:4" x14ac:dyDescent="0.3">
      <c r="B6154" s="72" t="s">
        <v>556</v>
      </c>
      <c r="C6154" s="74" t="s">
        <v>121</v>
      </c>
      <c r="D6154" s="73">
        <v>106105.26000000001</v>
      </c>
    </row>
    <row r="6155" spans="2:4" x14ac:dyDescent="0.3">
      <c r="B6155" s="72" t="s">
        <v>556</v>
      </c>
      <c r="C6155" s="74" t="s">
        <v>22</v>
      </c>
      <c r="D6155" s="73">
        <v>205865.46000000002</v>
      </c>
    </row>
    <row r="6156" spans="2:4" x14ac:dyDescent="0.3">
      <c r="B6156" s="72" t="s">
        <v>556</v>
      </c>
      <c r="C6156" s="74" t="s">
        <v>6</v>
      </c>
      <c r="D6156" s="73">
        <v>614794.37</v>
      </c>
    </row>
    <row r="6157" spans="2:4" x14ac:dyDescent="0.3">
      <c r="B6157" s="72" t="s">
        <v>556</v>
      </c>
      <c r="C6157" s="74" t="s">
        <v>10</v>
      </c>
      <c r="D6157" s="73">
        <v>550836.52</v>
      </c>
    </row>
    <row r="6158" spans="2:4" x14ac:dyDescent="0.3">
      <c r="B6158" s="72" t="s">
        <v>556</v>
      </c>
      <c r="C6158" s="74" t="s">
        <v>18</v>
      </c>
      <c r="D6158" s="73">
        <v>61400.08</v>
      </c>
    </row>
    <row r="6159" spans="2:4" x14ac:dyDescent="0.3">
      <c r="B6159" s="72" t="s">
        <v>738</v>
      </c>
      <c r="C6159" s="74" t="s">
        <v>192</v>
      </c>
      <c r="D6159" s="73">
        <v>1998637.78</v>
      </c>
    </row>
    <row r="6160" spans="2:4" x14ac:dyDescent="0.3">
      <c r="B6160" s="72" t="s">
        <v>738</v>
      </c>
      <c r="C6160" s="74" t="s">
        <v>180</v>
      </c>
      <c r="D6160" s="73">
        <v>40064.6</v>
      </c>
    </row>
    <row r="6161" spans="2:4" x14ac:dyDescent="0.3">
      <c r="B6161" s="72" t="s">
        <v>738</v>
      </c>
      <c r="C6161" s="74" t="s">
        <v>182</v>
      </c>
      <c r="D6161" s="73">
        <v>306061.48</v>
      </c>
    </row>
    <row r="6162" spans="2:4" x14ac:dyDescent="0.3">
      <c r="B6162" s="72" t="s">
        <v>738</v>
      </c>
      <c r="C6162" s="74" t="s">
        <v>139</v>
      </c>
      <c r="D6162" s="73">
        <v>968</v>
      </c>
    </row>
    <row r="6163" spans="2:4" x14ac:dyDescent="0.3">
      <c r="B6163" s="72" t="s">
        <v>738</v>
      </c>
      <c r="C6163" s="74" t="s">
        <v>141</v>
      </c>
      <c r="D6163" s="73">
        <v>342352.97</v>
      </c>
    </row>
    <row r="6164" spans="2:4" x14ac:dyDescent="0.3">
      <c r="B6164" s="72" t="s">
        <v>738</v>
      </c>
      <c r="C6164" s="74" t="s">
        <v>143</v>
      </c>
      <c r="D6164" s="73">
        <v>313.69</v>
      </c>
    </row>
    <row r="6165" spans="2:4" x14ac:dyDescent="0.3">
      <c r="B6165" s="72" t="s">
        <v>738</v>
      </c>
      <c r="C6165" s="74" t="s">
        <v>145</v>
      </c>
      <c r="D6165" s="73">
        <v>21775.31</v>
      </c>
    </row>
    <row r="6166" spans="2:4" x14ac:dyDescent="0.3">
      <c r="B6166" s="72" t="s">
        <v>738</v>
      </c>
      <c r="C6166" s="74" t="s">
        <v>149</v>
      </c>
      <c r="D6166" s="73">
        <v>25102.12</v>
      </c>
    </row>
    <row r="6167" spans="2:4" x14ac:dyDescent="0.3">
      <c r="B6167" s="72" t="s">
        <v>738</v>
      </c>
      <c r="C6167" s="74" t="s">
        <v>159</v>
      </c>
      <c r="D6167" s="73">
        <v>30672.720000000001</v>
      </c>
    </row>
    <row r="6168" spans="2:4" x14ac:dyDescent="0.3">
      <c r="B6168" s="72" t="s">
        <v>738</v>
      </c>
      <c r="C6168" s="74" t="s">
        <v>161</v>
      </c>
      <c r="D6168" s="73">
        <v>292809.79000000004</v>
      </c>
    </row>
    <row r="6169" spans="2:4" x14ac:dyDescent="0.3">
      <c r="B6169" s="72" t="s">
        <v>738</v>
      </c>
      <c r="C6169" s="74" t="s">
        <v>163</v>
      </c>
      <c r="D6169" s="73">
        <v>1373.75</v>
      </c>
    </row>
    <row r="6170" spans="2:4" x14ac:dyDescent="0.3">
      <c r="B6170" s="72" t="s">
        <v>738</v>
      </c>
      <c r="C6170" s="74" t="s">
        <v>165</v>
      </c>
      <c r="D6170" s="73">
        <v>174635.90000000002</v>
      </c>
    </row>
    <row r="6171" spans="2:4" x14ac:dyDescent="0.3">
      <c r="B6171" s="72" t="s">
        <v>738</v>
      </c>
      <c r="C6171" s="74" t="s">
        <v>124</v>
      </c>
      <c r="D6171" s="73">
        <v>18915.54</v>
      </c>
    </row>
    <row r="6172" spans="2:4" x14ac:dyDescent="0.3">
      <c r="B6172" s="72" t="s">
        <v>738</v>
      </c>
      <c r="C6172" s="74" t="s">
        <v>128</v>
      </c>
      <c r="D6172" s="73">
        <v>30809.61</v>
      </c>
    </row>
    <row r="6173" spans="2:4" x14ac:dyDescent="0.3">
      <c r="B6173" s="72" t="s">
        <v>738</v>
      </c>
      <c r="C6173" s="74" t="s">
        <v>132</v>
      </c>
      <c r="D6173" s="73">
        <v>38646.449999999997</v>
      </c>
    </row>
    <row r="6174" spans="2:4" x14ac:dyDescent="0.3">
      <c r="B6174" s="72" t="s">
        <v>738</v>
      </c>
      <c r="C6174" s="74" t="s">
        <v>39</v>
      </c>
      <c r="D6174" s="73">
        <v>1570</v>
      </c>
    </row>
    <row r="6175" spans="2:4" x14ac:dyDescent="0.3">
      <c r="B6175" s="72" t="s">
        <v>738</v>
      </c>
      <c r="C6175" s="74" t="s">
        <v>59</v>
      </c>
      <c r="D6175" s="73">
        <v>5570.65</v>
      </c>
    </row>
    <row r="6176" spans="2:4" x14ac:dyDescent="0.3">
      <c r="B6176" s="72" t="s">
        <v>738</v>
      </c>
      <c r="C6176" s="74" t="s">
        <v>63</v>
      </c>
      <c r="D6176" s="73">
        <v>34932.44</v>
      </c>
    </row>
    <row r="6177" spans="2:4" x14ac:dyDescent="0.3">
      <c r="B6177" s="72" t="s">
        <v>738</v>
      </c>
      <c r="C6177" s="74" t="s">
        <v>67</v>
      </c>
      <c r="D6177" s="73">
        <v>16397.900000000001</v>
      </c>
    </row>
    <row r="6178" spans="2:4" x14ac:dyDescent="0.3">
      <c r="B6178" s="72" t="s">
        <v>738</v>
      </c>
      <c r="C6178" s="74" t="s">
        <v>71</v>
      </c>
      <c r="D6178" s="73">
        <v>34838.19</v>
      </c>
    </row>
    <row r="6179" spans="2:4" x14ac:dyDescent="0.3">
      <c r="B6179" s="72" t="s">
        <v>738</v>
      </c>
      <c r="C6179" s="74" t="s">
        <v>73</v>
      </c>
      <c r="D6179" s="73">
        <v>131363.37</v>
      </c>
    </row>
    <row r="6180" spans="2:4" x14ac:dyDescent="0.3">
      <c r="B6180" s="72" t="s">
        <v>738</v>
      </c>
      <c r="C6180" s="74" t="s">
        <v>81</v>
      </c>
      <c r="D6180" s="73">
        <v>110812.95</v>
      </c>
    </row>
    <row r="6181" spans="2:4" x14ac:dyDescent="0.3">
      <c r="B6181" s="72" t="s">
        <v>738</v>
      </c>
      <c r="C6181" s="74" t="s">
        <v>85</v>
      </c>
      <c r="D6181" s="73">
        <v>6024.43</v>
      </c>
    </row>
    <row r="6182" spans="2:4" x14ac:dyDescent="0.3">
      <c r="B6182" s="72" t="s">
        <v>738</v>
      </c>
      <c r="C6182" s="74" t="s">
        <v>87</v>
      </c>
      <c r="D6182" s="73">
        <v>267745.36</v>
      </c>
    </row>
    <row r="6183" spans="2:4" x14ac:dyDescent="0.3">
      <c r="B6183" s="72" t="s">
        <v>738</v>
      </c>
      <c r="C6183" s="74" t="s">
        <v>93</v>
      </c>
      <c r="D6183" s="73">
        <v>54702</v>
      </c>
    </row>
    <row r="6184" spans="2:4" x14ac:dyDescent="0.3">
      <c r="B6184" s="72" t="s">
        <v>738</v>
      </c>
      <c r="C6184" s="74" t="s">
        <v>95</v>
      </c>
      <c r="D6184" s="73">
        <v>65463.85</v>
      </c>
    </row>
    <row r="6185" spans="2:4" x14ac:dyDescent="0.3">
      <c r="B6185" s="72" t="s">
        <v>738</v>
      </c>
      <c r="C6185" s="74" t="s">
        <v>103</v>
      </c>
      <c r="D6185" s="73">
        <v>6187.35</v>
      </c>
    </row>
    <row r="6186" spans="2:4" x14ac:dyDescent="0.3">
      <c r="B6186" s="72" t="s">
        <v>738</v>
      </c>
      <c r="C6186" s="74" t="s">
        <v>105</v>
      </c>
      <c r="D6186" s="73">
        <v>5950</v>
      </c>
    </row>
    <row r="6187" spans="2:4" x14ac:dyDescent="0.3">
      <c r="B6187" s="72" t="s">
        <v>738</v>
      </c>
      <c r="C6187" s="74" t="s">
        <v>109</v>
      </c>
      <c r="D6187" s="73">
        <v>696137.74</v>
      </c>
    </row>
    <row r="6188" spans="2:4" x14ac:dyDescent="0.3">
      <c r="B6188" s="72" t="s">
        <v>738</v>
      </c>
      <c r="C6188" s="74" t="s">
        <v>111</v>
      </c>
      <c r="D6188" s="73">
        <v>10242.33</v>
      </c>
    </row>
    <row r="6189" spans="2:4" x14ac:dyDescent="0.3">
      <c r="B6189" s="72" t="s">
        <v>738</v>
      </c>
      <c r="C6189" s="74" t="s">
        <v>113</v>
      </c>
      <c r="D6189" s="73">
        <v>30983.3</v>
      </c>
    </row>
    <row r="6190" spans="2:4" x14ac:dyDescent="0.3">
      <c r="B6190" s="72" t="s">
        <v>738</v>
      </c>
      <c r="C6190" s="74" t="s">
        <v>117</v>
      </c>
      <c r="D6190" s="73">
        <v>307249.17000000004</v>
      </c>
    </row>
    <row r="6191" spans="2:4" x14ac:dyDescent="0.3">
      <c r="B6191" s="72" t="s">
        <v>738</v>
      </c>
      <c r="C6191" s="74" t="s">
        <v>8</v>
      </c>
      <c r="D6191" s="73">
        <v>49216.47</v>
      </c>
    </row>
    <row r="6192" spans="2:4" x14ac:dyDescent="0.3">
      <c r="B6192" s="72" t="s">
        <v>738</v>
      </c>
      <c r="C6192" s="74" t="s">
        <v>10</v>
      </c>
      <c r="D6192" s="73">
        <v>93126.01</v>
      </c>
    </row>
    <row r="6193" spans="2:4" x14ac:dyDescent="0.3">
      <c r="B6193" s="72" t="s">
        <v>738</v>
      </c>
      <c r="C6193" s="74" t="s">
        <v>12</v>
      </c>
      <c r="D6193" s="73">
        <v>28870.63</v>
      </c>
    </row>
    <row r="6194" spans="2:4" x14ac:dyDescent="0.3">
      <c r="B6194" s="72" t="s">
        <v>524</v>
      </c>
      <c r="C6194" s="74" t="s">
        <v>185</v>
      </c>
      <c r="D6194" s="73">
        <v>23632.75</v>
      </c>
    </row>
    <row r="6195" spans="2:4" x14ac:dyDescent="0.3">
      <c r="B6195" s="72" t="s">
        <v>524</v>
      </c>
      <c r="C6195" s="74" t="s">
        <v>191</v>
      </c>
      <c r="D6195" s="73">
        <v>481620</v>
      </c>
    </row>
    <row r="6196" spans="2:4" x14ac:dyDescent="0.3">
      <c r="B6196" s="72" t="s">
        <v>524</v>
      </c>
      <c r="C6196" s="74" t="s">
        <v>192</v>
      </c>
      <c r="D6196" s="73">
        <v>5647308.79</v>
      </c>
    </row>
    <row r="6197" spans="2:4" x14ac:dyDescent="0.3">
      <c r="B6197" s="72" t="s">
        <v>524</v>
      </c>
      <c r="C6197" s="74" t="s">
        <v>182</v>
      </c>
      <c r="D6197" s="73">
        <v>135795.52000000002</v>
      </c>
    </row>
    <row r="6198" spans="2:4" x14ac:dyDescent="0.3">
      <c r="B6198" s="72" t="s">
        <v>524</v>
      </c>
      <c r="C6198" s="74" t="s">
        <v>135</v>
      </c>
      <c r="D6198" s="73">
        <v>10671.74</v>
      </c>
    </row>
    <row r="6199" spans="2:4" x14ac:dyDescent="0.3">
      <c r="B6199" s="72" t="s">
        <v>524</v>
      </c>
      <c r="C6199" s="74" t="s">
        <v>137</v>
      </c>
      <c r="D6199" s="73">
        <v>489480.21</v>
      </c>
    </row>
    <row r="6200" spans="2:4" x14ac:dyDescent="0.3">
      <c r="B6200" s="72" t="s">
        <v>524</v>
      </c>
      <c r="C6200" s="74" t="s">
        <v>159</v>
      </c>
      <c r="D6200" s="73">
        <v>6789.8099999999995</v>
      </c>
    </row>
    <row r="6201" spans="2:4" x14ac:dyDescent="0.3">
      <c r="B6201" s="72" t="s">
        <v>524</v>
      </c>
      <c r="C6201" s="74" t="s">
        <v>161</v>
      </c>
      <c r="D6201" s="73">
        <v>247544.77000000002</v>
      </c>
    </row>
    <row r="6202" spans="2:4" x14ac:dyDescent="0.3">
      <c r="B6202" s="72" t="s">
        <v>524</v>
      </c>
      <c r="C6202" s="74" t="s">
        <v>167</v>
      </c>
      <c r="D6202" s="73">
        <v>17022.8</v>
      </c>
    </row>
    <row r="6203" spans="2:4" x14ac:dyDescent="0.3">
      <c r="B6203" s="72" t="s">
        <v>524</v>
      </c>
      <c r="C6203" s="74" t="s">
        <v>169</v>
      </c>
      <c r="D6203" s="73">
        <v>636518.91</v>
      </c>
    </row>
    <row r="6204" spans="2:4" x14ac:dyDescent="0.3">
      <c r="B6204" s="72" t="s">
        <v>524</v>
      </c>
      <c r="C6204" s="74" t="s">
        <v>128</v>
      </c>
      <c r="D6204" s="73">
        <v>59539.1</v>
      </c>
    </row>
    <row r="6205" spans="2:4" x14ac:dyDescent="0.3">
      <c r="B6205" s="72" t="s">
        <v>524</v>
      </c>
      <c r="C6205" s="74" t="s">
        <v>132</v>
      </c>
      <c r="D6205" s="73">
        <v>12999.51</v>
      </c>
    </row>
    <row r="6206" spans="2:4" x14ac:dyDescent="0.3">
      <c r="B6206" s="72" t="s">
        <v>524</v>
      </c>
      <c r="C6206" s="74" t="s">
        <v>39</v>
      </c>
      <c r="D6206" s="73">
        <v>1206</v>
      </c>
    </row>
    <row r="6207" spans="2:4" x14ac:dyDescent="0.3">
      <c r="B6207" s="72" t="s">
        <v>524</v>
      </c>
      <c r="C6207" s="74" t="s">
        <v>57</v>
      </c>
      <c r="D6207" s="73">
        <v>750</v>
      </c>
    </row>
    <row r="6208" spans="2:4" x14ac:dyDescent="0.3">
      <c r="B6208" s="72" t="s">
        <v>524</v>
      </c>
      <c r="C6208" s="74" t="s">
        <v>63</v>
      </c>
      <c r="D6208" s="73">
        <v>22951.22</v>
      </c>
    </row>
    <row r="6209" spans="2:4" x14ac:dyDescent="0.3">
      <c r="B6209" s="72" t="s">
        <v>524</v>
      </c>
      <c r="C6209" s="74" t="s">
        <v>85</v>
      </c>
      <c r="D6209" s="73">
        <v>413778.88</v>
      </c>
    </row>
    <row r="6210" spans="2:4" x14ac:dyDescent="0.3">
      <c r="B6210" s="72" t="s">
        <v>524</v>
      </c>
      <c r="C6210" s="74" t="s">
        <v>109</v>
      </c>
      <c r="D6210" s="73">
        <v>37483.58</v>
      </c>
    </row>
    <row r="6211" spans="2:4" x14ac:dyDescent="0.3">
      <c r="B6211" s="72" t="s">
        <v>734</v>
      </c>
      <c r="C6211" s="74" t="s">
        <v>192</v>
      </c>
      <c r="D6211" s="73">
        <v>3132174.87</v>
      </c>
    </row>
    <row r="6212" spans="2:4" x14ac:dyDescent="0.3">
      <c r="B6212" s="72" t="s">
        <v>734</v>
      </c>
      <c r="C6212" s="74" t="s">
        <v>180</v>
      </c>
      <c r="D6212" s="73">
        <v>83156.89</v>
      </c>
    </row>
    <row r="6213" spans="2:4" x14ac:dyDescent="0.3">
      <c r="B6213" s="72" t="s">
        <v>734</v>
      </c>
      <c r="C6213" s="74" t="s">
        <v>182</v>
      </c>
      <c r="D6213" s="73">
        <v>713991.21</v>
      </c>
    </row>
    <row r="6214" spans="2:4" x14ac:dyDescent="0.3">
      <c r="B6214" s="72" t="s">
        <v>734</v>
      </c>
      <c r="C6214" s="74" t="s">
        <v>139</v>
      </c>
      <c r="D6214" s="73">
        <v>11616</v>
      </c>
    </row>
    <row r="6215" spans="2:4" x14ac:dyDescent="0.3">
      <c r="B6215" s="72" t="s">
        <v>734</v>
      </c>
      <c r="C6215" s="74" t="s">
        <v>141</v>
      </c>
      <c r="D6215" s="73">
        <v>503088.86</v>
      </c>
    </row>
    <row r="6216" spans="2:4" x14ac:dyDescent="0.3">
      <c r="B6216" s="72" t="s">
        <v>734</v>
      </c>
      <c r="C6216" s="74" t="s">
        <v>143</v>
      </c>
      <c r="D6216" s="73">
        <v>7361.2000000000007</v>
      </c>
    </row>
    <row r="6217" spans="2:4" x14ac:dyDescent="0.3">
      <c r="B6217" s="72" t="s">
        <v>734</v>
      </c>
      <c r="C6217" s="74" t="s">
        <v>145</v>
      </c>
      <c r="D6217" s="73">
        <v>22499.22</v>
      </c>
    </row>
    <row r="6218" spans="2:4" x14ac:dyDescent="0.3">
      <c r="B6218" s="72" t="s">
        <v>734</v>
      </c>
      <c r="C6218" s="74" t="s">
        <v>149</v>
      </c>
      <c r="D6218" s="73">
        <v>39899.360000000001</v>
      </c>
    </row>
    <row r="6219" spans="2:4" x14ac:dyDescent="0.3">
      <c r="B6219" s="72" t="s">
        <v>734</v>
      </c>
      <c r="C6219" s="74" t="s">
        <v>159</v>
      </c>
      <c r="D6219" s="73">
        <v>74399.62</v>
      </c>
    </row>
    <row r="6220" spans="2:4" x14ac:dyDescent="0.3">
      <c r="B6220" s="72" t="s">
        <v>734</v>
      </c>
      <c r="C6220" s="74" t="s">
        <v>161</v>
      </c>
      <c r="D6220" s="73">
        <v>471095.9</v>
      </c>
    </row>
    <row r="6221" spans="2:4" x14ac:dyDescent="0.3">
      <c r="B6221" s="72" t="s">
        <v>734</v>
      </c>
      <c r="C6221" s="74" t="s">
        <v>163</v>
      </c>
      <c r="D6221" s="73">
        <v>70273.260000000009</v>
      </c>
    </row>
    <row r="6222" spans="2:4" x14ac:dyDescent="0.3">
      <c r="B6222" s="72" t="s">
        <v>734</v>
      </c>
      <c r="C6222" s="74" t="s">
        <v>165</v>
      </c>
      <c r="D6222" s="73">
        <v>226296.87</v>
      </c>
    </row>
    <row r="6223" spans="2:4" x14ac:dyDescent="0.3">
      <c r="B6223" s="72" t="s">
        <v>734</v>
      </c>
      <c r="C6223" s="74" t="s">
        <v>124</v>
      </c>
      <c r="D6223" s="73">
        <v>11419.5</v>
      </c>
    </row>
    <row r="6224" spans="2:4" x14ac:dyDescent="0.3">
      <c r="B6224" s="72" t="s">
        <v>734</v>
      </c>
      <c r="C6224" s="74" t="s">
        <v>128</v>
      </c>
      <c r="D6224" s="73">
        <v>76630.48</v>
      </c>
    </row>
    <row r="6225" spans="2:4" x14ac:dyDescent="0.3">
      <c r="B6225" s="72" t="s">
        <v>734</v>
      </c>
      <c r="C6225" s="74" t="s">
        <v>132</v>
      </c>
      <c r="D6225" s="73">
        <v>65488.460000000006</v>
      </c>
    </row>
    <row r="6226" spans="2:4" x14ac:dyDescent="0.3">
      <c r="B6226" s="72" t="s">
        <v>734</v>
      </c>
      <c r="C6226" s="74" t="s">
        <v>39</v>
      </c>
      <c r="D6226" s="73">
        <v>2340</v>
      </c>
    </row>
    <row r="6227" spans="2:4" x14ac:dyDescent="0.3">
      <c r="B6227" s="72" t="s">
        <v>734</v>
      </c>
      <c r="C6227" s="74" t="s">
        <v>59</v>
      </c>
      <c r="D6227" s="73">
        <v>11668.61</v>
      </c>
    </row>
    <row r="6228" spans="2:4" x14ac:dyDescent="0.3">
      <c r="B6228" s="72" t="s">
        <v>734</v>
      </c>
      <c r="C6228" s="74" t="s">
        <v>63</v>
      </c>
      <c r="D6228" s="73">
        <v>49472.26</v>
      </c>
    </row>
    <row r="6229" spans="2:4" x14ac:dyDescent="0.3">
      <c r="B6229" s="72" t="s">
        <v>734</v>
      </c>
      <c r="C6229" s="74" t="s">
        <v>67</v>
      </c>
      <c r="D6229" s="73">
        <v>15893.19</v>
      </c>
    </row>
    <row r="6230" spans="2:4" x14ac:dyDescent="0.3">
      <c r="B6230" s="72" t="s">
        <v>734</v>
      </c>
      <c r="C6230" s="74" t="s">
        <v>71</v>
      </c>
      <c r="D6230" s="73">
        <v>50152.67</v>
      </c>
    </row>
    <row r="6231" spans="2:4" x14ac:dyDescent="0.3">
      <c r="B6231" s="72" t="s">
        <v>734</v>
      </c>
      <c r="C6231" s="74" t="s">
        <v>73</v>
      </c>
      <c r="D6231" s="73">
        <v>338194.17</v>
      </c>
    </row>
    <row r="6232" spans="2:4" x14ac:dyDescent="0.3">
      <c r="B6232" s="72" t="s">
        <v>734</v>
      </c>
      <c r="C6232" s="74" t="s">
        <v>81</v>
      </c>
      <c r="D6232" s="73">
        <v>99121.43</v>
      </c>
    </row>
    <row r="6233" spans="2:4" x14ac:dyDescent="0.3">
      <c r="B6233" s="72" t="s">
        <v>734</v>
      </c>
      <c r="C6233" s="74" t="s">
        <v>85</v>
      </c>
      <c r="D6233" s="73">
        <v>8181.57</v>
      </c>
    </row>
    <row r="6234" spans="2:4" x14ac:dyDescent="0.3">
      <c r="B6234" s="72" t="s">
        <v>734</v>
      </c>
      <c r="C6234" s="74" t="s">
        <v>87</v>
      </c>
      <c r="D6234" s="73">
        <v>482741.53</v>
      </c>
    </row>
    <row r="6235" spans="2:4" x14ac:dyDescent="0.3">
      <c r="B6235" s="72" t="s">
        <v>734</v>
      </c>
      <c r="C6235" s="74" t="s">
        <v>93</v>
      </c>
      <c r="D6235" s="73">
        <v>71837</v>
      </c>
    </row>
    <row r="6236" spans="2:4" x14ac:dyDescent="0.3">
      <c r="B6236" s="72" t="s">
        <v>734</v>
      </c>
      <c r="C6236" s="74" t="s">
        <v>95</v>
      </c>
      <c r="D6236" s="73">
        <v>76355.69</v>
      </c>
    </row>
    <row r="6237" spans="2:4" x14ac:dyDescent="0.3">
      <c r="B6237" s="72" t="s">
        <v>734</v>
      </c>
      <c r="C6237" s="74" t="s">
        <v>103</v>
      </c>
      <c r="D6237" s="73">
        <v>3078.83</v>
      </c>
    </row>
    <row r="6238" spans="2:4" x14ac:dyDescent="0.3">
      <c r="B6238" s="72" t="s">
        <v>734</v>
      </c>
      <c r="C6238" s="74" t="s">
        <v>105</v>
      </c>
      <c r="D6238" s="73">
        <v>5950</v>
      </c>
    </row>
    <row r="6239" spans="2:4" x14ac:dyDescent="0.3">
      <c r="B6239" s="72" t="s">
        <v>734</v>
      </c>
      <c r="C6239" s="74" t="s">
        <v>109</v>
      </c>
      <c r="D6239" s="73">
        <v>1059117.82</v>
      </c>
    </row>
    <row r="6240" spans="2:4" x14ac:dyDescent="0.3">
      <c r="B6240" s="72" t="s">
        <v>734</v>
      </c>
      <c r="C6240" s="74" t="s">
        <v>111</v>
      </c>
      <c r="D6240" s="73">
        <v>22571.739999999998</v>
      </c>
    </row>
    <row r="6241" spans="2:4" x14ac:dyDescent="0.3">
      <c r="B6241" s="72" t="s">
        <v>734</v>
      </c>
      <c r="C6241" s="74" t="s">
        <v>113</v>
      </c>
      <c r="D6241" s="73">
        <v>14305.58</v>
      </c>
    </row>
    <row r="6242" spans="2:4" x14ac:dyDescent="0.3">
      <c r="B6242" s="72" t="s">
        <v>734</v>
      </c>
      <c r="C6242" s="74" t="s">
        <v>117</v>
      </c>
      <c r="D6242" s="73">
        <v>534864.96000000008</v>
      </c>
    </row>
    <row r="6243" spans="2:4" x14ac:dyDescent="0.3">
      <c r="B6243" s="72" t="s">
        <v>734</v>
      </c>
      <c r="C6243" s="74" t="s">
        <v>8</v>
      </c>
      <c r="D6243" s="73">
        <v>67080.08</v>
      </c>
    </row>
    <row r="6244" spans="2:4" x14ac:dyDescent="0.3">
      <c r="B6244" s="72" t="s">
        <v>734</v>
      </c>
      <c r="C6244" s="74" t="s">
        <v>10</v>
      </c>
      <c r="D6244" s="73">
        <v>98230.3</v>
      </c>
    </row>
    <row r="6245" spans="2:4" x14ac:dyDescent="0.3">
      <c r="B6245" s="72" t="s">
        <v>734</v>
      </c>
      <c r="C6245" s="74" t="s">
        <v>12</v>
      </c>
      <c r="D6245" s="73">
        <v>61822.49</v>
      </c>
    </row>
    <row r="6246" spans="2:4" x14ac:dyDescent="0.3">
      <c r="B6246" s="72" t="s">
        <v>644</v>
      </c>
      <c r="C6246" s="74" t="s">
        <v>192</v>
      </c>
      <c r="D6246" s="73">
        <v>2190759.14</v>
      </c>
    </row>
    <row r="6247" spans="2:4" x14ac:dyDescent="0.3">
      <c r="B6247" s="72" t="s">
        <v>644</v>
      </c>
      <c r="C6247" s="74" t="s">
        <v>182</v>
      </c>
      <c r="D6247" s="73">
        <v>643944.85</v>
      </c>
    </row>
    <row r="6248" spans="2:4" x14ac:dyDescent="0.3">
      <c r="B6248" s="72" t="s">
        <v>644</v>
      </c>
      <c r="C6248" s="74" t="s">
        <v>137</v>
      </c>
      <c r="D6248" s="73">
        <v>516.66999999999996</v>
      </c>
    </row>
    <row r="6249" spans="2:4" x14ac:dyDescent="0.3">
      <c r="B6249" s="72" t="s">
        <v>644</v>
      </c>
      <c r="C6249" s="74" t="s">
        <v>143</v>
      </c>
      <c r="D6249" s="73">
        <v>3256.77</v>
      </c>
    </row>
    <row r="6250" spans="2:4" x14ac:dyDescent="0.3">
      <c r="B6250" s="72" t="s">
        <v>644</v>
      </c>
      <c r="C6250" s="74" t="s">
        <v>145</v>
      </c>
      <c r="D6250" s="73">
        <v>11079.83</v>
      </c>
    </row>
    <row r="6251" spans="2:4" x14ac:dyDescent="0.3">
      <c r="B6251" s="72" t="s">
        <v>644</v>
      </c>
      <c r="C6251" s="74" t="s">
        <v>147</v>
      </c>
      <c r="D6251" s="73">
        <v>1934.4099999999999</v>
      </c>
    </row>
    <row r="6252" spans="2:4" x14ac:dyDescent="0.3">
      <c r="B6252" s="72" t="s">
        <v>644</v>
      </c>
      <c r="C6252" s="74" t="s">
        <v>149</v>
      </c>
      <c r="D6252" s="73">
        <v>6581.06</v>
      </c>
    </row>
    <row r="6253" spans="2:4" x14ac:dyDescent="0.3">
      <c r="B6253" s="72" t="s">
        <v>644</v>
      </c>
      <c r="C6253" s="74" t="s">
        <v>159</v>
      </c>
      <c r="D6253" s="73">
        <v>77991.290000000008</v>
      </c>
    </row>
    <row r="6254" spans="2:4" x14ac:dyDescent="0.3">
      <c r="B6254" s="72" t="s">
        <v>644</v>
      </c>
      <c r="C6254" s="74" t="s">
        <v>161</v>
      </c>
      <c r="D6254" s="73">
        <v>294334.88</v>
      </c>
    </row>
    <row r="6255" spans="2:4" x14ac:dyDescent="0.3">
      <c r="B6255" s="72" t="s">
        <v>644</v>
      </c>
      <c r="C6255" s="74" t="s">
        <v>163</v>
      </c>
      <c r="D6255" s="73">
        <v>38435.86</v>
      </c>
    </row>
    <row r="6256" spans="2:4" x14ac:dyDescent="0.3">
      <c r="B6256" s="72" t="s">
        <v>644</v>
      </c>
      <c r="C6256" s="74" t="s">
        <v>165</v>
      </c>
      <c r="D6256" s="73">
        <v>130762.29999999999</v>
      </c>
    </row>
    <row r="6257" spans="2:4" x14ac:dyDescent="0.3">
      <c r="B6257" s="72" t="s">
        <v>644</v>
      </c>
      <c r="C6257" s="74" t="s">
        <v>167</v>
      </c>
      <c r="D6257" s="73">
        <v>121824</v>
      </c>
    </row>
    <row r="6258" spans="2:4" x14ac:dyDescent="0.3">
      <c r="B6258" s="72" t="s">
        <v>644</v>
      </c>
      <c r="C6258" s="74" t="s">
        <v>169</v>
      </c>
      <c r="D6258" s="73">
        <v>273878.07999999996</v>
      </c>
    </row>
    <row r="6259" spans="2:4" x14ac:dyDescent="0.3">
      <c r="B6259" s="72" t="s">
        <v>644</v>
      </c>
      <c r="C6259" s="74" t="s">
        <v>124</v>
      </c>
      <c r="D6259" s="73">
        <v>67916.83</v>
      </c>
    </row>
    <row r="6260" spans="2:4" x14ac:dyDescent="0.3">
      <c r="B6260" s="72" t="s">
        <v>644</v>
      </c>
      <c r="C6260" s="74" t="s">
        <v>132</v>
      </c>
      <c r="D6260" s="73">
        <v>126793.06999999999</v>
      </c>
    </row>
    <row r="6261" spans="2:4" x14ac:dyDescent="0.3">
      <c r="B6261" s="72" t="s">
        <v>644</v>
      </c>
      <c r="C6261" s="74" t="s">
        <v>39</v>
      </c>
      <c r="D6261" s="73">
        <v>166557.87</v>
      </c>
    </row>
    <row r="6262" spans="2:4" x14ac:dyDescent="0.3">
      <c r="B6262" s="72" t="s">
        <v>644</v>
      </c>
      <c r="C6262" s="74" t="s">
        <v>49</v>
      </c>
      <c r="D6262" s="73">
        <v>30745.21</v>
      </c>
    </row>
    <row r="6263" spans="2:4" x14ac:dyDescent="0.3">
      <c r="B6263" s="72" t="s">
        <v>644</v>
      </c>
      <c r="C6263" s="74" t="s">
        <v>59</v>
      </c>
      <c r="D6263" s="73">
        <v>203174.33</v>
      </c>
    </row>
    <row r="6264" spans="2:4" x14ac:dyDescent="0.3">
      <c r="B6264" s="72" t="s">
        <v>644</v>
      </c>
      <c r="C6264" s="74" t="s">
        <v>69</v>
      </c>
      <c r="D6264" s="73">
        <v>56455.1</v>
      </c>
    </row>
    <row r="6265" spans="2:4" x14ac:dyDescent="0.3">
      <c r="B6265" s="72" t="s">
        <v>644</v>
      </c>
      <c r="C6265" s="74" t="s">
        <v>71</v>
      </c>
      <c r="D6265" s="73">
        <v>20385.89</v>
      </c>
    </row>
    <row r="6266" spans="2:4" x14ac:dyDescent="0.3">
      <c r="B6266" s="72" t="s">
        <v>644</v>
      </c>
      <c r="C6266" s="74" t="s">
        <v>73</v>
      </c>
      <c r="D6266" s="73">
        <v>340408.9</v>
      </c>
    </row>
    <row r="6267" spans="2:4" x14ac:dyDescent="0.3">
      <c r="B6267" s="72" t="s">
        <v>644</v>
      </c>
      <c r="C6267" s="74" t="s">
        <v>87</v>
      </c>
      <c r="D6267" s="73">
        <v>160538.32999999999</v>
      </c>
    </row>
    <row r="6268" spans="2:4" x14ac:dyDescent="0.3">
      <c r="B6268" s="72" t="s">
        <v>644</v>
      </c>
      <c r="C6268" s="74" t="s">
        <v>89</v>
      </c>
      <c r="D6268" s="73">
        <v>5704.07</v>
      </c>
    </row>
    <row r="6269" spans="2:4" x14ac:dyDescent="0.3">
      <c r="B6269" s="72" t="s">
        <v>644</v>
      </c>
      <c r="C6269" s="74" t="s">
        <v>91</v>
      </c>
      <c r="D6269" s="73">
        <v>69251.03</v>
      </c>
    </row>
    <row r="6270" spans="2:4" x14ac:dyDescent="0.3">
      <c r="B6270" s="72" t="s">
        <v>644</v>
      </c>
      <c r="C6270" s="74" t="s">
        <v>93</v>
      </c>
      <c r="D6270" s="73">
        <v>47770</v>
      </c>
    </row>
    <row r="6271" spans="2:4" x14ac:dyDescent="0.3">
      <c r="B6271" s="72" t="s">
        <v>644</v>
      </c>
      <c r="C6271" s="74" t="s">
        <v>99</v>
      </c>
      <c r="D6271" s="73">
        <v>29755.09</v>
      </c>
    </row>
    <row r="6272" spans="2:4" x14ac:dyDescent="0.3">
      <c r="B6272" s="72" t="s">
        <v>644</v>
      </c>
      <c r="C6272" s="74" t="s">
        <v>105</v>
      </c>
      <c r="D6272" s="73">
        <v>30643.9</v>
      </c>
    </row>
    <row r="6273" spans="2:4" x14ac:dyDescent="0.3">
      <c r="B6273" s="72" t="s">
        <v>644</v>
      </c>
      <c r="C6273" s="74" t="s">
        <v>109</v>
      </c>
      <c r="D6273" s="73">
        <v>303422.32999999996</v>
      </c>
    </row>
    <row r="6274" spans="2:4" x14ac:dyDescent="0.3">
      <c r="B6274" s="72" t="s">
        <v>644</v>
      </c>
      <c r="C6274" s="74" t="s">
        <v>111</v>
      </c>
      <c r="D6274" s="73">
        <v>25040.46</v>
      </c>
    </row>
    <row r="6275" spans="2:4" x14ac:dyDescent="0.3">
      <c r="B6275" s="72" t="s">
        <v>644</v>
      </c>
      <c r="C6275" s="74" t="s">
        <v>117</v>
      </c>
      <c r="D6275" s="73">
        <v>16064.18</v>
      </c>
    </row>
    <row r="6276" spans="2:4" x14ac:dyDescent="0.3">
      <c r="B6276" s="72" t="s">
        <v>644</v>
      </c>
      <c r="C6276" s="74" t="s">
        <v>121</v>
      </c>
      <c r="D6276" s="73">
        <v>63639.479999999996</v>
      </c>
    </row>
    <row r="6277" spans="2:4" x14ac:dyDescent="0.3">
      <c r="B6277" s="72" t="s">
        <v>644</v>
      </c>
      <c r="C6277" s="74" t="s">
        <v>22</v>
      </c>
      <c r="D6277" s="73">
        <v>844.24</v>
      </c>
    </row>
    <row r="6278" spans="2:4" x14ac:dyDescent="0.3">
      <c r="B6278" s="72" t="s">
        <v>396</v>
      </c>
      <c r="C6278" s="74" t="s">
        <v>186</v>
      </c>
      <c r="D6278" s="73">
        <v>-653.47</v>
      </c>
    </row>
    <row r="6279" spans="2:4" x14ac:dyDescent="0.3">
      <c r="B6279" s="72" t="s">
        <v>396</v>
      </c>
      <c r="C6279" s="74" t="s">
        <v>187</v>
      </c>
      <c r="D6279" s="73">
        <v>5344</v>
      </c>
    </row>
    <row r="6280" spans="2:4" x14ac:dyDescent="0.3">
      <c r="B6280" s="72" t="s">
        <v>396</v>
      </c>
      <c r="C6280" s="74" t="s">
        <v>190</v>
      </c>
      <c r="D6280" s="73">
        <v>1552</v>
      </c>
    </row>
    <row r="6281" spans="2:4" x14ac:dyDescent="0.3">
      <c r="B6281" s="72" t="s">
        <v>396</v>
      </c>
      <c r="C6281" s="74" t="s">
        <v>191</v>
      </c>
      <c r="D6281" s="73">
        <v>62973.33</v>
      </c>
    </row>
    <row r="6282" spans="2:4" x14ac:dyDescent="0.3">
      <c r="B6282" s="72" t="s">
        <v>396</v>
      </c>
      <c r="C6282" s="74" t="s">
        <v>192</v>
      </c>
      <c r="D6282" s="73">
        <v>1373888.61</v>
      </c>
    </row>
    <row r="6283" spans="2:4" x14ac:dyDescent="0.3">
      <c r="B6283" s="72" t="s">
        <v>396</v>
      </c>
      <c r="C6283" s="74" t="s">
        <v>172</v>
      </c>
      <c r="D6283" s="73">
        <v>698.46999999999957</v>
      </c>
    </row>
    <row r="6284" spans="2:4" x14ac:dyDescent="0.3">
      <c r="B6284" s="72" t="s">
        <v>396</v>
      </c>
      <c r="C6284" s="74" t="s">
        <v>178</v>
      </c>
      <c r="D6284" s="73">
        <v>1353.73</v>
      </c>
    </row>
    <row r="6285" spans="2:4" x14ac:dyDescent="0.3">
      <c r="B6285" s="72" t="s">
        <v>396</v>
      </c>
      <c r="C6285" s="74" t="s">
        <v>180</v>
      </c>
      <c r="D6285" s="73">
        <v>24827.65</v>
      </c>
    </row>
    <row r="6286" spans="2:4" x14ac:dyDescent="0.3">
      <c r="B6286" s="72" t="s">
        <v>396</v>
      </c>
      <c r="C6286" s="74" t="s">
        <v>182</v>
      </c>
      <c r="D6286" s="73">
        <v>739908.26</v>
      </c>
    </row>
    <row r="6287" spans="2:4" x14ac:dyDescent="0.3">
      <c r="B6287" s="72" t="s">
        <v>396</v>
      </c>
      <c r="C6287" s="74" t="s">
        <v>139</v>
      </c>
      <c r="D6287" s="73">
        <v>133723.18</v>
      </c>
    </row>
    <row r="6288" spans="2:4" x14ac:dyDescent="0.3">
      <c r="B6288" s="72" t="s">
        <v>396</v>
      </c>
      <c r="C6288" s="74" t="s">
        <v>141</v>
      </c>
      <c r="D6288" s="73">
        <v>227022.85</v>
      </c>
    </row>
    <row r="6289" spans="2:4" x14ac:dyDescent="0.3">
      <c r="B6289" s="72" t="s">
        <v>396</v>
      </c>
      <c r="C6289" s="74" t="s">
        <v>143</v>
      </c>
      <c r="D6289" s="73">
        <v>4656.9699999999993</v>
      </c>
    </row>
    <row r="6290" spans="2:4" x14ac:dyDescent="0.3">
      <c r="B6290" s="72" t="s">
        <v>396</v>
      </c>
      <c r="C6290" s="74" t="s">
        <v>145</v>
      </c>
      <c r="D6290" s="73">
        <v>6748.72</v>
      </c>
    </row>
    <row r="6291" spans="2:4" x14ac:dyDescent="0.3">
      <c r="B6291" s="72" t="s">
        <v>396</v>
      </c>
      <c r="C6291" s="74" t="s">
        <v>147</v>
      </c>
      <c r="D6291" s="73">
        <v>9506.7200000000012</v>
      </c>
    </row>
    <row r="6292" spans="2:4" x14ac:dyDescent="0.3">
      <c r="B6292" s="72" t="s">
        <v>396</v>
      </c>
      <c r="C6292" s="74" t="s">
        <v>149</v>
      </c>
      <c r="D6292" s="73">
        <v>17111.54</v>
      </c>
    </row>
    <row r="6293" spans="2:4" x14ac:dyDescent="0.3">
      <c r="B6293" s="72" t="s">
        <v>396</v>
      </c>
      <c r="C6293" s="74" t="s">
        <v>159</v>
      </c>
      <c r="D6293" s="73">
        <v>86777.04</v>
      </c>
    </row>
    <row r="6294" spans="2:4" x14ac:dyDescent="0.3">
      <c r="B6294" s="72" t="s">
        <v>396</v>
      </c>
      <c r="C6294" s="74" t="s">
        <v>161</v>
      </c>
      <c r="D6294" s="73">
        <v>204005.69</v>
      </c>
    </row>
    <row r="6295" spans="2:4" x14ac:dyDescent="0.3">
      <c r="B6295" s="72" t="s">
        <v>396</v>
      </c>
      <c r="C6295" s="74" t="s">
        <v>163</v>
      </c>
      <c r="D6295" s="73">
        <v>11654.419999999998</v>
      </c>
    </row>
    <row r="6296" spans="2:4" x14ac:dyDescent="0.3">
      <c r="B6296" s="72" t="s">
        <v>396</v>
      </c>
      <c r="C6296" s="74" t="s">
        <v>165</v>
      </c>
      <c r="D6296" s="73">
        <v>93955.139999999985</v>
      </c>
    </row>
    <row r="6297" spans="2:4" x14ac:dyDescent="0.3">
      <c r="B6297" s="72" t="s">
        <v>396</v>
      </c>
      <c r="C6297" s="74" t="s">
        <v>124</v>
      </c>
      <c r="D6297" s="73">
        <v>96682.06</v>
      </c>
    </row>
    <row r="6298" spans="2:4" x14ac:dyDescent="0.3">
      <c r="B6298" s="72" t="s">
        <v>396</v>
      </c>
      <c r="C6298" s="74" t="s">
        <v>126</v>
      </c>
      <c r="D6298" s="73">
        <v>9503.4</v>
      </c>
    </row>
    <row r="6299" spans="2:4" x14ac:dyDescent="0.3">
      <c r="B6299" s="72" t="s">
        <v>396</v>
      </c>
      <c r="C6299" s="74" t="s">
        <v>132</v>
      </c>
      <c r="D6299" s="73">
        <v>97378.479999999981</v>
      </c>
    </row>
    <row r="6300" spans="2:4" x14ac:dyDescent="0.3">
      <c r="B6300" s="72" t="s">
        <v>396</v>
      </c>
      <c r="C6300" s="74" t="s">
        <v>29</v>
      </c>
      <c r="D6300" s="73">
        <v>442340.37</v>
      </c>
    </row>
    <row r="6301" spans="2:4" x14ac:dyDescent="0.3">
      <c r="B6301" s="72" t="s">
        <v>396</v>
      </c>
      <c r="C6301" s="74" t="s">
        <v>35</v>
      </c>
      <c r="D6301" s="73">
        <v>90707.07</v>
      </c>
    </row>
    <row r="6302" spans="2:4" x14ac:dyDescent="0.3">
      <c r="B6302" s="72" t="s">
        <v>396</v>
      </c>
      <c r="C6302" s="74" t="s">
        <v>37</v>
      </c>
      <c r="D6302" s="73">
        <v>2500</v>
      </c>
    </row>
    <row r="6303" spans="2:4" x14ac:dyDescent="0.3">
      <c r="B6303" s="72" t="s">
        <v>396</v>
      </c>
      <c r="C6303" s="74" t="s">
        <v>39</v>
      </c>
      <c r="D6303" s="73">
        <v>30372.370000000003</v>
      </c>
    </row>
    <row r="6304" spans="2:4" x14ac:dyDescent="0.3">
      <c r="B6304" s="72" t="s">
        <v>396</v>
      </c>
      <c r="C6304" s="74" t="s">
        <v>49</v>
      </c>
      <c r="D6304" s="73">
        <v>32856.959999999999</v>
      </c>
    </row>
    <row r="6305" spans="2:4" x14ac:dyDescent="0.3">
      <c r="B6305" s="72" t="s">
        <v>396</v>
      </c>
      <c r="C6305" s="74" t="s">
        <v>55</v>
      </c>
      <c r="D6305" s="73">
        <v>205188.62</v>
      </c>
    </row>
    <row r="6306" spans="2:4" x14ac:dyDescent="0.3">
      <c r="B6306" s="72" t="s">
        <v>396</v>
      </c>
      <c r="C6306" s="74" t="s">
        <v>57</v>
      </c>
      <c r="D6306" s="73">
        <v>1582.5</v>
      </c>
    </row>
    <row r="6307" spans="2:4" x14ac:dyDescent="0.3">
      <c r="B6307" s="72" t="s">
        <v>396</v>
      </c>
      <c r="C6307" s="74" t="s">
        <v>59</v>
      </c>
      <c r="D6307" s="73">
        <v>51158.51</v>
      </c>
    </row>
    <row r="6308" spans="2:4" x14ac:dyDescent="0.3">
      <c r="B6308" s="72" t="s">
        <v>396</v>
      </c>
      <c r="C6308" s="74" t="s">
        <v>65</v>
      </c>
      <c r="D6308" s="73">
        <v>5155.3599999999997</v>
      </c>
    </row>
    <row r="6309" spans="2:4" x14ac:dyDescent="0.3">
      <c r="B6309" s="72" t="s">
        <v>396</v>
      </c>
      <c r="C6309" s="74" t="s">
        <v>67</v>
      </c>
      <c r="D6309" s="73">
        <v>14254.849999999999</v>
      </c>
    </row>
    <row r="6310" spans="2:4" x14ac:dyDescent="0.3">
      <c r="B6310" s="72" t="s">
        <v>396</v>
      </c>
      <c r="C6310" s="74" t="s">
        <v>69</v>
      </c>
      <c r="D6310" s="73">
        <v>111891.54000000001</v>
      </c>
    </row>
    <row r="6311" spans="2:4" x14ac:dyDescent="0.3">
      <c r="B6311" s="72" t="s">
        <v>396</v>
      </c>
      <c r="C6311" s="74" t="s">
        <v>71</v>
      </c>
      <c r="D6311" s="73">
        <v>50893.13</v>
      </c>
    </row>
    <row r="6312" spans="2:4" x14ac:dyDescent="0.3">
      <c r="B6312" s="72" t="s">
        <v>396</v>
      </c>
      <c r="C6312" s="74" t="s">
        <v>73</v>
      </c>
      <c r="D6312" s="73">
        <v>50919.69</v>
      </c>
    </row>
    <row r="6313" spans="2:4" x14ac:dyDescent="0.3">
      <c r="B6313" s="72" t="s">
        <v>396</v>
      </c>
      <c r="C6313" s="74" t="s">
        <v>85</v>
      </c>
      <c r="D6313" s="73">
        <v>3260.0699999999997</v>
      </c>
    </row>
    <row r="6314" spans="2:4" x14ac:dyDescent="0.3">
      <c r="B6314" s="72" t="s">
        <v>396</v>
      </c>
      <c r="C6314" s="74" t="s">
        <v>87</v>
      </c>
      <c r="D6314" s="73">
        <v>9832.9599999999991</v>
      </c>
    </row>
    <row r="6315" spans="2:4" x14ac:dyDescent="0.3">
      <c r="B6315" s="72" t="s">
        <v>396</v>
      </c>
      <c r="C6315" s="74" t="s">
        <v>89</v>
      </c>
      <c r="D6315" s="73">
        <v>1605.34</v>
      </c>
    </row>
    <row r="6316" spans="2:4" x14ac:dyDescent="0.3">
      <c r="B6316" s="72" t="s">
        <v>396</v>
      </c>
      <c r="C6316" s="74" t="s">
        <v>91</v>
      </c>
      <c r="D6316" s="73">
        <v>21910.73</v>
      </c>
    </row>
    <row r="6317" spans="2:4" x14ac:dyDescent="0.3">
      <c r="B6317" s="72" t="s">
        <v>396</v>
      </c>
      <c r="C6317" s="74" t="s">
        <v>93</v>
      </c>
      <c r="D6317" s="73">
        <v>78677.460000000006</v>
      </c>
    </row>
    <row r="6318" spans="2:4" x14ac:dyDescent="0.3">
      <c r="B6318" s="72" t="s">
        <v>396</v>
      </c>
      <c r="C6318" s="74" t="s">
        <v>95</v>
      </c>
      <c r="D6318" s="73">
        <v>4542.76</v>
      </c>
    </row>
    <row r="6319" spans="2:4" x14ac:dyDescent="0.3">
      <c r="B6319" s="72" t="s">
        <v>396</v>
      </c>
      <c r="C6319" s="74" t="s">
        <v>101</v>
      </c>
      <c r="D6319" s="73">
        <v>9674.44</v>
      </c>
    </row>
    <row r="6320" spans="2:4" x14ac:dyDescent="0.3">
      <c r="B6320" s="72" t="s">
        <v>396</v>
      </c>
      <c r="C6320" s="74" t="s">
        <v>103</v>
      </c>
      <c r="D6320" s="73">
        <v>12522</v>
      </c>
    </row>
    <row r="6321" spans="2:4" x14ac:dyDescent="0.3">
      <c r="B6321" s="72" t="s">
        <v>396</v>
      </c>
      <c r="C6321" s="74" t="s">
        <v>105</v>
      </c>
      <c r="D6321" s="73">
        <v>37187.339999999997</v>
      </c>
    </row>
    <row r="6322" spans="2:4" x14ac:dyDescent="0.3">
      <c r="B6322" s="72" t="s">
        <v>396</v>
      </c>
      <c r="C6322" s="74" t="s">
        <v>109</v>
      </c>
      <c r="D6322" s="73">
        <v>102241.47</v>
      </c>
    </row>
    <row r="6323" spans="2:4" x14ac:dyDescent="0.3">
      <c r="B6323" s="72" t="s">
        <v>396</v>
      </c>
      <c r="C6323" s="74" t="s">
        <v>111</v>
      </c>
      <c r="D6323" s="73">
        <v>105455.09</v>
      </c>
    </row>
    <row r="6324" spans="2:4" x14ac:dyDescent="0.3">
      <c r="B6324" s="72" t="s">
        <v>396</v>
      </c>
      <c r="C6324" s="74" t="s">
        <v>113</v>
      </c>
      <c r="D6324" s="73">
        <v>289189.58999999997</v>
      </c>
    </row>
    <row r="6325" spans="2:4" x14ac:dyDescent="0.3">
      <c r="B6325" s="72" t="s">
        <v>396</v>
      </c>
      <c r="C6325" s="74" t="s">
        <v>121</v>
      </c>
      <c r="D6325" s="73">
        <v>42452.6</v>
      </c>
    </row>
    <row r="6326" spans="2:4" x14ac:dyDescent="0.3">
      <c r="B6326" s="72" t="s">
        <v>396</v>
      </c>
      <c r="C6326" s="74" t="s">
        <v>22</v>
      </c>
      <c r="D6326" s="73">
        <v>34496.39</v>
      </c>
    </row>
    <row r="6327" spans="2:4" x14ac:dyDescent="0.3">
      <c r="B6327" s="72" t="s">
        <v>396</v>
      </c>
      <c r="C6327" s="74" t="s">
        <v>10</v>
      </c>
      <c r="D6327" s="73">
        <v>69834.570000000007</v>
      </c>
    </row>
    <row r="6328" spans="2:4" x14ac:dyDescent="0.3">
      <c r="B6328" s="72" t="s">
        <v>416</v>
      </c>
      <c r="C6328" s="74" t="s">
        <v>192</v>
      </c>
      <c r="D6328" s="73">
        <v>2650093.69</v>
      </c>
    </row>
    <row r="6329" spans="2:4" x14ac:dyDescent="0.3">
      <c r="B6329" s="72" t="s">
        <v>416</v>
      </c>
      <c r="C6329" s="74" t="s">
        <v>182</v>
      </c>
      <c r="D6329" s="73">
        <v>535056.90999999992</v>
      </c>
    </row>
    <row r="6330" spans="2:4" x14ac:dyDescent="0.3">
      <c r="B6330" s="72" t="s">
        <v>416</v>
      </c>
      <c r="C6330" s="74" t="s">
        <v>143</v>
      </c>
      <c r="D6330" s="73">
        <v>3137.2299999999996</v>
      </c>
    </row>
    <row r="6331" spans="2:4" x14ac:dyDescent="0.3">
      <c r="B6331" s="72" t="s">
        <v>416</v>
      </c>
      <c r="C6331" s="74" t="s">
        <v>145</v>
      </c>
      <c r="D6331" s="73">
        <v>14723</v>
      </c>
    </row>
    <row r="6332" spans="2:4" x14ac:dyDescent="0.3">
      <c r="B6332" s="72" t="s">
        <v>416</v>
      </c>
      <c r="C6332" s="74" t="s">
        <v>147</v>
      </c>
      <c r="D6332" s="73">
        <v>2313.0600000000004</v>
      </c>
    </row>
    <row r="6333" spans="2:4" x14ac:dyDescent="0.3">
      <c r="B6333" s="72" t="s">
        <v>416</v>
      </c>
      <c r="C6333" s="74" t="s">
        <v>149</v>
      </c>
      <c r="D6333" s="73">
        <v>11423.64</v>
      </c>
    </row>
    <row r="6334" spans="2:4" x14ac:dyDescent="0.3">
      <c r="B6334" s="72" t="s">
        <v>416</v>
      </c>
      <c r="C6334" s="74" t="s">
        <v>159</v>
      </c>
      <c r="D6334" s="73">
        <v>54497.81</v>
      </c>
    </row>
    <row r="6335" spans="2:4" x14ac:dyDescent="0.3">
      <c r="B6335" s="72" t="s">
        <v>416</v>
      </c>
      <c r="C6335" s="74" t="s">
        <v>161</v>
      </c>
      <c r="D6335" s="73">
        <v>391629.06000000006</v>
      </c>
    </row>
    <row r="6336" spans="2:4" x14ac:dyDescent="0.3">
      <c r="B6336" s="72" t="s">
        <v>416</v>
      </c>
      <c r="C6336" s="74" t="s">
        <v>163</v>
      </c>
      <c r="D6336" s="73">
        <v>35459.300000000003</v>
      </c>
    </row>
    <row r="6337" spans="2:4" x14ac:dyDescent="0.3">
      <c r="B6337" s="72" t="s">
        <v>416</v>
      </c>
      <c r="C6337" s="74" t="s">
        <v>165</v>
      </c>
      <c r="D6337" s="73">
        <v>210801.13999999998</v>
      </c>
    </row>
    <row r="6338" spans="2:4" x14ac:dyDescent="0.3">
      <c r="B6338" s="72" t="s">
        <v>416</v>
      </c>
      <c r="C6338" s="74" t="s">
        <v>167</v>
      </c>
      <c r="D6338" s="73">
        <v>103893.78</v>
      </c>
    </row>
    <row r="6339" spans="2:4" x14ac:dyDescent="0.3">
      <c r="B6339" s="72" t="s">
        <v>416</v>
      </c>
      <c r="C6339" s="74" t="s">
        <v>169</v>
      </c>
      <c r="D6339" s="73">
        <v>475794.15</v>
      </c>
    </row>
    <row r="6340" spans="2:4" x14ac:dyDescent="0.3">
      <c r="B6340" s="72" t="s">
        <v>416</v>
      </c>
      <c r="C6340" s="74" t="s">
        <v>124</v>
      </c>
      <c r="D6340" s="73">
        <v>259205.75</v>
      </c>
    </row>
    <row r="6341" spans="2:4" x14ac:dyDescent="0.3">
      <c r="B6341" s="72" t="s">
        <v>416</v>
      </c>
      <c r="C6341" s="74" t="s">
        <v>126</v>
      </c>
      <c r="D6341" s="73">
        <v>155092.54999999999</v>
      </c>
    </row>
    <row r="6342" spans="2:4" x14ac:dyDescent="0.3">
      <c r="B6342" s="72" t="s">
        <v>416</v>
      </c>
      <c r="C6342" s="74" t="s">
        <v>132</v>
      </c>
      <c r="D6342" s="73">
        <v>300602.92</v>
      </c>
    </row>
    <row r="6343" spans="2:4" x14ac:dyDescent="0.3">
      <c r="B6343" s="72" t="s">
        <v>416</v>
      </c>
      <c r="C6343" s="74" t="s">
        <v>39</v>
      </c>
      <c r="D6343" s="73">
        <v>1707583.08</v>
      </c>
    </row>
    <row r="6344" spans="2:4" x14ac:dyDescent="0.3">
      <c r="B6344" s="72" t="s">
        <v>416</v>
      </c>
      <c r="C6344" s="74" t="s">
        <v>59</v>
      </c>
      <c r="D6344" s="73">
        <v>457667.58</v>
      </c>
    </row>
    <row r="6345" spans="2:4" x14ac:dyDescent="0.3">
      <c r="B6345" s="72" t="s">
        <v>416</v>
      </c>
      <c r="C6345" s="74" t="s">
        <v>69</v>
      </c>
      <c r="D6345" s="73">
        <v>24364.12</v>
      </c>
    </row>
    <row r="6346" spans="2:4" x14ac:dyDescent="0.3">
      <c r="B6346" s="72" t="s">
        <v>416</v>
      </c>
      <c r="C6346" s="74" t="s">
        <v>71</v>
      </c>
      <c r="D6346" s="73">
        <v>26581.8</v>
      </c>
    </row>
    <row r="6347" spans="2:4" x14ac:dyDescent="0.3">
      <c r="B6347" s="72" t="s">
        <v>416</v>
      </c>
      <c r="C6347" s="74" t="s">
        <v>73</v>
      </c>
      <c r="D6347" s="73">
        <v>152903.72</v>
      </c>
    </row>
    <row r="6348" spans="2:4" x14ac:dyDescent="0.3">
      <c r="B6348" s="72" t="s">
        <v>416</v>
      </c>
      <c r="C6348" s="74" t="s">
        <v>87</v>
      </c>
      <c r="D6348" s="73">
        <v>612917.76000000001</v>
      </c>
    </row>
    <row r="6349" spans="2:4" x14ac:dyDescent="0.3">
      <c r="B6349" s="72" t="s">
        <v>416</v>
      </c>
      <c r="C6349" s="74" t="s">
        <v>91</v>
      </c>
      <c r="D6349" s="73">
        <v>192410.82</v>
      </c>
    </row>
    <row r="6350" spans="2:4" x14ac:dyDescent="0.3">
      <c r="B6350" s="72" t="s">
        <v>416</v>
      </c>
      <c r="C6350" s="74" t="s">
        <v>93</v>
      </c>
      <c r="D6350" s="73">
        <v>97892.2</v>
      </c>
    </row>
    <row r="6351" spans="2:4" x14ac:dyDescent="0.3">
      <c r="B6351" s="72" t="s">
        <v>416</v>
      </c>
      <c r="C6351" s="74" t="s">
        <v>95</v>
      </c>
      <c r="D6351" s="73">
        <v>81945.740000000005</v>
      </c>
    </row>
    <row r="6352" spans="2:4" x14ac:dyDescent="0.3">
      <c r="B6352" s="72" t="s">
        <v>416</v>
      </c>
      <c r="C6352" s="74" t="s">
        <v>101</v>
      </c>
      <c r="D6352" s="73">
        <v>11867.66</v>
      </c>
    </row>
    <row r="6353" spans="2:4" x14ac:dyDescent="0.3">
      <c r="B6353" s="72" t="s">
        <v>416</v>
      </c>
      <c r="C6353" s="74" t="s">
        <v>103</v>
      </c>
      <c r="D6353" s="73">
        <v>13918</v>
      </c>
    </row>
    <row r="6354" spans="2:4" x14ac:dyDescent="0.3">
      <c r="B6354" s="72" t="s">
        <v>416</v>
      </c>
      <c r="C6354" s="74" t="s">
        <v>109</v>
      </c>
      <c r="D6354" s="73">
        <v>58962.89</v>
      </c>
    </row>
    <row r="6355" spans="2:4" x14ac:dyDescent="0.3">
      <c r="B6355" s="72" t="s">
        <v>416</v>
      </c>
      <c r="C6355" s="74" t="s">
        <v>111</v>
      </c>
      <c r="D6355" s="73">
        <v>58670.2</v>
      </c>
    </row>
    <row r="6356" spans="2:4" x14ac:dyDescent="0.3">
      <c r="B6356" s="72" t="s">
        <v>416</v>
      </c>
      <c r="C6356" s="74" t="s">
        <v>117</v>
      </c>
      <c r="D6356" s="73">
        <v>258638.34000000003</v>
      </c>
    </row>
    <row r="6357" spans="2:4" x14ac:dyDescent="0.3">
      <c r="B6357" s="72" t="s">
        <v>416</v>
      </c>
      <c r="C6357" s="74" t="s">
        <v>22</v>
      </c>
      <c r="D6357" s="73">
        <v>9509.84</v>
      </c>
    </row>
    <row r="6358" spans="2:4" x14ac:dyDescent="0.3">
      <c r="B6358" s="72" t="s">
        <v>418</v>
      </c>
      <c r="C6358" s="74" t="s">
        <v>192</v>
      </c>
      <c r="D6358" s="73">
        <v>1230854.1599999999</v>
      </c>
    </row>
    <row r="6359" spans="2:4" x14ac:dyDescent="0.3">
      <c r="B6359" s="72" t="s">
        <v>418</v>
      </c>
      <c r="C6359" s="74" t="s">
        <v>182</v>
      </c>
      <c r="D6359" s="73">
        <v>215232.16999999998</v>
      </c>
    </row>
    <row r="6360" spans="2:4" x14ac:dyDescent="0.3">
      <c r="B6360" s="72" t="s">
        <v>418</v>
      </c>
      <c r="C6360" s="74" t="s">
        <v>143</v>
      </c>
      <c r="D6360" s="73">
        <v>1216.04</v>
      </c>
    </row>
    <row r="6361" spans="2:4" x14ac:dyDescent="0.3">
      <c r="B6361" s="72" t="s">
        <v>418</v>
      </c>
      <c r="C6361" s="74" t="s">
        <v>145</v>
      </c>
      <c r="D6361" s="73">
        <v>7419.41</v>
      </c>
    </row>
    <row r="6362" spans="2:4" x14ac:dyDescent="0.3">
      <c r="B6362" s="72" t="s">
        <v>418</v>
      </c>
      <c r="C6362" s="74" t="s">
        <v>147</v>
      </c>
      <c r="D6362" s="73">
        <v>649.38</v>
      </c>
    </row>
    <row r="6363" spans="2:4" x14ac:dyDescent="0.3">
      <c r="B6363" s="72" t="s">
        <v>418</v>
      </c>
      <c r="C6363" s="74" t="s">
        <v>149</v>
      </c>
      <c r="D6363" s="73">
        <v>5722.08</v>
      </c>
    </row>
    <row r="6364" spans="2:4" x14ac:dyDescent="0.3">
      <c r="B6364" s="72" t="s">
        <v>418</v>
      </c>
      <c r="C6364" s="74" t="s">
        <v>159</v>
      </c>
      <c r="D6364" s="73">
        <v>25181.739999999998</v>
      </c>
    </row>
    <row r="6365" spans="2:4" x14ac:dyDescent="0.3">
      <c r="B6365" s="72" t="s">
        <v>418</v>
      </c>
      <c r="C6365" s="74" t="s">
        <v>161</v>
      </c>
      <c r="D6365" s="73">
        <v>174757.1</v>
      </c>
    </row>
    <row r="6366" spans="2:4" x14ac:dyDescent="0.3">
      <c r="B6366" s="72" t="s">
        <v>418</v>
      </c>
      <c r="C6366" s="74" t="s">
        <v>163</v>
      </c>
      <c r="D6366" s="73">
        <v>16288.38</v>
      </c>
    </row>
    <row r="6367" spans="2:4" x14ac:dyDescent="0.3">
      <c r="B6367" s="72" t="s">
        <v>418</v>
      </c>
      <c r="C6367" s="74" t="s">
        <v>165</v>
      </c>
      <c r="D6367" s="73">
        <v>94367.51999999999</v>
      </c>
    </row>
    <row r="6368" spans="2:4" x14ac:dyDescent="0.3">
      <c r="B6368" s="72" t="s">
        <v>418</v>
      </c>
      <c r="C6368" s="74" t="s">
        <v>167</v>
      </c>
      <c r="D6368" s="73">
        <v>54040.049999999996</v>
      </c>
    </row>
    <row r="6369" spans="2:4" x14ac:dyDescent="0.3">
      <c r="B6369" s="72" t="s">
        <v>418</v>
      </c>
      <c r="C6369" s="74" t="s">
        <v>169</v>
      </c>
      <c r="D6369" s="73">
        <v>237499.77</v>
      </c>
    </row>
    <row r="6370" spans="2:4" x14ac:dyDescent="0.3">
      <c r="B6370" s="72" t="s">
        <v>418</v>
      </c>
      <c r="C6370" s="74" t="s">
        <v>124</v>
      </c>
      <c r="D6370" s="73">
        <v>101202.27</v>
      </c>
    </row>
    <row r="6371" spans="2:4" x14ac:dyDescent="0.3">
      <c r="B6371" s="72" t="s">
        <v>418</v>
      </c>
      <c r="C6371" s="74" t="s">
        <v>126</v>
      </c>
      <c r="D6371" s="73">
        <v>123934.14</v>
      </c>
    </row>
    <row r="6372" spans="2:4" x14ac:dyDescent="0.3">
      <c r="B6372" s="72" t="s">
        <v>418</v>
      </c>
      <c r="C6372" s="74" t="s">
        <v>132</v>
      </c>
      <c r="D6372" s="73">
        <v>197567.84</v>
      </c>
    </row>
    <row r="6373" spans="2:4" x14ac:dyDescent="0.3">
      <c r="B6373" s="72" t="s">
        <v>418</v>
      </c>
      <c r="C6373" s="74" t="s">
        <v>39</v>
      </c>
      <c r="D6373" s="73">
        <v>726608.43</v>
      </c>
    </row>
    <row r="6374" spans="2:4" x14ac:dyDescent="0.3">
      <c r="B6374" s="72" t="s">
        <v>418</v>
      </c>
      <c r="C6374" s="74" t="s">
        <v>59</v>
      </c>
      <c r="D6374" s="73">
        <v>230756.06</v>
      </c>
    </row>
    <row r="6375" spans="2:4" x14ac:dyDescent="0.3">
      <c r="B6375" s="72" t="s">
        <v>418</v>
      </c>
      <c r="C6375" s="74" t="s">
        <v>67</v>
      </c>
      <c r="D6375" s="73">
        <v>43739.93</v>
      </c>
    </row>
    <row r="6376" spans="2:4" x14ac:dyDescent="0.3">
      <c r="B6376" s="72" t="s">
        <v>418</v>
      </c>
      <c r="C6376" s="74" t="s">
        <v>69</v>
      </c>
      <c r="D6376" s="73">
        <v>11807.72</v>
      </c>
    </row>
    <row r="6377" spans="2:4" x14ac:dyDescent="0.3">
      <c r="B6377" s="72" t="s">
        <v>418</v>
      </c>
      <c r="C6377" s="74" t="s">
        <v>71</v>
      </c>
      <c r="D6377" s="73">
        <v>13119.88</v>
      </c>
    </row>
    <row r="6378" spans="2:4" x14ac:dyDescent="0.3">
      <c r="B6378" s="72" t="s">
        <v>418</v>
      </c>
      <c r="C6378" s="74" t="s">
        <v>73</v>
      </c>
      <c r="D6378" s="73">
        <v>103258.91</v>
      </c>
    </row>
    <row r="6379" spans="2:4" x14ac:dyDescent="0.3">
      <c r="B6379" s="72" t="s">
        <v>418</v>
      </c>
      <c r="C6379" s="74" t="s">
        <v>87</v>
      </c>
      <c r="D6379" s="73">
        <v>337416.7</v>
      </c>
    </row>
    <row r="6380" spans="2:4" x14ac:dyDescent="0.3">
      <c r="B6380" s="72" t="s">
        <v>418</v>
      </c>
      <c r="C6380" s="74" t="s">
        <v>91</v>
      </c>
      <c r="D6380" s="73">
        <v>22665.69</v>
      </c>
    </row>
    <row r="6381" spans="2:4" x14ac:dyDescent="0.3">
      <c r="B6381" s="72" t="s">
        <v>418</v>
      </c>
      <c r="C6381" s="74" t="s">
        <v>93</v>
      </c>
      <c r="D6381" s="73">
        <v>51042.400000000001</v>
      </c>
    </row>
    <row r="6382" spans="2:4" x14ac:dyDescent="0.3">
      <c r="B6382" s="72" t="s">
        <v>418</v>
      </c>
      <c r="C6382" s="74" t="s">
        <v>95</v>
      </c>
      <c r="D6382" s="73">
        <v>69170.070000000007</v>
      </c>
    </row>
    <row r="6383" spans="2:4" x14ac:dyDescent="0.3">
      <c r="B6383" s="72" t="s">
        <v>418</v>
      </c>
      <c r="C6383" s="74" t="s">
        <v>101</v>
      </c>
      <c r="D6383" s="73">
        <v>6730.75</v>
      </c>
    </row>
    <row r="6384" spans="2:4" x14ac:dyDescent="0.3">
      <c r="B6384" s="72" t="s">
        <v>418</v>
      </c>
      <c r="C6384" s="74" t="s">
        <v>103</v>
      </c>
      <c r="D6384" s="73">
        <v>53166</v>
      </c>
    </row>
    <row r="6385" spans="2:4" x14ac:dyDescent="0.3">
      <c r="B6385" s="72" t="s">
        <v>418</v>
      </c>
      <c r="C6385" s="74" t="s">
        <v>109</v>
      </c>
      <c r="D6385" s="73">
        <v>54430.22</v>
      </c>
    </row>
    <row r="6386" spans="2:4" x14ac:dyDescent="0.3">
      <c r="B6386" s="72" t="s">
        <v>418</v>
      </c>
      <c r="C6386" s="74" t="s">
        <v>111</v>
      </c>
      <c r="D6386" s="73">
        <v>47880.44</v>
      </c>
    </row>
    <row r="6387" spans="2:4" x14ac:dyDescent="0.3">
      <c r="B6387" s="72" t="s">
        <v>418</v>
      </c>
      <c r="C6387" s="74" t="s">
        <v>117</v>
      </c>
      <c r="D6387" s="73">
        <v>118214.13</v>
      </c>
    </row>
    <row r="6388" spans="2:4" x14ac:dyDescent="0.3">
      <c r="B6388" s="72" t="s">
        <v>418</v>
      </c>
      <c r="C6388" s="74" t="s">
        <v>22</v>
      </c>
      <c r="D6388" s="73">
        <v>8159.5</v>
      </c>
    </row>
    <row r="6389" spans="2:4" x14ac:dyDescent="0.3">
      <c r="B6389" s="72" t="s">
        <v>822</v>
      </c>
      <c r="C6389" s="74" t="s">
        <v>187</v>
      </c>
      <c r="D6389" s="73">
        <v>23978.32</v>
      </c>
    </row>
    <row r="6390" spans="2:4" x14ac:dyDescent="0.3">
      <c r="B6390" s="72" t="s">
        <v>822</v>
      </c>
      <c r="C6390" s="74" t="s">
        <v>192</v>
      </c>
      <c r="D6390" s="73">
        <v>889833.70000000007</v>
      </c>
    </row>
    <row r="6391" spans="2:4" x14ac:dyDescent="0.3">
      <c r="B6391" s="72" t="s">
        <v>822</v>
      </c>
      <c r="C6391" s="74" t="s">
        <v>174</v>
      </c>
      <c r="D6391" s="73">
        <v>2840.29</v>
      </c>
    </row>
    <row r="6392" spans="2:4" x14ac:dyDescent="0.3">
      <c r="B6392" s="72" t="s">
        <v>822</v>
      </c>
      <c r="C6392" s="74" t="s">
        <v>182</v>
      </c>
      <c r="D6392" s="73">
        <v>188626.25</v>
      </c>
    </row>
    <row r="6393" spans="2:4" x14ac:dyDescent="0.3">
      <c r="B6393" s="72" t="s">
        <v>822</v>
      </c>
      <c r="C6393" s="74" t="s">
        <v>135</v>
      </c>
      <c r="D6393" s="73">
        <v>937.31999999999994</v>
      </c>
    </row>
    <row r="6394" spans="2:4" x14ac:dyDescent="0.3">
      <c r="B6394" s="72" t="s">
        <v>822</v>
      </c>
      <c r="C6394" s="74" t="s">
        <v>137</v>
      </c>
      <c r="D6394" s="73">
        <v>4096.42</v>
      </c>
    </row>
    <row r="6395" spans="2:4" x14ac:dyDescent="0.3">
      <c r="B6395" s="72" t="s">
        <v>822</v>
      </c>
      <c r="C6395" s="74" t="s">
        <v>139</v>
      </c>
      <c r="D6395" s="73">
        <v>38720</v>
      </c>
    </row>
    <row r="6396" spans="2:4" x14ac:dyDescent="0.3">
      <c r="B6396" s="72" t="s">
        <v>822</v>
      </c>
      <c r="C6396" s="74" t="s">
        <v>141</v>
      </c>
      <c r="D6396" s="73">
        <v>117359</v>
      </c>
    </row>
    <row r="6397" spans="2:4" x14ac:dyDescent="0.3">
      <c r="B6397" s="72" t="s">
        <v>822</v>
      </c>
      <c r="C6397" s="74" t="s">
        <v>143</v>
      </c>
      <c r="D6397" s="73">
        <v>1206.7</v>
      </c>
    </row>
    <row r="6398" spans="2:4" x14ac:dyDescent="0.3">
      <c r="B6398" s="72" t="s">
        <v>822</v>
      </c>
      <c r="C6398" s="74" t="s">
        <v>145</v>
      </c>
      <c r="D6398" s="73">
        <v>3545.59</v>
      </c>
    </row>
    <row r="6399" spans="2:4" x14ac:dyDescent="0.3">
      <c r="B6399" s="72" t="s">
        <v>822</v>
      </c>
      <c r="C6399" s="74" t="s">
        <v>159</v>
      </c>
      <c r="D6399" s="73">
        <v>20065.03</v>
      </c>
    </row>
    <row r="6400" spans="2:4" x14ac:dyDescent="0.3">
      <c r="B6400" s="72" t="s">
        <v>822</v>
      </c>
      <c r="C6400" s="74" t="s">
        <v>161</v>
      </c>
      <c r="D6400" s="73">
        <v>128449.91</v>
      </c>
    </row>
    <row r="6401" spans="2:4" x14ac:dyDescent="0.3">
      <c r="B6401" s="72" t="s">
        <v>822</v>
      </c>
      <c r="C6401" s="74" t="s">
        <v>163</v>
      </c>
      <c r="D6401" s="73">
        <v>3763.09</v>
      </c>
    </row>
    <row r="6402" spans="2:4" x14ac:dyDescent="0.3">
      <c r="B6402" s="72" t="s">
        <v>822</v>
      </c>
      <c r="C6402" s="74" t="s">
        <v>165</v>
      </c>
      <c r="D6402" s="73">
        <v>67090.040000000008</v>
      </c>
    </row>
    <row r="6403" spans="2:4" x14ac:dyDescent="0.3">
      <c r="B6403" s="72" t="s">
        <v>822</v>
      </c>
      <c r="C6403" s="74" t="s">
        <v>128</v>
      </c>
      <c r="D6403" s="73">
        <v>52651.76</v>
      </c>
    </row>
    <row r="6404" spans="2:4" x14ac:dyDescent="0.3">
      <c r="B6404" s="72" t="s">
        <v>822</v>
      </c>
      <c r="C6404" s="74" t="s">
        <v>132</v>
      </c>
      <c r="D6404" s="73">
        <v>320512.46999999997</v>
      </c>
    </row>
    <row r="6405" spans="2:4" x14ac:dyDescent="0.3">
      <c r="B6405" s="72" t="s">
        <v>822</v>
      </c>
      <c r="C6405" s="74" t="s">
        <v>33</v>
      </c>
      <c r="D6405" s="73">
        <v>36204.239999999998</v>
      </c>
    </row>
    <row r="6406" spans="2:4" x14ac:dyDescent="0.3">
      <c r="B6406" s="72" t="s">
        <v>822</v>
      </c>
      <c r="C6406" s="74" t="s">
        <v>35</v>
      </c>
      <c r="D6406" s="73">
        <v>215015.03</v>
      </c>
    </row>
    <row r="6407" spans="2:4" x14ac:dyDescent="0.3">
      <c r="B6407" s="72" t="s">
        <v>822</v>
      </c>
      <c r="C6407" s="74" t="s">
        <v>49</v>
      </c>
      <c r="D6407" s="73">
        <v>51813.71</v>
      </c>
    </row>
    <row r="6408" spans="2:4" x14ac:dyDescent="0.3">
      <c r="B6408" s="72" t="s">
        <v>822</v>
      </c>
      <c r="C6408" s="74" t="s">
        <v>71</v>
      </c>
      <c r="D6408" s="73">
        <v>24928.29</v>
      </c>
    </row>
    <row r="6409" spans="2:4" x14ac:dyDescent="0.3">
      <c r="B6409" s="72" t="s">
        <v>822</v>
      </c>
      <c r="C6409" s="74" t="s">
        <v>73</v>
      </c>
      <c r="D6409" s="73">
        <v>49195.5</v>
      </c>
    </row>
    <row r="6410" spans="2:4" x14ac:dyDescent="0.3">
      <c r="B6410" s="72" t="s">
        <v>822</v>
      </c>
      <c r="C6410" s="74" t="s">
        <v>81</v>
      </c>
      <c r="D6410" s="73">
        <v>486799.88</v>
      </c>
    </row>
    <row r="6411" spans="2:4" x14ac:dyDescent="0.3">
      <c r="B6411" s="72" t="s">
        <v>822</v>
      </c>
      <c r="C6411" s="74" t="s">
        <v>87</v>
      </c>
      <c r="D6411" s="73">
        <v>170920.86</v>
      </c>
    </row>
    <row r="6412" spans="2:4" x14ac:dyDescent="0.3">
      <c r="B6412" s="72" t="s">
        <v>822</v>
      </c>
      <c r="C6412" s="74" t="s">
        <v>89</v>
      </c>
      <c r="D6412" s="73">
        <v>42800</v>
      </c>
    </row>
    <row r="6413" spans="2:4" x14ac:dyDescent="0.3">
      <c r="B6413" s="72" t="s">
        <v>822</v>
      </c>
      <c r="C6413" s="74" t="s">
        <v>91</v>
      </c>
      <c r="D6413" s="73">
        <v>34066.639999999999</v>
      </c>
    </row>
    <row r="6414" spans="2:4" x14ac:dyDescent="0.3">
      <c r="B6414" s="72" t="s">
        <v>822</v>
      </c>
      <c r="C6414" s="74" t="s">
        <v>93</v>
      </c>
      <c r="D6414" s="73">
        <v>30486.34</v>
      </c>
    </row>
    <row r="6415" spans="2:4" x14ac:dyDescent="0.3">
      <c r="B6415" s="72" t="s">
        <v>822</v>
      </c>
      <c r="C6415" s="74" t="s">
        <v>109</v>
      </c>
      <c r="D6415" s="73">
        <v>308434.11</v>
      </c>
    </row>
    <row r="6416" spans="2:4" x14ac:dyDescent="0.3">
      <c r="B6416" s="72" t="s">
        <v>822</v>
      </c>
      <c r="C6416" s="74" t="s">
        <v>113</v>
      </c>
      <c r="D6416" s="73">
        <v>103962.63</v>
      </c>
    </row>
    <row r="6417" spans="2:4" x14ac:dyDescent="0.3">
      <c r="B6417" s="72" t="s">
        <v>822</v>
      </c>
      <c r="C6417" s="74" t="s">
        <v>115</v>
      </c>
      <c r="D6417" s="73">
        <v>48630</v>
      </c>
    </row>
    <row r="6418" spans="2:4" x14ac:dyDescent="0.3">
      <c r="B6418" s="72" t="s">
        <v>822</v>
      </c>
      <c r="C6418" s="74" t="s">
        <v>10</v>
      </c>
      <c r="D6418" s="73">
        <v>111748.97</v>
      </c>
    </row>
    <row r="6419" spans="2:4" x14ac:dyDescent="0.3">
      <c r="B6419" s="72" t="s">
        <v>822</v>
      </c>
      <c r="C6419" s="74" t="s">
        <v>12</v>
      </c>
      <c r="D6419" s="73">
        <v>13155.63</v>
      </c>
    </row>
    <row r="6420" spans="2:4" x14ac:dyDescent="0.3">
      <c r="B6420" s="72" t="s">
        <v>822</v>
      </c>
      <c r="C6420" s="74" t="s">
        <v>14</v>
      </c>
      <c r="D6420" s="73">
        <v>41840.910000000003</v>
      </c>
    </row>
    <row r="6421" spans="2:4" x14ac:dyDescent="0.3">
      <c r="B6421" s="72" t="s">
        <v>242</v>
      </c>
      <c r="C6421" s="74" t="s">
        <v>194</v>
      </c>
      <c r="D6421" s="73">
        <v>228408.84000000003</v>
      </c>
    </row>
    <row r="6422" spans="2:4" x14ac:dyDescent="0.3">
      <c r="B6422" s="72" t="s">
        <v>242</v>
      </c>
      <c r="C6422" s="74" t="s">
        <v>193</v>
      </c>
      <c r="D6422" s="73">
        <v>-228408.84000000003</v>
      </c>
    </row>
    <row r="6423" spans="2:4" x14ac:dyDescent="0.3">
      <c r="B6423" s="72" t="s">
        <v>242</v>
      </c>
      <c r="C6423" s="74" t="s">
        <v>185</v>
      </c>
      <c r="D6423" s="73">
        <v>445840</v>
      </c>
    </row>
    <row r="6424" spans="2:4" x14ac:dyDescent="0.3">
      <c r="B6424" s="72" t="s">
        <v>242</v>
      </c>
      <c r="C6424" s="74" t="s">
        <v>186</v>
      </c>
      <c r="D6424" s="73">
        <v>383818.02</v>
      </c>
    </row>
    <row r="6425" spans="2:4" x14ac:dyDescent="0.3">
      <c r="B6425" s="72" t="s">
        <v>242</v>
      </c>
      <c r="C6425" s="74" t="s">
        <v>187</v>
      </c>
      <c r="D6425" s="73">
        <v>588922.91999999993</v>
      </c>
    </row>
    <row r="6426" spans="2:4" x14ac:dyDescent="0.3">
      <c r="B6426" s="72" t="s">
        <v>242</v>
      </c>
      <c r="C6426" s="74" t="s">
        <v>190</v>
      </c>
      <c r="D6426" s="73">
        <v>899021.38000000012</v>
      </c>
    </row>
    <row r="6427" spans="2:4" x14ac:dyDescent="0.3">
      <c r="B6427" s="72" t="s">
        <v>242</v>
      </c>
      <c r="C6427" s="74" t="s">
        <v>191</v>
      </c>
      <c r="D6427" s="73">
        <v>686398.89999999991</v>
      </c>
    </row>
    <row r="6428" spans="2:4" x14ac:dyDescent="0.3">
      <c r="B6428" s="72" t="s">
        <v>242</v>
      </c>
      <c r="C6428" s="74" t="s">
        <v>192</v>
      </c>
      <c r="D6428" s="73">
        <v>36323986.590000011</v>
      </c>
    </row>
    <row r="6429" spans="2:4" x14ac:dyDescent="0.3">
      <c r="B6429" s="72" t="s">
        <v>242</v>
      </c>
      <c r="C6429" s="74" t="s">
        <v>172</v>
      </c>
      <c r="D6429" s="73">
        <v>128167.12</v>
      </c>
    </row>
    <row r="6430" spans="2:4" x14ac:dyDescent="0.3">
      <c r="B6430" s="72" t="s">
        <v>242</v>
      </c>
      <c r="C6430" s="74" t="s">
        <v>174</v>
      </c>
      <c r="D6430" s="73">
        <v>372370.31</v>
      </c>
    </row>
    <row r="6431" spans="2:4" x14ac:dyDescent="0.3">
      <c r="B6431" s="72" t="s">
        <v>242</v>
      </c>
      <c r="C6431" s="74" t="s">
        <v>178</v>
      </c>
      <c r="D6431" s="73">
        <v>511211.45</v>
      </c>
    </row>
    <row r="6432" spans="2:4" x14ac:dyDescent="0.3">
      <c r="B6432" s="72" t="s">
        <v>242</v>
      </c>
      <c r="C6432" s="74" t="s">
        <v>180</v>
      </c>
      <c r="D6432" s="73">
        <v>318878.57999999996</v>
      </c>
    </row>
    <row r="6433" spans="2:4" x14ac:dyDescent="0.3">
      <c r="B6433" s="72" t="s">
        <v>242</v>
      </c>
      <c r="C6433" s="74" t="s">
        <v>182</v>
      </c>
      <c r="D6433" s="73">
        <v>13304521.450000001</v>
      </c>
    </row>
    <row r="6434" spans="2:4" x14ac:dyDescent="0.3">
      <c r="B6434" s="72" t="s">
        <v>242</v>
      </c>
      <c r="C6434" s="74" t="s">
        <v>135</v>
      </c>
      <c r="D6434" s="73">
        <v>26632.109999999993</v>
      </c>
    </row>
    <row r="6435" spans="2:4" x14ac:dyDescent="0.3">
      <c r="B6435" s="72" t="s">
        <v>242</v>
      </c>
      <c r="C6435" s="74" t="s">
        <v>137</v>
      </c>
      <c r="D6435" s="73">
        <v>72309.99000000002</v>
      </c>
    </row>
    <row r="6436" spans="2:4" x14ac:dyDescent="0.3">
      <c r="B6436" s="72" t="s">
        <v>242</v>
      </c>
      <c r="C6436" s="74" t="s">
        <v>139</v>
      </c>
      <c r="D6436" s="73">
        <v>3683626.3800000013</v>
      </c>
    </row>
    <row r="6437" spans="2:4" x14ac:dyDescent="0.3">
      <c r="B6437" s="72" t="s">
        <v>242</v>
      </c>
      <c r="C6437" s="74" t="s">
        <v>141</v>
      </c>
      <c r="D6437" s="73">
        <v>4608434.2600000016</v>
      </c>
    </row>
    <row r="6438" spans="2:4" x14ac:dyDescent="0.3">
      <c r="B6438" s="72" t="s">
        <v>242</v>
      </c>
      <c r="C6438" s="74" t="s">
        <v>143</v>
      </c>
      <c r="D6438" s="73">
        <v>362811.80999999994</v>
      </c>
    </row>
    <row r="6439" spans="2:4" x14ac:dyDescent="0.3">
      <c r="B6439" s="72" t="s">
        <v>242</v>
      </c>
      <c r="C6439" s="74" t="s">
        <v>145</v>
      </c>
      <c r="D6439" s="73">
        <v>245503.34999999998</v>
      </c>
    </row>
    <row r="6440" spans="2:4" x14ac:dyDescent="0.3">
      <c r="B6440" s="72" t="s">
        <v>242</v>
      </c>
      <c r="C6440" s="74" t="s">
        <v>147</v>
      </c>
      <c r="D6440" s="73">
        <v>12770.910000000002</v>
      </c>
    </row>
    <row r="6441" spans="2:4" x14ac:dyDescent="0.3">
      <c r="B6441" s="72" t="s">
        <v>242</v>
      </c>
      <c r="C6441" s="74" t="s">
        <v>149</v>
      </c>
      <c r="D6441" s="73">
        <v>24853.77</v>
      </c>
    </row>
    <row r="6442" spans="2:4" x14ac:dyDescent="0.3">
      <c r="B6442" s="72" t="s">
        <v>242</v>
      </c>
      <c r="C6442" s="74" t="s">
        <v>159</v>
      </c>
      <c r="D6442" s="73">
        <v>1622196.6899999997</v>
      </c>
    </row>
    <row r="6443" spans="2:4" x14ac:dyDescent="0.3">
      <c r="B6443" s="72" t="s">
        <v>242</v>
      </c>
      <c r="C6443" s="74" t="s">
        <v>161</v>
      </c>
      <c r="D6443" s="73">
        <v>5500574.5599999987</v>
      </c>
    </row>
    <row r="6444" spans="2:4" x14ac:dyDescent="0.3">
      <c r="B6444" s="72" t="s">
        <v>242</v>
      </c>
      <c r="C6444" s="74" t="s">
        <v>163</v>
      </c>
      <c r="D6444" s="73">
        <v>1082470.9699999997</v>
      </c>
    </row>
    <row r="6445" spans="2:4" x14ac:dyDescent="0.3">
      <c r="B6445" s="72" t="s">
        <v>242</v>
      </c>
      <c r="C6445" s="74" t="s">
        <v>165</v>
      </c>
      <c r="D6445" s="73">
        <v>2924540.2100000009</v>
      </c>
    </row>
    <row r="6446" spans="2:4" x14ac:dyDescent="0.3">
      <c r="B6446" s="72" t="s">
        <v>242</v>
      </c>
      <c r="C6446" s="74" t="s">
        <v>167</v>
      </c>
      <c r="D6446" s="73">
        <v>1980</v>
      </c>
    </row>
    <row r="6447" spans="2:4" x14ac:dyDescent="0.3">
      <c r="B6447" s="72" t="s">
        <v>242</v>
      </c>
      <c r="C6447" s="74" t="s">
        <v>169</v>
      </c>
      <c r="D6447" s="73">
        <v>2904</v>
      </c>
    </row>
    <row r="6448" spans="2:4" x14ac:dyDescent="0.3">
      <c r="B6448" s="72" t="s">
        <v>242</v>
      </c>
      <c r="C6448" s="74" t="s">
        <v>124</v>
      </c>
      <c r="D6448" s="73">
        <v>1327500.1800000002</v>
      </c>
    </row>
    <row r="6449" spans="2:4" x14ac:dyDescent="0.3">
      <c r="B6449" s="72" t="s">
        <v>242</v>
      </c>
      <c r="C6449" s="74" t="s">
        <v>126</v>
      </c>
      <c r="D6449" s="73">
        <v>243625.37999999998</v>
      </c>
    </row>
    <row r="6450" spans="2:4" x14ac:dyDescent="0.3">
      <c r="B6450" s="72" t="s">
        <v>242</v>
      </c>
      <c r="C6450" s="74" t="s">
        <v>128</v>
      </c>
      <c r="D6450" s="73">
        <v>1308549.1200000001</v>
      </c>
    </row>
    <row r="6451" spans="2:4" x14ac:dyDescent="0.3">
      <c r="B6451" s="72" t="s">
        <v>242</v>
      </c>
      <c r="C6451" s="74" t="s">
        <v>130</v>
      </c>
      <c r="D6451" s="73">
        <v>212097.68</v>
      </c>
    </row>
    <row r="6452" spans="2:4" x14ac:dyDescent="0.3">
      <c r="B6452" s="72" t="s">
        <v>242</v>
      </c>
      <c r="C6452" s="74" t="s">
        <v>132</v>
      </c>
      <c r="D6452" s="73">
        <v>2601179.1</v>
      </c>
    </row>
    <row r="6453" spans="2:4" x14ac:dyDescent="0.3">
      <c r="B6453" s="72" t="s">
        <v>242</v>
      </c>
      <c r="C6453" s="74" t="s">
        <v>29</v>
      </c>
      <c r="D6453" s="73">
        <v>13.01</v>
      </c>
    </row>
    <row r="6454" spans="2:4" x14ac:dyDescent="0.3">
      <c r="B6454" s="72" t="s">
        <v>242</v>
      </c>
      <c r="C6454" s="74" t="s">
        <v>35</v>
      </c>
      <c r="D6454" s="73">
        <v>5464.91</v>
      </c>
    </row>
    <row r="6455" spans="2:4" x14ac:dyDescent="0.3">
      <c r="B6455" s="72" t="s">
        <v>242</v>
      </c>
      <c r="C6455" s="74" t="s">
        <v>39</v>
      </c>
      <c r="D6455" s="73">
        <v>175375.84000000003</v>
      </c>
    </row>
    <row r="6456" spans="2:4" x14ac:dyDescent="0.3">
      <c r="B6456" s="72" t="s">
        <v>242</v>
      </c>
      <c r="C6456" s="74" t="s">
        <v>49</v>
      </c>
      <c r="D6456" s="73">
        <v>828214.87</v>
      </c>
    </row>
    <row r="6457" spans="2:4" x14ac:dyDescent="0.3">
      <c r="B6457" s="72" t="s">
        <v>242</v>
      </c>
      <c r="C6457" s="74" t="s">
        <v>51</v>
      </c>
      <c r="D6457" s="73">
        <v>209284.68</v>
      </c>
    </row>
    <row r="6458" spans="2:4" x14ac:dyDescent="0.3">
      <c r="B6458" s="72" t="s">
        <v>242</v>
      </c>
      <c r="C6458" s="74" t="s">
        <v>55</v>
      </c>
      <c r="D6458" s="73">
        <v>469720.91000000003</v>
      </c>
    </row>
    <row r="6459" spans="2:4" x14ac:dyDescent="0.3">
      <c r="B6459" s="72" t="s">
        <v>242</v>
      </c>
      <c r="C6459" s="74" t="s">
        <v>57</v>
      </c>
      <c r="D6459" s="73">
        <v>293456.55000000005</v>
      </c>
    </row>
    <row r="6460" spans="2:4" x14ac:dyDescent="0.3">
      <c r="B6460" s="72" t="s">
        <v>242</v>
      </c>
      <c r="C6460" s="74" t="s">
        <v>63</v>
      </c>
      <c r="D6460" s="73">
        <v>325104.81</v>
      </c>
    </row>
    <row r="6461" spans="2:4" x14ac:dyDescent="0.3">
      <c r="B6461" s="72" t="s">
        <v>242</v>
      </c>
      <c r="C6461" s="74" t="s">
        <v>65</v>
      </c>
      <c r="D6461" s="73">
        <v>186354.33000000002</v>
      </c>
    </row>
    <row r="6462" spans="2:4" x14ac:dyDescent="0.3">
      <c r="B6462" s="72" t="s">
        <v>242</v>
      </c>
      <c r="C6462" s="74" t="s">
        <v>67</v>
      </c>
      <c r="D6462" s="73">
        <v>300</v>
      </c>
    </row>
    <row r="6463" spans="2:4" x14ac:dyDescent="0.3">
      <c r="B6463" s="72" t="s">
        <v>242</v>
      </c>
      <c r="C6463" s="74" t="s">
        <v>69</v>
      </c>
      <c r="D6463" s="73">
        <v>227801.84999999998</v>
      </c>
    </row>
    <row r="6464" spans="2:4" x14ac:dyDescent="0.3">
      <c r="B6464" s="72" t="s">
        <v>242</v>
      </c>
      <c r="C6464" s="74" t="s">
        <v>71</v>
      </c>
      <c r="D6464" s="73">
        <v>1045828.0499999999</v>
      </c>
    </row>
    <row r="6465" spans="2:4" x14ac:dyDescent="0.3">
      <c r="B6465" s="72" t="s">
        <v>242</v>
      </c>
      <c r="C6465" s="74" t="s">
        <v>73</v>
      </c>
      <c r="D6465" s="73">
        <v>59928.820000000007</v>
      </c>
    </row>
    <row r="6466" spans="2:4" x14ac:dyDescent="0.3">
      <c r="B6466" s="72" t="s">
        <v>242</v>
      </c>
      <c r="C6466" s="74" t="s">
        <v>77</v>
      </c>
      <c r="D6466" s="73">
        <v>123510.73999999999</v>
      </c>
    </row>
    <row r="6467" spans="2:4" x14ac:dyDescent="0.3">
      <c r="B6467" s="72" t="s">
        <v>242</v>
      </c>
      <c r="C6467" s="74" t="s">
        <v>81</v>
      </c>
      <c r="D6467" s="73">
        <v>12928.54</v>
      </c>
    </row>
    <row r="6468" spans="2:4" x14ac:dyDescent="0.3">
      <c r="B6468" s="72" t="s">
        <v>242</v>
      </c>
      <c r="C6468" s="74" t="s">
        <v>85</v>
      </c>
      <c r="D6468" s="73">
        <v>1080.22</v>
      </c>
    </row>
    <row r="6469" spans="2:4" x14ac:dyDescent="0.3">
      <c r="B6469" s="72" t="s">
        <v>242</v>
      </c>
      <c r="C6469" s="74" t="s">
        <v>87</v>
      </c>
      <c r="D6469" s="73">
        <v>32890.32</v>
      </c>
    </row>
    <row r="6470" spans="2:4" x14ac:dyDescent="0.3">
      <c r="B6470" s="72" t="s">
        <v>242</v>
      </c>
      <c r="C6470" s="74" t="s">
        <v>89</v>
      </c>
      <c r="D6470" s="73">
        <v>392613.16000000003</v>
      </c>
    </row>
    <row r="6471" spans="2:4" x14ac:dyDescent="0.3">
      <c r="B6471" s="72" t="s">
        <v>242</v>
      </c>
      <c r="C6471" s="74" t="s">
        <v>91</v>
      </c>
      <c r="D6471" s="73">
        <v>420386.32</v>
      </c>
    </row>
    <row r="6472" spans="2:4" x14ac:dyDescent="0.3">
      <c r="B6472" s="72" t="s">
        <v>242</v>
      </c>
      <c r="C6472" s="74" t="s">
        <v>93</v>
      </c>
      <c r="D6472" s="73">
        <v>185142.1</v>
      </c>
    </row>
    <row r="6473" spans="2:4" x14ac:dyDescent="0.3">
      <c r="B6473" s="72" t="s">
        <v>242</v>
      </c>
      <c r="C6473" s="74" t="s">
        <v>95</v>
      </c>
      <c r="D6473" s="73">
        <v>187110.12</v>
      </c>
    </row>
    <row r="6474" spans="2:4" x14ac:dyDescent="0.3">
      <c r="B6474" s="72" t="s">
        <v>242</v>
      </c>
      <c r="C6474" s="74" t="s">
        <v>97</v>
      </c>
      <c r="D6474" s="73">
        <v>172126.47</v>
      </c>
    </row>
    <row r="6475" spans="2:4" x14ac:dyDescent="0.3">
      <c r="B6475" s="72" t="s">
        <v>242</v>
      </c>
      <c r="C6475" s="74" t="s">
        <v>99</v>
      </c>
      <c r="D6475" s="73">
        <v>20686.91</v>
      </c>
    </row>
    <row r="6476" spans="2:4" x14ac:dyDescent="0.3">
      <c r="B6476" s="72" t="s">
        <v>242</v>
      </c>
      <c r="C6476" s="74" t="s">
        <v>101</v>
      </c>
      <c r="D6476" s="73">
        <v>269310.19</v>
      </c>
    </row>
    <row r="6477" spans="2:4" x14ac:dyDescent="0.3">
      <c r="B6477" s="72" t="s">
        <v>242</v>
      </c>
      <c r="C6477" s="74" t="s">
        <v>103</v>
      </c>
      <c r="D6477" s="73">
        <v>105000</v>
      </c>
    </row>
    <row r="6478" spans="2:4" x14ac:dyDescent="0.3">
      <c r="B6478" s="72" t="s">
        <v>242</v>
      </c>
      <c r="C6478" s="74" t="s">
        <v>105</v>
      </c>
      <c r="D6478" s="73">
        <v>38139.910000000003</v>
      </c>
    </row>
    <row r="6479" spans="2:4" x14ac:dyDescent="0.3">
      <c r="B6479" s="72" t="s">
        <v>242</v>
      </c>
      <c r="C6479" s="74" t="s">
        <v>107</v>
      </c>
      <c r="D6479" s="73">
        <v>74952.5</v>
      </c>
    </row>
    <row r="6480" spans="2:4" x14ac:dyDescent="0.3">
      <c r="B6480" s="72" t="s">
        <v>242</v>
      </c>
      <c r="C6480" s="74" t="s">
        <v>109</v>
      </c>
      <c r="D6480" s="73">
        <v>1289649.3</v>
      </c>
    </row>
    <row r="6481" spans="2:4" x14ac:dyDescent="0.3">
      <c r="B6481" s="72" t="s">
        <v>242</v>
      </c>
      <c r="C6481" s="74" t="s">
        <v>111</v>
      </c>
      <c r="D6481" s="73">
        <v>367996.23</v>
      </c>
    </row>
    <row r="6482" spans="2:4" x14ac:dyDescent="0.3">
      <c r="B6482" s="72" t="s">
        <v>242</v>
      </c>
      <c r="C6482" s="74" t="s">
        <v>113</v>
      </c>
      <c r="D6482" s="73">
        <v>400989.03</v>
      </c>
    </row>
    <row r="6483" spans="2:4" x14ac:dyDescent="0.3">
      <c r="B6483" s="72" t="s">
        <v>242</v>
      </c>
      <c r="C6483" s="74" t="s">
        <v>115</v>
      </c>
      <c r="D6483" s="73">
        <v>113130.6</v>
      </c>
    </row>
    <row r="6484" spans="2:4" x14ac:dyDescent="0.3">
      <c r="B6484" s="72" t="s">
        <v>242</v>
      </c>
      <c r="C6484" s="74" t="s">
        <v>117</v>
      </c>
      <c r="D6484" s="73">
        <v>618911.37</v>
      </c>
    </row>
    <row r="6485" spans="2:4" x14ac:dyDescent="0.3">
      <c r="B6485" s="72" t="s">
        <v>242</v>
      </c>
      <c r="C6485" s="74" t="s">
        <v>119</v>
      </c>
      <c r="D6485" s="73">
        <v>121291.5</v>
      </c>
    </row>
    <row r="6486" spans="2:4" x14ac:dyDescent="0.3">
      <c r="B6486" s="72" t="s">
        <v>242</v>
      </c>
      <c r="C6486" s="74" t="s">
        <v>121</v>
      </c>
      <c r="D6486" s="73">
        <v>4325.46</v>
      </c>
    </row>
    <row r="6487" spans="2:4" x14ac:dyDescent="0.3">
      <c r="B6487" s="72" t="s">
        <v>242</v>
      </c>
      <c r="C6487" s="74" t="s">
        <v>22</v>
      </c>
      <c r="D6487" s="73">
        <v>320089.42</v>
      </c>
    </row>
    <row r="6488" spans="2:4" x14ac:dyDescent="0.3">
      <c r="B6488" s="72" t="s">
        <v>242</v>
      </c>
      <c r="C6488" s="74" t="s">
        <v>6</v>
      </c>
      <c r="D6488" s="73">
        <v>247752.37999999998</v>
      </c>
    </row>
    <row r="6489" spans="2:4" x14ac:dyDescent="0.3">
      <c r="B6489" s="72" t="s">
        <v>242</v>
      </c>
      <c r="C6489" s="74" t="s">
        <v>14</v>
      </c>
      <c r="D6489" s="73">
        <v>86003.8</v>
      </c>
    </row>
    <row r="6490" spans="2:4" x14ac:dyDescent="0.3">
      <c r="B6490" s="72" t="s">
        <v>242</v>
      </c>
      <c r="C6490" s="74" t="s">
        <v>16</v>
      </c>
      <c r="D6490" s="73">
        <v>16132.62</v>
      </c>
    </row>
    <row r="6491" spans="2:4" x14ac:dyDescent="0.3">
      <c r="B6491" s="72" t="s">
        <v>224</v>
      </c>
      <c r="C6491" s="74" t="s">
        <v>194</v>
      </c>
      <c r="D6491" s="73">
        <v>87984.139999999985</v>
      </c>
    </row>
    <row r="6492" spans="2:4" x14ac:dyDescent="0.3">
      <c r="B6492" s="72" t="s">
        <v>224</v>
      </c>
      <c r="C6492" s="74" t="s">
        <v>193</v>
      </c>
      <c r="D6492" s="73">
        <v>-87984.14</v>
      </c>
    </row>
    <row r="6493" spans="2:4" x14ac:dyDescent="0.3">
      <c r="B6493" s="72" t="s">
        <v>224</v>
      </c>
      <c r="C6493" s="74" t="s">
        <v>185</v>
      </c>
      <c r="D6493" s="73">
        <v>227882.81</v>
      </c>
    </row>
    <row r="6494" spans="2:4" x14ac:dyDescent="0.3">
      <c r="B6494" s="72" t="s">
        <v>224</v>
      </c>
      <c r="C6494" s="74" t="s">
        <v>186</v>
      </c>
      <c r="D6494" s="73">
        <v>174454.13</v>
      </c>
    </row>
    <row r="6495" spans="2:4" x14ac:dyDescent="0.3">
      <c r="B6495" s="72" t="s">
        <v>224</v>
      </c>
      <c r="C6495" s="74" t="s">
        <v>187</v>
      </c>
      <c r="D6495" s="73">
        <v>345331.76000000007</v>
      </c>
    </row>
    <row r="6496" spans="2:4" x14ac:dyDescent="0.3">
      <c r="B6496" s="72" t="s">
        <v>224</v>
      </c>
      <c r="C6496" s="74" t="s">
        <v>190</v>
      </c>
      <c r="D6496" s="73">
        <v>1592941.7200000002</v>
      </c>
    </row>
    <row r="6497" spans="2:4" x14ac:dyDescent="0.3">
      <c r="B6497" s="72" t="s">
        <v>224</v>
      </c>
      <c r="C6497" s="74" t="s">
        <v>191</v>
      </c>
      <c r="D6497" s="73">
        <v>516620.50000000006</v>
      </c>
    </row>
    <row r="6498" spans="2:4" x14ac:dyDescent="0.3">
      <c r="B6498" s="72" t="s">
        <v>224</v>
      </c>
      <c r="C6498" s="74" t="s">
        <v>192</v>
      </c>
      <c r="D6498" s="73">
        <v>24201648.309999995</v>
      </c>
    </row>
    <row r="6499" spans="2:4" x14ac:dyDescent="0.3">
      <c r="B6499" s="72" t="s">
        <v>224</v>
      </c>
      <c r="C6499" s="74" t="s">
        <v>172</v>
      </c>
      <c r="D6499" s="73">
        <v>54504.729999999996</v>
      </c>
    </row>
    <row r="6500" spans="2:4" x14ac:dyDescent="0.3">
      <c r="B6500" s="72" t="s">
        <v>224</v>
      </c>
      <c r="C6500" s="74" t="s">
        <v>178</v>
      </c>
      <c r="D6500" s="73">
        <v>636348.06999999995</v>
      </c>
    </row>
    <row r="6501" spans="2:4" x14ac:dyDescent="0.3">
      <c r="B6501" s="72" t="s">
        <v>224</v>
      </c>
      <c r="C6501" s="74" t="s">
        <v>180</v>
      </c>
      <c r="D6501" s="73">
        <v>512904.8</v>
      </c>
    </row>
    <row r="6502" spans="2:4" x14ac:dyDescent="0.3">
      <c r="B6502" s="72" t="s">
        <v>224</v>
      </c>
      <c r="C6502" s="74" t="s">
        <v>182</v>
      </c>
      <c r="D6502" s="73">
        <v>9449705.4200000037</v>
      </c>
    </row>
    <row r="6503" spans="2:4" x14ac:dyDescent="0.3">
      <c r="B6503" s="72" t="s">
        <v>224</v>
      </c>
      <c r="C6503" s="74" t="s">
        <v>139</v>
      </c>
      <c r="D6503" s="73">
        <v>2450501.4799999995</v>
      </c>
    </row>
    <row r="6504" spans="2:4" x14ac:dyDescent="0.3">
      <c r="B6504" s="72" t="s">
        <v>224</v>
      </c>
      <c r="C6504" s="74" t="s">
        <v>141</v>
      </c>
      <c r="D6504" s="73">
        <v>3171686.1600000015</v>
      </c>
    </row>
    <row r="6505" spans="2:4" x14ac:dyDescent="0.3">
      <c r="B6505" s="72" t="s">
        <v>224</v>
      </c>
      <c r="C6505" s="74" t="s">
        <v>143</v>
      </c>
      <c r="D6505" s="73">
        <v>171951.18999999994</v>
      </c>
    </row>
    <row r="6506" spans="2:4" x14ac:dyDescent="0.3">
      <c r="B6506" s="72" t="s">
        <v>224</v>
      </c>
      <c r="C6506" s="74" t="s">
        <v>145</v>
      </c>
      <c r="D6506" s="73">
        <v>106270.20000000001</v>
      </c>
    </row>
    <row r="6507" spans="2:4" x14ac:dyDescent="0.3">
      <c r="B6507" s="72" t="s">
        <v>224</v>
      </c>
      <c r="C6507" s="74" t="s">
        <v>147</v>
      </c>
      <c r="D6507" s="73">
        <v>5565.4</v>
      </c>
    </row>
    <row r="6508" spans="2:4" x14ac:dyDescent="0.3">
      <c r="B6508" s="72" t="s">
        <v>224</v>
      </c>
      <c r="C6508" s="74" t="s">
        <v>149</v>
      </c>
      <c r="D6508" s="73">
        <v>9974.1300000000065</v>
      </c>
    </row>
    <row r="6509" spans="2:4" x14ac:dyDescent="0.3">
      <c r="B6509" s="72" t="s">
        <v>224</v>
      </c>
      <c r="C6509" s="74" t="s">
        <v>159</v>
      </c>
      <c r="D6509" s="73">
        <v>1072315.1299999999</v>
      </c>
    </row>
    <row r="6510" spans="2:4" x14ac:dyDescent="0.3">
      <c r="B6510" s="72" t="s">
        <v>224</v>
      </c>
      <c r="C6510" s="74" t="s">
        <v>161</v>
      </c>
      <c r="D6510" s="73">
        <v>3802713.2399999979</v>
      </c>
    </row>
    <row r="6511" spans="2:4" x14ac:dyDescent="0.3">
      <c r="B6511" s="72" t="s">
        <v>224</v>
      </c>
      <c r="C6511" s="74" t="s">
        <v>163</v>
      </c>
      <c r="D6511" s="73">
        <v>804668.89000000025</v>
      </c>
    </row>
    <row r="6512" spans="2:4" x14ac:dyDescent="0.3">
      <c r="B6512" s="72" t="s">
        <v>224</v>
      </c>
      <c r="C6512" s="74" t="s">
        <v>165</v>
      </c>
      <c r="D6512" s="73">
        <v>2043548.5699999989</v>
      </c>
    </row>
    <row r="6513" spans="2:4" x14ac:dyDescent="0.3">
      <c r="B6513" s="72" t="s">
        <v>224</v>
      </c>
      <c r="C6513" s="74" t="s">
        <v>124</v>
      </c>
      <c r="D6513" s="73">
        <v>36262.730000000003</v>
      </c>
    </row>
    <row r="6514" spans="2:4" x14ac:dyDescent="0.3">
      <c r="B6514" s="72" t="s">
        <v>224</v>
      </c>
      <c r="C6514" s="74" t="s">
        <v>126</v>
      </c>
      <c r="D6514" s="73">
        <v>349981.66000000003</v>
      </c>
    </row>
    <row r="6515" spans="2:4" x14ac:dyDescent="0.3">
      <c r="B6515" s="72" t="s">
        <v>224</v>
      </c>
      <c r="C6515" s="74" t="s">
        <v>128</v>
      </c>
      <c r="D6515" s="73">
        <v>436818.43</v>
      </c>
    </row>
    <row r="6516" spans="2:4" x14ac:dyDescent="0.3">
      <c r="B6516" s="72" t="s">
        <v>224</v>
      </c>
      <c r="C6516" s="74" t="s">
        <v>130</v>
      </c>
      <c r="D6516" s="73">
        <v>131556.83000000002</v>
      </c>
    </row>
    <row r="6517" spans="2:4" x14ac:dyDescent="0.3">
      <c r="B6517" s="72" t="s">
        <v>224</v>
      </c>
      <c r="C6517" s="74" t="s">
        <v>132</v>
      </c>
      <c r="D6517" s="73">
        <v>1079372.9100000001</v>
      </c>
    </row>
    <row r="6518" spans="2:4" x14ac:dyDescent="0.3">
      <c r="B6518" s="72" t="s">
        <v>224</v>
      </c>
      <c r="C6518" s="74" t="s">
        <v>29</v>
      </c>
      <c r="D6518" s="73">
        <v>348.95</v>
      </c>
    </row>
    <row r="6519" spans="2:4" x14ac:dyDescent="0.3">
      <c r="B6519" s="72" t="s">
        <v>224</v>
      </c>
      <c r="C6519" s="74" t="s">
        <v>33</v>
      </c>
      <c r="D6519" s="73">
        <v>3683.26</v>
      </c>
    </row>
    <row r="6520" spans="2:4" x14ac:dyDescent="0.3">
      <c r="B6520" s="72" t="s">
        <v>224</v>
      </c>
      <c r="C6520" s="74" t="s">
        <v>35</v>
      </c>
      <c r="D6520" s="73">
        <v>37062.47</v>
      </c>
    </row>
    <row r="6521" spans="2:4" x14ac:dyDescent="0.3">
      <c r="B6521" s="72" t="s">
        <v>224</v>
      </c>
      <c r="C6521" s="74" t="s">
        <v>39</v>
      </c>
      <c r="D6521" s="73">
        <v>156889.44</v>
      </c>
    </row>
    <row r="6522" spans="2:4" x14ac:dyDescent="0.3">
      <c r="B6522" s="72" t="s">
        <v>224</v>
      </c>
      <c r="C6522" s="74" t="s">
        <v>47</v>
      </c>
      <c r="D6522" s="73">
        <v>343707.05</v>
      </c>
    </row>
    <row r="6523" spans="2:4" x14ac:dyDescent="0.3">
      <c r="B6523" s="72" t="s">
        <v>224</v>
      </c>
      <c r="C6523" s="74" t="s">
        <v>49</v>
      </c>
      <c r="D6523" s="73">
        <v>779314.09</v>
      </c>
    </row>
    <row r="6524" spans="2:4" x14ac:dyDescent="0.3">
      <c r="B6524" s="72" t="s">
        <v>224</v>
      </c>
      <c r="C6524" s="74" t="s">
        <v>55</v>
      </c>
      <c r="D6524" s="73">
        <v>267266.05</v>
      </c>
    </row>
    <row r="6525" spans="2:4" x14ac:dyDescent="0.3">
      <c r="B6525" s="72" t="s">
        <v>224</v>
      </c>
      <c r="C6525" s="74" t="s">
        <v>57</v>
      </c>
      <c r="D6525" s="73">
        <v>70151.37</v>
      </c>
    </row>
    <row r="6526" spans="2:4" x14ac:dyDescent="0.3">
      <c r="B6526" s="72" t="s">
        <v>224</v>
      </c>
      <c r="C6526" s="74" t="s">
        <v>61</v>
      </c>
      <c r="D6526" s="73">
        <v>372036.97</v>
      </c>
    </row>
    <row r="6527" spans="2:4" x14ac:dyDescent="0.3">
      <c r="B6527" s="72" t="s">
        <v>224</v>
      </c>
      <c r="C6527" s="74" t="s">
        <v>63</v>
      </c>
      <c r="D6527" s="73">
        <v>502500.75</v>
      </c>
    </row>
    <row r="6528" spans="2:4" x14ac:dyDescent="0.3">
      <c r="B6528" s="72" t="s">
        <v>224</v>
      </c>
      <c r="C6528" s="74" t="s">
        <v>65</v>
      </c>
      <c r="D6528" s="73">
        <v>1727.7600000000002</v>
      </c>
    </row>
    <row r="6529" spans="2:4" x14ac:dyDescent="0.3">
      <c r="B6529" s="72" t="s">
        <v>224</v>
      </c>
      <c r="C6529" s="74" t="s">
        <v>67</v>
      </c>
      <c r="D6529" s="73">
        <v>5300.62</v>
      </c>
    </row>
    <row r="6530" spans="2:4" x14ac:dyDescent="0.3">
      <c r="B6530" s="72" t="s">
        <v>224</v>
      </c>
      <c r="C6530" s="74" t="s">
        <v>69</v>
      </c>
      <c r="D6530" s="73">
        <v>794723.78</v>
      </c>
    </row>
    <row r="6531" spans="2:4" x14ac:dyDescent="0.3">
      <c r="B6531" s="72" t="s">
        <v>224</v>
      </c>
      <c r="C6531" s="74" t="s">
        <v>71</v>
      </c>
      <c r="D6531" s="73">
        <v>661211</v>
      </c>
    </row>
    <row r="6532" spans="2:4" x14ac:dyDescent="0.3">
      <c r="B6532" s="72" t="s">
        <v>224</v>
      </c>
      <c r="C6532" s="74" t="s">
        <v>73</v>
      </c>
      <c r="D6532" s="73">
        <v>71242.39</v>
      </c>
    </row>
    <row r="6533" spans="2:4" x14ac:dyDescent="0.3">
      <c r="B6533" s="72" t="s">
        <v>224</v>
      </c>
      <c r="C6533" s="74" t="s">
        <v>85</v>
      </c>
      <c r="D6533" s="73">
        <v>165645.94</v>
      </c>
    </row>
    <row r="6534" spans="2:4" x14ac:dyDescent="0.3">
      <c r="B6534" s="72" t="s">
        <v>224</v>
      </c>
      <c r="C6534" s="74" t="s">
        <v>87</v>
      </c>
      <c r="D6534" s="73">
        <v>22737.260000000002</v>
      </c>
    </row>
    <row r="6535" spans="2:4" x14ac:dyDescent="0.3">
      <c r="B6535" s="72" t="s">
        <v>224</v>
      </c>
      <c r="C6535" s="74" t="s">
        <v>89</v>
      </c>
      <c r="D6535" s="73">
        <v>18057.12</v>
      </c>
    </row>
    <row r="6536" spans="2:4" x14ac:dyDescent="0.3">
      <c r="B6536" s="72" t="s">
        <v>224</v>
      </c>
      <c r="C6536" s="74" t="s">
        <v>91</v>
      </c>
      <c r="D6536" s="73">
        <v>237685.82</v>
      </c>
    </row>
    <row r="6537" spans="2:4" x14ac:dyDescent="0.3">
      <c r="B6537" s="72" t="s">
        <v>224</v>
      </c>
      <c r="C6537" s="74" t="s">
        <v>93</v>
      </c>
      <c r="D6537" s="73">
        <v>93102.93</v>
      </c>
    </row>
    <row r="6538" spans="2:4" x14ac:dyDescent="0.3">
      <c r="B6538" s="72" t="s">
        <v>224</v>
      </c>
      <c r="C6538" s="74" t="s">
        <v>95</v>
      </c>
      <c r="D6538" s="73">
        <v>226462.31</v>
      </c>
    </row>
    <row r="6539" spans="2:4" x14ac:dyDescent="0.3">
      <c r="B6539" s="72" t="s">
        <v>224</v>
      </c>
      <c r="C6539" s="74" t="s">
        <v>97</v>
      </c>
      <c r="D6539" s="73">
        <v>9541.08</v>
      </c>
    </row>
    <row r="6540" spans="2:4" x14ac:dyDescent="0.3">
      <c r="B6540" s="72" t="s">
        <v>224</v>
      </c>
      <c r="C6540" s="74" t="s">
        <v>101</v>
      </c>
      <c r="D6540" s="73">
        <v>21214.340000000004</v>
      </c>
    </row>
    <row r="6541" spans="2:4" x14ac:dyDescent="0.3">
      <c r="B6541" s="72" t="s">
        <v>224</v>
      </c>
      <c r="C6541" s="74" t="s">
        <v>105</v>
      </c>
      <c r="D6541" s="73">
        <v>36549.18</v>
      </c>
    </row>
    <row r="6542" spans="2:4" x14ac:dyDescent="0.3">
      <c r="B6542" s="72" t="s">
        <v>224</v>
      </c>
      <c r="C6542" s="74" t="s">
        <v>107</v>
      </c>
      <c r="D6542" s="73">
        <v>89314.32</v>
      </c>
    </row>
    <row r="6543" spans="2:4" x14ac:dyDescent="0.3">
      <c r="B6543" s="72" t="s">
        <v>224</v>
      </c>
      <c r="C6543" s="74" t="s">
        <v>109</v>
      </c>
      <c r="D6543" s="73">
        <v>192255.37000000002</v>
      </c>
    </row>
    <row r="6544" spans="2:4" x14ac:dyDescent="0.3">
      <c r="B6544" s="72" t="s">
        <v>224</v>
      </c>
      <c r="C6544" s="74" t="s">
        <v>111</v>
      </c>
      <c r="D6544" s="73">
        <v>58457.630000000005</v>
      </c>
    </row>
    <row r="6545" spans="2:4" x14ac:dyDescent="0.3">
      <c r="B6545" s="72" t="s">
        <v>224</v>
      </c>
      <c r="C6545" s="74" t="s">
        <v>117</v>
      </c>
      <c r="D6545" s="73">
        <v>12750.69</v>
      </c>
    </row>
    <row r="6546" spans="2:4" x14ac:dyDescent="0.3">
      <c r="B6546" s="72" t="s">
        <v>224</v>
      </c>
      <c r="C6546" s="74" t="s">
        <v>119</v>
      </c>
      <c r="D6546" s="73">
        <v>18250.53</v>
      </c>
    </row>
    <row r="6547" spans="2:4" x14ac:dyDescent="0.3">
      <c r="B6547" s="72" t="s">
        <v>224</v>
      </c>
      <c r="C6547" s="74" t="s">
        <v>121</v>
      </c>
      <c r="D6547" s="73">
        <v>31727.840000000004</v>
      </c>
    </row>
    <row r="6548" spans="2:4" x14ac:dyDescent="0.3">
      <c r="B6548" s="72" t="s">
        <v>224</v>
      </c>
      <c r="C6548" s="74" t="s">
        <v>22</v>
      </c>
      <c r="D6548" s="73">
        <v>40980.300000000003</v>
      </c>
    </row>
    <row r="6549" spans="2:4" x14ac:dyDescent="0.3">
      <c r="B6549" s="72" t="s">
        <v>224</v>
      </c>
      <c r="C6549" s="74" t="s">
        <v>6</v>
      </c>
      <c r="D6549" s="73">
        <v>77632.240000000005</v>
      </c>
    </row>
    <row r="6550" spans="2:4" x14ac:dyDescent="0.3">
      <c r="B6550" s="72" t="s">
        <v>224</v>
      </c>
      <c r="C6550" s="74" t="s">
        <v>10</v>
      </c>
      <c r="D6550" s="73">
        <v>14420.7</v>
      </c>
    </row>
    <row r="6551" spans="2:4" x14ac:dyDescent="0.3">
      <c r="B6551" s="72" t="s">
        <v>224</v>
      </c>
      <c r="C6551" s="74" t="s">
        <v>14</v>
      </c>
      <c r="D6551" s="73">
        <v>32544</v>
      </c>
    </row>
    <row r="6552" spans="2:4" x14ac:dyDescent="0.3">
      <c r="B6552" s="72" t="s">
        <v>224</v>
      </c>
      <c r="C6552" s="74" t="s">
        <v>16</v>
      </c>
      <c r="D6552" s="73">
        <v>15059.400000000001</v>
      </c>
    </row>
    <row r="6553" spans="2:4" x14ac:dyDescent="0.3">
      <c r="B6553" s="72" t="s">
        <v>546</v>
      </c>
      <c r="C6553" s="74" t="s">
        <v>194</v>
      </c>
      <c r="D6553" s="73">
        <v>262123.11</v>
      </c>
    </row>
    <row r="6554" spans="2:4" x14ac:dyDescent="0.3">
      <c r="B6554" s="72" t="s">
        <v>546</v>
      </c>
      <c r="C6554" s="74" t="s">
        <v>193</v>
      </c>
      <c r="D6554" s="73">
        <v>-262123.11000000002</v>
      </c>
    </row>
    <row r="6555" spans="2:4" x14ac:dyDescent="0.3">
      <c r="B6555" s="72" t="s">
        <v>546</v>
      </c>
      <c r="C6555" s="74" t="s">
        <v>185</v>
      </c>
      <c r="D6555" s="73">
        <v>172868</v>
      </c>
    </row>
    <row r="6556" spans="2:4" x14ac:dyDescent="0.3">
      <c r="B6556" s="72" t="s">
        <v>546</v>
      </c>
      <c r="C6556" s="74" t="s">
        <v>186</v>
      </c>
      <c r="D6556" s="73">
        <v>472619.02999999997</v>
      </c>
    </row>
    <row r="6557" spans="2:4" x14ac:dyDescent="0.3">
      <c r="B6557" s="72" t="s">
        <v>546</v>
      </c>
      <c r="C6557" s="74" t="s">
        <v>187</v>
      </c>
      <c r="D6557" s="73">
        <v>4532674.7699999996</v>
      </c>
    </row>
    <row r="6558" spans="2:4" x14ac:dyDescent="0.3">
      <c r="B6558" s="72" t="s">
        <v>546</v>
      </c>
      <c r="C6558" s="74" t="s">
        <v>190</v>
      </c>
      <c r="D6558" s="73">
        <v>789711.51</v>
      </c>
    </row>
    <row r="6559" spans="2:4" x14ac:dyDescent="0.3">
      <c r="B6559" s="72" t="s">
        <v>546</v>
      </c>
      <c r="C6559" s="74" t="s">
        <v>191</v>
      </c>
      <c r="D6559" s="73">
        <v>551572.69000000006</v>
      </c>
    </row>
    <row r="6560" spans="2:4" x14ac:dyDescent="0.3">
      <c r="B6560" s="72" t="s">
        <v>546</v>
      </c>
      <c r="C6560" s="74" t="s">
        <v>192</v>
      </c>
      <c r="D6560" s="73">
        <v>34239812.200000003</v>
      </c>
    </row>
    <row r="6561" spans="2:4" x14ac:dyDescent="0.3">
      <c r="B6561" s="72" t="s">
        <v>546</v>
      </c>
      <c r="C6561" s="74" t="s">
        <v>172</v>
      </c>
      <c r="D6561" s="73">
        <v>148347.82</v>
      </c>
    </row>
    <row r="6562" spans="2:4" x14ac:dyDescent="0.3">
      <c r="B6562" s="72" t="s">
        <v>546</v>
      </c>
      <c r="C6562" s="74" t="s">
        <v>174</v>
      </c>
      <c r="D6562" s="73">
        <v>778043.57</v>
      </c>
    </row>
    <row r="6563" spans="2:4" x14ac:dyDescent="0.3">
      <c r="B6563" s="72" t="s">
        <v>546</v>
      </c>
      <c r="C6563" s="74" t="s">
        <v>178</v>
      </c>
      <c r="D6563" s="73">
        <v>671586.64999999991</v>
      </c>
    </row>
    <row r="6564" spans="2:4" x14ac:dyDescent="0.3">
      <c r="B6564" s="72" t="s">
        <v>546</v>
      </c>
      <c r="C6564" s="74" t="s">
        <v>180</v>
      </c>
      <c r="D6564" s="73">
        <v>605024.38000000012</v>
      </c>
    </row>
    <row r="6565" spans="2:4" x14ac:dyDescent="0.3">
      <c r="B6565" s="72" t="s">
        <v>546</v>
      </c>
      <c r="C6565" s="74" t="s">
        <v>182</v>
      </c>
      <c r="D6565" s="73">
        <v>15887913.699999999</v>
      </c>
    </row>
    <row r="6566" spans="2:4" x14ac:dyDescent="0.3">
      <c r="B6566" s="72" t="s">
        <v>546</v>
      </c>
      <c r="C6566" s="74" t="s">
        <v>139</v>
      </c>
      <c r="D6566" s="73">
        <v>4457929.6900000004</v>
      </c>
    </row>
    <row r="6567" spans="2:4" x14ac:dyDescent="0.3">
      <c r="B6567" s="72" t="s">
        <v>546</v>
      </c>
      <c r="C6567" s="74" t="s">
        <v>141</v>
      </c>
      <c r="D6567" s="73">
        <v>4743030.1500000013</v>
      </c>
    </row>
    <row r="6568" spans="2:4" x14ac:dyDescent="0.3">
      <c r="B6568" s="72" t="s">
        <v>546</v>
      </c>
      <c r="C6568" s="74" t="s">
        <v>143</v>
      </c>
      <c r="D6568" s="73">
        <v>370553.3</v>
      </c>
    </row>
    <row r="6569" spans="2:4" x14ac:dyDescent="0.3">
      <c r="B6569" s="72" t="s">
        <v>546</v>
      </c>
      <c r="C6569" s="74" t="s">
        <v>145</v>
      </c>
      <c r="D6569" s="73">
        <v>170218.19000000003</v>
      </c>
    </row>
    <row r="6570" spans="2:4" x14ac:dyDescent="0.3">
      <c r="B6570" s="72" t="s">
        <v>546</v>
      </c>
      <c r="C6570" s="74" t="s">
        <v>147</v>
      </c>
      <c r="D6570" s="73">
        <v>51689.289999999994</v>
      </c>
    </row>
    <row r="6571" spans="2:4" x14ac:dyDescent="0.3">
      <c r="B6571" s="72" t="s">
        <v>546</v>
      </c>
      <c r="C6571" s="74" t="s">
        <v>149</v>
      </c>
      <c r="D6571" s="73">
        <v>99403.35</v>
      </c>
    </row>
    <row r="6572" spans="2:4" x14ac:dyDescent="0.3">
      <c r="B6572" s="72" t="s">
        <v>546</v>
      </c>
      <c r="C6572" s="74" t="s">
        <v>159</v>
      </c>
      <c r="D6572" s="73">
        <v>1938993.7600000002</v>
      </c>
    </row>
    <row r="6573" spans="2:4" x14ac:dyDescent="0.3">
      <c r="B6573" s="72" t="s">
        <v>546</v>
      </c>
      <c r="C6573" s="74" t="s">
        <v>161</v>
      </c>
      <c r="D6573" s="73">
        <v>5655413.9199999981</v>
      </c>
    </row>
    <row r="6574" spans="2:4" x14ac:dyDescent="0.3">
      <c r="B6574" s="72" t="s">
        <v>546</v>
      </c>
      <c r="C6574" s="74" t="s">
        <v>163</v>
      </c>
      <c r="D6574" s="73">
        <v>1351525.8200000003</v>
      </c>
    </row>
    <row r="6575" spans="2:4" x14ac:dyDescent="0.3">
      <c r="B6575" s="72" t="s">
        <v>546</v>
      </c>
      <c r="C6575" s="74" t="s">
        <v>165</v>
      </c>
      <c r="D6575" s="73">
        <v>3012196.82</v>
      </c>
    </row>
    <row r="6576" spans="2:4" x14ac:dyDescent="0.3">
      <c r="B6576" s="72" t="s">
        <v>546</v>
      </c>
      <c r="C6576" s="74" t="s">
        <v>124</v>
      </c>
      <c r="D6576" s="73">
        <v>2222866.73</v>
      </c>
    </row>
    <row r="6577" spans="2:4" x14ac:dyDescent="0.3">
      <c r="B6577" s="72" t="s">
        <v>546</v>
      </c>
      <c r="C6577" s="74" t="s">
        <v>126</v>
      </c>
      <c r="D6577" s="73">
        <v>241734.52</v>
      </c>
    </row>
    <row r="6578" spans="2:4" x14ac:dyDescent="0.3">
      <c r="B6578" s="72" t="s">
        <v>546</v>
      </c>
      <c r="C6578" s="74" t="s">
        <v>128</v>
      </c>
      <c r="D6578" s="73">
        <v>731620.59</v>
      </c>
    </row>
    <row r="6579" spans="2:4" x14ac:dyDescent="0.3">
      <c r="B6579" s="72" t="s">
        <v>546</v>
      </c>
      <c r="C6579" s="74" t="s">
        <v>130</v>
      </c>
      <c r="D6579" s="73">
        <v>402694.8</v>
      </c>
    </row>
    <row r="6580" spans="2:4" x14ac:dyDescent="0.3">
      <c r="B6580" s="72" t="s">
        <v>546</v>
      </c>
      <c r="C6580" s="74" t="s">
        <v>132</v>
      </c>
      <c r="D6580" s="73">
        <v>1971819.5799999998</v>
      </c>
    </row>
    <row r="6581" spans="2:4" x14ac:dyDescent="0.3">
      <c r="B6581" s="72" t="s">
        <v>546</v>
      </c>
      <c r="C6581" s="74" t="s">
        <v>33</v>
      </c>
      <c r="D6581" s="73">
        <v>1209.55</v>
      </c>
    </row>
    <row r="6582" spans="2:4" x14ac:dyDescent="0.3">
      <c r="B6582" s="72" t="s">
        <v>546</v>
      </c>
      <c r="C6582" s="74" t="s">
        <v>35</v>
      </c>
      <c r="D6582" s="73">
        <v>74911.73</v>
      </c>
    </row>
    <row r="6583" spans="2:4" x14ac:dyDescent="0.3">
      <c r="B6583" s="72" t="s">
        <v>546</v>
      </c>
      <c r="C6583" s="74" t="s">
        <v>39</v>
      </c>
      <c r="D6583" s="73">
        <v>77760.389999999985</v>
      </c>
    </row>
    <row r="6584" spans="2:4" x14ac:dyDescent="0.3">
      <c r="B6584" s="72" t="s">
        <v>546</v>
      </c>
      <c r="C6584" s="74" t="s">
        <v>49</v>
      </c>
      <c r="D6584" s="73">
        <v>1235910.44</v>
      </c>
    </row>
    <row r="6585" spans="2:4" x14ac:dyDescent="0.3">
      <c r="B6585" s="72" t="s">
        <v>546</v>
      </c>
      <c r="C6585" s="74" t="s">
        <v>51</v>
      </c>
      <c r="D6585" s="73">
        <v>469106.53</v>
      </c>
    </row>
    <row r="6586" spans="2:4" x14ac:dyDescent="0.3">
      <c r="B6586" s="72" t="s">
        <v>546</v>
      </c>
      <c r="C6586" s="74" t="s">
        <v>55</v>
      </c>
      <c r="D6586" s="73">
        <v>84016.639999999999</v>
      </c>
    </row>
    <row r="6587" spans="2:4" x14ac:dyDescent="0.3">
      <c r="B6587" s="72" t="s">
        <v>546</v>
      </c>
      <c r="C6587" s="74" t="s">
        <v>57</v>
      </c>
      <c r="D6587" s="73">
        <v>3205.79</v>
      </c>
    </row>
    <row r="6588" spans="2:4" x14ac:dyDescent="0.3">
      <c r="B6588" s="72" t="s">
        <v>546</v>
      </c>
      <c r="C6588" s="74" t="s">
        <v>61</v>
      </c>
      <c r="D6588" s="73">
        <v>183155.93</v>
      </c>
    </row>
    <row r="6589" spans="2:4" x14ac:dyDescent="0.3">
      <c r="B6589" s="72" t="s">
        <v>546</v>
      </c>
      <c r="C6589" s="74" t="s">
        <v>63</v>
      </c>
      <c r="D6589" s="73">
        <v>1534838.95</v>
      </c>
    </row>
    <row r="6590" spans="2:4" x14ac:dyDescent="0.3">
      <c r="B6590" s="72" t="s">
        <v>546</v>
      </c>
      <c r="C6590" s="74" t="s">
        <v>65</v>
      </c>
      <c r="D6590" s="73">
        <v>4505.5999999999995</v>
      </c>
    </row>
    <row r="6591" spans="2:4" x14ac:dyDescent="0.3">
      <c r="B6591" s="72" t="s">
        <v>546</v>
      </c>
      <c r="C6591" s="74" t="s">
        <v>67</v>
      </c>
      <c r="D6591" s="73">
        <v>21938.160000000003</v>
      </c>
    </row>
    <row r="6592" spans="2:4" x14ac:dyDescent="0.3">
      <c r="B6592" s="72" t="s">
        <v>546</v>
      </c>
      <c r="C6592" s="74" t="s">
        <v>69</v>
      </c>
      <c r="D6592" s="73">
        <v>349419.79000000004</v>
      </c>
    </row>
    <row r="6593" spans="2:4" x14ac:dyDescent="0.3">
      <c r="B6593" s="72" t="s">
        <v>546</v>
      </c>
      <c r="C6593" s="74" t="s">
        <v>71</v>
      </c>
      <c r="D6593" s="73">
        <v>1094046</v>
      </c>
    </row>
    <row r="6594" spans="2:4" x14ac:dyDescent="0.3">
      <c r="B6594" s="72" t="s">
        <v>546</v>
      </c>
      <c r="C6594" s="74" t="s">
        <v>73</v>
      </c>
      <c r="D6594" s="73">
        <v>233496.72</v>
      </c>
    </row>
    <row r="6595" spans="2:4" x14ac:dyDescent="0.3">
      <c r="B6595" s="72" t="s">
        <v>546</v>
      </c>
      <c r="C6595" s="74" t="s">
        <v>77</v>
      </c>
      <c r="D6595" s="73">
        <v>11256.75</v>
      </c>
    </row>
    <row r="6596" spans="2:4" x14ac:dyDescent="0.3">
      <c r="B6596" s="72" t="s">
        <v>546</v>
      </c>
      <c r="C6596" s="74" t="s">
        <v>81</v>
      </c>
      <c r="D6596" s="73">
        <v>410496.08</v>
      </c>
    </row>
    <row r="6597" spans="2:4" x14ac:dyDescent="0.3">
      <c r="B6597" s="72" t="s">
        <v>546</v>
      </c>
      <c r="C6597" s="74" t="s">
        <v>85</v>
      </c>
      <c r="D6597" s="73">
        <v>62862.06</v>
      </c>
    </row>
    <row r="6598" spans="2:4" x14ac:dyDescent="0.3">
      <c r="B6598" s="72" t="s">
        <v>546</v>
      </c>
      <c r="C6598" s="74" t="s">
        <v>87</v>
      </c>
      <c r="D6598" s="73">
        <v>410.75</v>
      </c>
    </row>
    <row r="6599" spans="2:4" x14ac:dyDescent="0.3">
      <c r="B6599" s="72" t="s">
        <v>546</v>
      </c>
      <c r="C6599" s="74" t="s">
        <v>91</v>
      </c>
      <c r="D6599" s="73">
        <v>579240.15</v>
      </c>
    </row>
    <row r="6600" spans="2:4" x14ac:dyDescent="0.3">
      <c r="B6600" s="72" t="s">
        <v>546</v>
      </c>
      <c r="C6600" s="74" t="s">
        <v>93</v>
      </c>
      <c r="D6600" s="73">
        <v>81325.02</v>
      </c>
    </row>
    <row r="6601" spans="2:4" x14ac:dyDescent="0.3">
      <c r="B6601" s="72" t="s">
        <v>546</v>
      </c>
      <c r="C6601" s="74" t="s">
        <v>95</v>
      </c>
      <c r="D6601" s="73">
        <v>471420.02</v>
      </c>
    </row>
    <row r="6602" spans="2:4" x14ac:dyDescent="0.3">
      <c r="B6602" s="72" t="s">
        <v>546</v>
      </c>
      <c r="C6602" s="74" t="s">
        <v>97</v>
      </c>
      <c r="D6602" s="73">
        <v>11947.85</v>
      </c>
    </row>
    <row r="6603" spans="2:4" x14ac:dyDescent="0.3">
      <c r="B6603" s="72" t="s">
        <v>546</v>
      </c>
      <c r="C6603" s="74" t="s">
        <v>99</v>
      </c>
      <c r="D6603" s="73">
        <v>249323.28</v>
      </c>
    </row>
    <row r="6604" spans="2:4" x14ac:dyDescent="0.3">
      <c r="B6604" s="72" t="s">
        <v>546</v>
      </c>
      <c r="C6604" s="74" t="s">
        <v>101</v>
      </c>
      <c r="D6604" s="73">
        <v>113121.87999999999</v>
      </c>
    </row>
    <row r="6605" spans="2:4" x14ac:dyDescent="0.3">
      <c r="B6605" s="72" t="s">
        <v>546</v>
      </c>
      <c r="C6605" s="74" t="s">
        <v>105</v>
      </c>
      <c r="D6605" s="73">
        <v>35648.51</v>
      </c>
    </row>
    <row r="6606" spans="2:4" x14ac:dyDescent="0.3">
      <c r="B6606" s="72" t="s">
        <v>546</v>
      </c>
      <c r="C6606" s="74" t="s">
        <v>107</v>
      </c>
      <c r="D6606" s="73">
        <v>144333.75</v>
      </c>
    </row>
    <row r="6607" spans="2:4" x14ac:dyDescent="0.3">
      <c r="B6607" s="72" t="s">
        <v>546</v>
      </c>
      <c r="C6607" s="74" t="s">
        <v>109</v>
      </c>
      <c r="D6607" s="73">
        <v>665421.35</v>
      </c>
    </row>
    <row r="6608" spans="2:4" x14ac:dyDescent="0.3">
      <c r="B6608" s="72" t="s">
        <v>546</v>
      </c>
      <c r="C6608" s="74" t="s">
        <v>111</v>
      </c>
      <c r="D6608" s="73">
        <v>319676</v>
      </c>
    </row>
    <row r="6609" spans="2:4" x14ac:dyDescent="0.3">
      <c r="B6609" s="72" t="s">
        <v>546</v>
      </c>
      <c r="C6609" s="74" t="s">
        <v>113</v>
      </c>
      <c r="D6609" s="73">
        <v>518701.88</v>
      </c>
    </row>
    <row r="6610" spans="2:4" x14ac:dyDescent="0.3">
      <c r="B6610" s="72" t="s">
        <v>546</v>
      </c>
      <c r="C6610" s="74" t="s">
        <v>117</v>
      </c>
      <c r="D6610" s="73">
        <v>1087607.3800000001</v>
      </c>
    </row>
    <row r="6611" spans="2:4" x14ac:dyDescent="0.3">
      <c r="B6611" s="72" t="s">
        <v>546</v>
      </c>
      <c r="C6611" s="74" t="s">
        <v>119</v>
      </c>
      <c r="D6611" s="73">
        <v>184310.36</v>
      </c>
    </row>
    <row r="6612" spans="2:4" x14ac:dyDescent="0.3">
      <c r="B6612" s="72" t="s">
        <v>546</v>
      </c>
      <c r="C6612" s="74" t="s">
        <v>121</v>
      </c>
      <c r="D6612" s="73">
        <v>523663.79000000004</v>
      </c>
    </row>
    <row r="6613" spans="2:4" x14ac:dyDescent="0.3">
      <c r="B6613" s="72" t="s">
        <v>546</v>
      </c>
      <c r="C6613" s="74" t="s">
        <v>22</v>
      </c>
      <c r="D6613" s="73">
        <v>44273.33</v>
      </c>
    </row>
    <row r="6614" spans="2:4" x14ac:dyDescent="0.3">
      <c r="B6614" s="72" t="s">
        <v>546</v>
      </c>
      <c r="C6614" s="74" t="s">
        <v>14</v>
      </c>
      <c r="D6614" s="73">
        <v>96782.68</v>
      </c>
    </row>
    <row r="6615" spans="2:4" x14ac:dyDescent="0.3">
      <c r="B6615" s="72" t="s">
        <v>546</v>
      </c>
      <c r="C6615" s="74" t="s">
        <v>16</v>
      </c>
      <c r="D6615" s="73">
        <v>72798.039999999994</v>
      </c>
    </row>
    <row r="6616" spans="2:4" x14ac:dyDescent="0.3">
      <c r="B6616" s="72" t="s">
        <v>268</v>
      </c>
      <c r="C6616" s="74" t="s">
        <v>194</v>
      </c>
      <c r="D6616" s="73">
        <v>1014582.93</v>
      </c>
    </row>
    <row r="6617" spans="2:4" x14ac:dyDescent="0.3">
      <c r="B6617" s="72" t="s">
        <v>268</v>
      </c>
      <c r="C6617" s="74" t="s">
        <v>193</v>
      </c>
      <c r="D6617" s="73">
        <v>-1014582.9299999999</v>
      </c>
    </row>
    <row r="6618" spans="2:4" x14ac:dyDescent="0.3">
      <c r="B6618" s="72" t="s">
        <v>268</v>
      </c>
      <c r="C6618" s="74" t="s">
        <v>185</v>
      </c>
      <c r="D6618" s="73">
        <v>465528</v>
      </c>
    </row>
    <row r="6619" spans="2:4" x14ac:dyDescent="0.3">
      <c r="B6619" s="72" t="s">
        <v>268</v>
      </c>
      <c r="C6619" s="74" t="s">
        <v>186</v>
      </c>
      <c r="D6619" s="73">
        <v>989664.31000000017</v>
      </c>
    </row>
    <row r="6620" spans="2:4" x14ac:dyDescent="0.3">
      <c r="B6620" s="72" t="s">
        <v>268</v>
      </c>
      <c r="C6620" s="74" t="s">
        <v>187</v>
      </c>
      <c r="D6620" s="73">
        <v>2325534.87</v>
      </c>
    </row>
    <row r="6621" spans="2:4" x14ac:dyDescent="0.3">
      <c r="B6621" s="72" t="s">
        <v>268</v>
      </c>
      <c r="C6621" s="74" t="s">
        <v>190</v>
      </c>
      <c r="D6621" s="73">
        <v>1615782.37</v>
      </c>
    </row>
    <row r="6622" spans="2:4" x14ac:dyDescent="0.3">
      <c r="B6622" s="72" t="s">
        <v>268</v>
      </c>
      <c r="C6622" s="74" t="s">
        <v>191</v>
      </c>
      <c r="D6622" s="73">
        <v>1978755.0099999998</v>
      </c>
    </row>
    <row r="6623" spans="2:4" x14ac:dyDescent="0.3">
      <c r="B6623" s="72" t="s">
        <v>268</v>
      </c>
      <c r="C6623" s="74" t="s">
        <v>192</v>
      </c>
      <c r="D6623" s="73">
        <v>74850672.690000027</v>
      </c>
    </row>
    <row r="6624" spans="2:4" x14ac:dyDescent="0.3">
      <c r="B6624" s="72" t="s">
        <v>268</v>
      </c>
      <c r="C6624" s="74" t="s">
        <v>172</v>
      </c>
      <c r="D6624" s="73">
        <v>385649.57</v>
      </c>
    </row>
    <row r="6625" spans="2:4" x14ac:dyDescent="0.3">
      <c r="B6625" s="72" t="s">
        <v>268</v>
      </c>
      <c r="C6625" s="74" t="s">
        <v>174</v>
      </c>
      <c r="D6625" s="73">
        <v>1502453.71</v>
      </c>
    </row>
    <row r="6626" spans="2:4" x14ac:dyDescent="0.3">
      <c r="B6626" s="72" t="s">
        <v>268</v>
      </c>
      <c r="C6626" s="74" t="s">
        <v>178</v>
      </c>
      <c r="D6626" s="73">
        <v>924326.98</v>
      </c>
    </row>
    <row r="6627" spans="2:4" x14ac:dyDescent="0.3">
      <c r="B6627" s="72" t="s">
        <v>268</v>
      </c>
      <c r="C6627" s="74" t="s">
        <v>180</v>
      </c>
      <c r="D6627" s="73">
        <v>1192500.72</v>
      </c>
    </row>
    <row r="6628" spans="2:4" x14ac:dyDescent="0.3">
      <c r="B6628" s="72" t="s">
        <v>268</v>
      </c>
      <c r="C6628" s="74" t="s">
        <v>182</v>
      </c>
      <c r="D6628" s="73">
        <v>28368874.029999994</v>
      </c>
    </row>
    <row r="6629" spans="2:4" x14ac:dyDescent="0.3">
      <c r="B6629" s="72" t="s">
        <v>268</v>
      </c>
      <c r="C6629" s="74" t="s">
        <v>139</v>
      </c>
      <c r="D6629" s="73">
        <v>8195970.1000000043</v>
      </c>
    </row>
    <row r="6630" spans="2:4" x14ac:dyDescent="0.3">
      <c r="B6630" s="72" t="s">
        <v>268</v>
      </c>
      <c r="C6630" s="74" t="s">
        <v>141</v>
      </c>
      <c r="D6630" s="73">
        <v>9139669.0599999987</v>
      </c>
    </row>
    <row r="6631" spans="2:4" x14ac:dyDescent="0.3">
      <c r="B6631" s="72" t="s">
        <v>268</v>
      </c>
      <c r="C6631" s="74" t="s">
        <v>143</v>
      </c>
      <c r="D6631" s="73">
        <v>486839.3600000001</v>
      </c>
    </row>
    <row r="6632" spans="2:4" x14ac:dyDescent="0.3">
      <c r="B6632" s="72" t="s">
        <v>268</v>
      </c>
      <c r="C6632" s="74" t="s">
        <v>145</v>
      </c>
      <c r="D6632" s="73">
        <v>255665.31</v>
      </c>
    </row>
    <row r="6633" spans="2:4" x14ac:dyDescent="0.3">
      <c r="B6633" s="72" t="s">
        <v>268</v>
      </c>
      <c r="C6633" s="74" t="s">
        <v>147</v>
      </c>
      <c r="D6633" s="73">
        <v>76018.63</v>
      </c>
    </row>
    <row r="6634" spans="2:4" x14ac:dyDescent="0.3">
      <c r="B6634" s="72" t="s">
        <v>268</v>
      </c>
      <c r="C6634" s="74" t="s">
        <v>149</v>
      </c>
      <c r="D6634" s="73">
        <v>173058.11999999994</v>
      </c>
    </row>
    <row r="6635" spans="2:4" x14ac:dyDescent="0.3">
      <c r="B6635" s="72" t="s">
        <v>268</v>
      </c>
      <c r="C6635" s="74" t="s">
        <v>159</v>
      </c>
      <c r="D6635" s="73">
        <v>3521916.9600000004</v>
      </c>
    </row>
    <row r="6636" spans="2:4" x14ac:dyDescent="0.3">
      <c r="B6636" s="72" t="s">
        <v>268</v>
      </c>
      <c r="C6636" s="74" t="s">
        <v>161</v>
      </c>
      <c r="D6636" s="73">
        <v>11492983.919999998</v>
      </c>
    </row>
    <row r="6637" spans="2:4" x14ac:dyDescent="0.3">
      <c r="B6637" s="72" t="s">
        <v>268</v>
      </c>
      <c r="C6637" s="74" t="s">
        <v>163</v>
      </c>
      <c r="D6637" s="73">
        <v>2381444.1800000002</v>
      </c>
    </row>
    <row r="6638" spans="2:4" x14ac:dyDescent="0.3">
      <c r="B6638" s="72" t="s">
        <v>268</v>
      </c>
      <c r="C6638" s="74" t="s">
        <v>165</v>
      </c>
      <c r="D6638" s="73">
        <v>6087448.7400000012</v>
      </c>
    </row>
    <row r="6639" spans="2:4" x14ac:dyDescent="0.3">
      <c r="B6639" s="72" t="s">
        <v>268</v>
      </c>
      <c r="C6639" s="74" t="s">
        <v>167</v>
      </c>
      <c r="D6639" s="73">
        <v>1936</v>
      </c>
    </row>
    <row r="6640" spans="2:4" x14ac:dyDescent="0.3">
      <c r="B6640" s="72" t="s">
        <v>268</v>
      </c>
      <c r="C6640" s="74" t="s">
        <v>169</v>
      </c>
      <c r="D6640" s="73">
        <v>39</v>
      </c>
    </row>
    <row r="6641" spans="2:4" x14ac:dyDescent="0.3">
      <c r="B6641" s="72" t="s">
        <v>268</v>
      </c>
      <c r="C6641" s="74" t="s">
        <v>124</v>
      </c>
      <c r="D6641" s="73">
        <v>1239696.73</v>
      </c>
    </row>
    <row r="6642" spans="2:4" x14ac:dyDescent="0.3">
      <c r="B6642" s="72" t="s">
        <v>268</v>
      </c>
      <c r="C6642" s="74" t="s">
        <v>126</v>
      </c>
      <c r="D6642" s="73">
        <v>716605.16</v>
      </c>
    </row>
    <row r="6643" spans="2:4" x14ac:dyDescent="0.3">
      <c r="B6643" s="72" t="s">
        <v>268</v>
      </c>
      <c r="C6643" s="74" t="s">
        <v>128</v>
      </c>
      <c r="D6643" s="73">
        <v>1656430.27</v>
      </c>
    </row>
    <row r="6644" spans="2:4" x14ac:dyDescent="0.3">
      <c r="B6644" s="72" t="s">
        <v>268</v>
      </c>
      <c r="C6644" s="74" t="s">
        <v>130</v>
      </c>
      <c r="D6644" s="73">
        <v>713826.84</v>
      </c>
    </row>
    <row r="6645" spans="2:4" x14ac:dyDescent="0.3">
      <c r="B6645" s="72" t="s">
        <v>268</v>
      </c>
      <c r="C6645" s="74" t="s">
        <v>132</v>
      </c>
      <c r="D6645" s="73">
        <v>3794674.67</v>
      </c>
    </row>
    <row r="6646" spans="2:4" x14ac:dyDescent="0.3">
      <c r="B6646" s="72" t="s">
        <v>268</v>
      </c>
      <c r="C6646" s="74" t="s">
        <v>33</v>
      </c>
      <c r="D6646" s="73">
        <v>3998.88</v>
      </c>
    </row>
    <row r="6647" spans="2:4" x14ac:dyDescent="0.3">
      <c r="B6647" s="72" t="s">
        <v>268</v>
      </c>
      <c r="C6647" s="74" t="s">
        <v>35</v>
      </c>
      <c r="D6647" s="73">
        <v>120777.71</v>
      </c>
    </row>
    <row r="6648" spans="2:4" x14ac:dyDescent="0.3">
      <c r="B6648" s="72" t="s">
        <v>268</v>
      </c>
      <c r="C6648" s="74" t="s">
        <v>39</v>
      </c>
      <c r="D6648" s="73">
        <v>303901.24</v>
      </c>
    </row>
    <row r="6649" spans="2:4" x14ac:dyDescent="0.3">
      <c r="B6649" s="72" t="s">
        <v>268</v>
      </c>
      <c r="C6649" s="74" t="s">
        <v>49</v>
      </c>
      <c r="D6649" s="73">
        <v>1779689.6</v>
      </c>
    </row>
    <row r="6650" spans="2:4" x14ac:dyDescent="0.3">
      <c r="B6650" s="72" t="s">
        <v>268</v>
      </c>
      <c r="C6650" s="74" t="s">
        <v>51</v>
      </c>
      <c r="D6650" s="73">
        <v>320030.03999999998</v>
      </c>
    </row>
    <row r="6651" spans="2:4" x14ac:dyDescent="0.3">
      <c r="B6651" s="72" t="s">
        <v>268</v>
      </c>
      <c r="C6651" s="74" t="s">
        <v>55</v>
      </c>
      <c r="D6651" s="73">
        <v>298835.32</v>
      </c>
    </row>
    <row r="6652" spans="2:4" x14ac:dyDescent="0.3">
      <c r="B6652" s="72" t="s">
        <v>268</v>
      </c>
      <c r="C6652" s="74" t="s">
        <v>57</v>
      </c>
      <c r="D6652" s="73">
        <v>74217.73000000001</v>
      </c>
    </row>
    <row r="6653" spans="2:4" x14ac:dyDescent="0.3">
      <c r="B6653" s="72" t="s">
        <v>268</v>
      </c>
      <c r="C6653" s="74" t="s">
        <v>61</v>
      </c>
      <c r="D6653" s="73">
        <v>206900.09</v>
      </c>
    </row>
    <row r="6654" spans="2:4" x14ac:dyDescent="0.3">
      <c r="B6654" s="72" t="s">
        <v>268</v>
      </c>
      <c r="C6654" s="74" t="s">
        <v>63</v>
      </c>
      <c r="D6654" s="73">
        <v>2328128.42</v>
      </c>
    </row>
    <row r="6655" spans="2:4" x14ac:dyDescent="0.3">
      <c r="B6655" s="72" t="s">
        <v>268</v>
      </c>
      <c r="C6655" s="74" t="s">
        <v>65</v>
      </c>
      <c r="D6655" s="73">
        <v>36740.31</v>
      </c>
    </row>
    <row r="6656" spans="2:4" x14ac:dyDescent="0.3">
      <c r="B6656" s="72" t="s">
        <v>268</v>
      </c>
      <c r="C6656" s="74" t="s">
        <v>67</v>
      </c>
      <c r="D6656" s="73">
        <v>8793.2000000000007</v>
      </c>
    </row>
    <row r="6657" spans="2:4" x14ac:dyDescent="0.3">
      <c r="B6657" s="72" t="s">
        <v>268</v>
      </c>
      <c r="C6657" s="74" t="s">
        <v>69</v>
      </c>
      <c r="D6657" s="73">
        <v>1699265.23</v>
      </c>
    </row>
    <row r="6658" spans="2:4" x14ac:dyDescent="0.3">
      <c r="B6658" s="72" t="s">
        <v>268</v>
      </c>
      <c r="C6658" s="74" t="s">
        <v>71</v>
      </c>
      <c r="D6658" s="73">
        <v>2222910.5</v>
      </c>
    </row>
    <row r="6659" spans="2:4" x14ac:dyDescent="0.3">
      <c r="B6659" s="72" t="s">
        <v>268</v>
      </c>
      <c r="C6659" s="74" t="s">
        <v>73</v>
      </c>
      <c r="D6659" s="73">
        <v>316113.21999999997</v>
      </c>
    </row>
    <row r="6660" spans="2:4" x14ac:dyDescent="0.3">
      <c r="B6660" s="72" t="s">
        <v>268</v>
      </c>
      <c r="C6660" s="74" t="s">
        <v>77</v>
      </c>
      <c r="D6660" s="73">
        <v>7626.83</v>
      </c>
    </row>
    <row r="6661" spans="2:4" x14ac:dyDescent="0.3">
      <c r="B6661" s="72" t="s">
        <v>268</v>
      </c>
      <c r="C6661" s="74" t="s">
        <v>81</v>
      </c>
      <c r="D6661" s="73">
        <v>45666.09</v>
      </c>
    </row>
    <row r="6662" spans="2:4" x14ac:dyDescent="0.3">
      <c r="B6662" s="72" t="s">
        <v>268</v>
      </c>
      <c r="C6662" s="74" t="s">
        <v>85</v>
      </c>
      <c r="D6662" s="73">
        <v>98269.56</v>
      </c>
    </row>
    <row r="6663" spans="2:4" x14ac:dyDescent="0.3">
      <c r="B6663" s="72" t="s">
        <v>268</v>
      </c>
      <c r="C6663" s="74" t="s">
        <v>87</v>
      </c>
      <c r="D6663" s="73">
        <v>52047.56</v>
      </c>
    </row>
    <row r="6664" spans="2:4" x14ac:dyDescent="0.3">
      <c r="B6664" s="72" t="s">
        <v>268</v>
      </c>
      <c r="C6664" s="74" t="s">
        <v>89</v>
      </c>
      <c r="D6664" s="73">
        <v>112090.78</v>
      </c>
    </row>
    <row r="6665" spans="2:4" x14ac:dyDescent="0.3">
      <c r="B6665" s="72" t="s">
        <v>268</v>
      </c>
      <c r="C6665" s="74" t="s">
        <v>91</v>
      </c>
      <c r="D6665" s="73">
        <v>638506.82999999996</v>
      </c>
    </row>
    <row r="6666" spans="2:4" x14ac:dyDescent="0.3">
      <c r="B6666" s="72" t="s">
        <v>268</v>
      </c>
      <c r="C6666" s="74" t="s">
        <v>93</v>
      </c>
      <c r="D6666" s="73">
        <v>202898.2</v>
      </c>
    </row>
    <row r="6667" spans="2:4" x14ac:dyDescent="0.3">
      <c r="B6667" s="72" t="s">
        <v>268</v>
      </c>
      <c r="C6667" s="74" t="s">
        <v>95</v>
      </c>
      <c r="D6667" s="73">
        <v>522924.15</v>
      </c>
    </row>
    <row r="6668" spans="2:4" x14ac:dyDescent="0.3">
      <c r="B6668" s="72" t="s">
        <v>268</v>
      </c>
      <c r="C6668" s="74" t="s">
        <v>97</v>
      </c>
      <c r="D6668" s="73">
        <v>81417.72</v>
      </c>
    </row>
    <row r="6669" spans="2:4" x14ac:dyDescent="0.3">
      <c r="B6669" s="72" t="s">
        <v>268</v>
      </c>
      <c r="C6669" s="74" t="s">
        <v>99</v>
      </c>
      <c r="D6669" s="73">
        <v>401126.36</v>
      </c>
    </row>
    <row r="6670" spans="2:4" x14ac:dyDescent="0.3">
      <c r="B6670" s="72" t="s">
        <v>268</v>
      </c>
      <c r="C6670" s="74" t="s">
        <v>101</v>
      </c>
      <c r="D6670" s="73">
        <v>54924.700000000004</v>
      </c>
    </row>
    <row r="6671" spans="2:4" x14ac:dyDescent="0.3">
      <c r="B6671" s="72" t="s">
        <v>268</v>
      </c>
      <c r="C6671" s="74" t="s">
        <v>103</v>
      </c>
      <c r="D6671" s="73">
        <v>40097.519999999997</v>
      </c>
    </row>
    <row r="6672" spans="2:4" x14ac:dyDescent="0.3">
      <c r="B6672" s="72" t="s">
        <v>268</v>
      </c>
      <c r="C6672" s="74" t="s">
        <v>105</v>
      </c>
      <c r="D6672" s="73">
        <v>66265.3</v>
      </c>
    </row>
    <row r="6673" spans="2:4" x14ac:dyDescent="0.3">
      <c r="B6673" s="72" t="s">
        <v>268</v>
      </c>
      <c r="C6673" s="74" t="s">
        <v>107</v>
      </c>
      <c r="D6673" s="73">
        <v>131929.5</v>
      </c>
    </row>
    <row r="6674" spans="2:4" x14ac:dyDescent="0.3">
      <c r="B6674" s="72" t="s">
        <v>268</v>
      </c>
      <c r="C6674" s="74" t="s">
        <v>109</v>
      </c>
      <c r="D6674" s="73">
        <v>4247195.38</v>
      </c>
    </row>
    <row r="6675" spans="2:4" x14ac:dyDescent="0.3">
      <c r="B6675" s="72" t="s">
        <v>268</v>
      </c>
      <c r="C6675" s="74" t="s">
        <v>111</v>
      </c>
      <c r="D6675" s="73">
        <v>351809.04000000004</v>
      </c>
    </row>
    <row r="6676" spans="2:4" x14ac:dyDescent="0.3">
      <c r="B6676" s="72" t="s">
        <v>268</v>
      </c>
      <c r="C6676" s="74" t="s">
        <v>113</v>
      </c>
      <c r="D6676" s="73">
        <v>471150.3</v>
      </c>
    </row>
    <row r="6677" spans="2:4" x14ac:dyDescent="0.3">
      <c r="B6677" s="72" t="s">
        <v>268</v>
      </c>
      <c r="C6677" s="74" t="s">
        <v>117</v>
      </c>
      <c r="D6677" s="73">
        <v>667733.43999999994</v>
      </c>
    </row>
    <row r="6678" spans="2:4" x14ac:dyDescent="0.3">
      <c r="B6678" s="72" t="s">
        <v>268</v>
      </c>
      <c r="C6678" s="74" t="s">
        <v>119</v>
      </c>
      <c r="D6678" s="73">
        <v>287089.95</v>
      </c>
    </row>
    <row r="6679" spans="2:4" x14ac:dyDescent="0.3">
      <c r="B6679" s="72" t="s">
        <v>268</v>
      </c>
      <c r="C6679" s="74" t="s">
        <v>22</v>
      </c>
      <c r="D6679" s="73">
        <v>396078.49</v>
      </c>
    </row>
    <row r="6680" spans="2:4" x14ac:dyDescent="0.3">
      <c r="B6680" s="72" t="s">
        <v>268</v>
      </c>
      <c r="C6680" s="74" t="s">
        <v>6</v>
      </c>
      <c r="D6680" s="73">
        <v>21536.31</v>
      </c>
    </row>
    <row r="6681" spans="2:4" x14ac:dyDescent="0.3">
      <c r="B6681" s="72" t="s">
        <v>268</v>
      </c>
      <c r="C6681" s="74" t="s">
        <v>14</v>
      </c>
      <c r="D6681" s="73">
        <v>239670.22000000003</v>
      </c>
    </row>
    <row r="6682" spans="2:4" x14ac:dyDescent="0.3">
      <c r="B6682" s="72" t="s">
        <v>268</v>
      </c>
      <c r="C6682" s="74" t="s">
        <v>16</v>
      </c>
      <c r="D6682" s="73">
        <v>98368.4</v>
      </c>
    </row>
    <row r="6683" spans="2:4" x14ac:dyDescent="0.3">
      <c r="B6683" s="72" t="s">
        <v>268</v>
      </c>
      <c r="C6683" s="74" t="s">
        <v>18</v>
      </c>
      <c r="D6683" s="73">
        <v>851766.96</v>
      </c>
    </row>
    <row r="6684" spans="2:4" x14ac:dyDescent="0.3">
      <c r="B6684" s="72" t="s">
        <v>704</v>
      </c>
      <c r="C6684" s="74" t="s">
        <v>194</v>
      </c>
      <c r="D6684" s="73">
        <v>616028.34</v>
      </c>
    </row>
    <row r="6685" spans="2:4" x14ac:dyDescent="0.3">
      <c r="B6685" s="72" t="s">
        <v>704</v>
      </c>
      <c r="C6685" s="74" t="s">
        <v>193</v>
      </c>
      <c r="D6685" s="73">
        <v>-616028.34</v>
      </c>
    </row>
    <row r="6686" spans="2:4" x14ac:dyDescent="0.3">
      <c r="B6686" s="72" t="s">
        <v>704</v>
      </c>
      <c r="C6686" s="74" t="s">
        <v>186</v>
      </c>
      <c r="D6686" s="73">
        <v>1075672.7500000002</v>
      </c>
    </row>
    <row r="6687" spans="2:4" x14ac:dyDescent="0.3">
      <c r="B6687" s="72" t="s">
        <v>704</v>
      </c>
      <c r="C6687" s="74" t="s">
        <v>187</v>
      </c>
      <c r="D6687" s="73">
        <v>1289447.0800000003</v>
      </c>
    </row>
    <row r="6688" spans="2:4" x14ac:dyDescent="0.3">
      <c r="B6688" s="72" t="s">
        <v>704</v>
      </c>
      <c r="C6688" s="74" t="s">
        <v>190</v>
      </c>
      <c r="D6688" s="73">
        <v>1556351.1099999999</v>
      </c>
    </row>
    <row r="6689" spans="2:4" x14ac:dyDescent="0.3">
      <c r="B6689" s="72" t="s">
        <v>704</v>
      </c>
      <c r="C6689" s="74" t="s">
        <v>191</v>
      </c>
      <c r="D6689" s="73">
        <v>2543704.8200000003</v>
      </c>
    </row>
    <row r="6690" spans="2:4" x14ac:dyDescent="0.3">
      <c r="B6690" s="72" t="s">
        <v>704</v>
      </c>
      <c r="C6690" s="74" t="s">
        <v>192</v>
      </c>
      <c r="D6690" s="73">
        <v>65354423.600000009</v>
      </c>
    </row>
    <row r="6691" spans="2:4" x14ac:dyDescent="0.3">
      <c r="B6691" s="72" t="s">
        <v>704</v>
      </c>
      <c r="C6691" s="74" t="s">
        <v>172</v>
      </c>
      <c r="D6691" s="73">
        <v>218272.31</v>
      </c>
    </row>
    <row r="6692" spans="2:4" x14ac:dyDescent="0.3">
      <c r="B6692" s="72" t="s">
        <v>704</v>
      </c>
      <c r="C6692" s="74" t="s">
        <v>174</v>
      </c>
      <c r="D6692" s="73">
        <v>772603.08000000007</v>
      </c>
    </row>
    <row r="6693" spans="2:4" x14ac:dyDescent="0.3">
      <c r="B6693" s="72" t="s">
        <v>704</v>
      </c>
      <c r="C6693" s="74" t="s">
        <v>178</v>
      </c>
      <c r="D6693" s="73">
        <v>819901.62999999989</v>
      </c>
    </row>
    <row r="6694" spans="2:4" x14ac:dyDescent="0.3">
      <c r="B6694" s="72" t="s">
        <v>704</v>
      </c>
      <c r="C6694" s="74" t="s">
        <v>180</v>
      </c>
      <c r="D6694" s="73">
        <v>1432727.61</v>
      </c>
    </row>
    <row r="6695" spans="2:4" x14ac:dyDescent="0.3">
      <c r="B6695" s="72" t="s">
        <v>704</v>
      </c>
      <c r="C6695" s="74" t="s">
        <v>182</v>
      </c>
      <c r="D6695" s="73">
        <v>24427010.739999998</v>
      </c>
    </row>
    <row r="6696" spans="2:4" x14ac:dyDescent="0.3">
      <c r="B6696" s="72" t="s">
        <v>704</v>
      </c>
      <c r="C6696" s="74" t="s">
        <v>135</v>
      </c>
      <c r="D6696" s="73">
        <v>25125.66</v>
      </c>
    </row>
    <row r="6697" spans="2:4" x14ac:dyDescent="0.3">
      <c r="B6697" s="72" t="s">
        <v>704</v>
      </c>
      <c r="C6697" s="74" t="s">
        <v>139</v>
      </c>
      <c r="D6697" s="73">
        <v>7145639.1400000015</v>
      </c>
    </row>
    <row r="6698" spans="2:4" x14ac:dyDescent="0.3">
      <c r="B6698" s="72" t="s">
        <v>704</v>
      </c>
      <c r="C6698" s="74" t="s">
        <v>141</v>
      </c>
      <c r="D6698" s="73">
        <v>8715490.8600000013</v>
      </c>
    </row>
    <row r="6699" spans="2:4" x14ac:dyDescent="0.3">
      <c r="B6699" s="72" t="s">
        <v>704</v>
      </c>
      <c r="C6699" s="74" t="s">
        <v>143</v>
      </c>
      <c r="D6699" s="73">
        <v>560948.62</v>
      </c>
    </row>
    <row r="6700" spans="2:4" x14ac:dyDescent="0.3">
      <c r="B6700" s="72" t="s">
        <v>704</v>
      </c>
      <c r="C6700" s="74" t="s">
        <v>145</v>
      </c>
      <c r="D6700" s="73">
        <v>312185.90999999997</v>
      </c>
    </row>
    <row r="6701" spans="2:4" x14ac:dyDescent="0.3">
      <c r="B6701" s="72" t="s">
        <v>704</v>
      </c>
      <c r="C6701" s="74" t="s">
        <v>147</v>
      </c>
      <c r="D6701" s="73">
        <v>64105.47</v>
      </c>
    </row>
    <row r="6702" spans="2:4" x14ac:dyDescent="0.3">
      <c r="B6702" s="72" t="s">
        <v>704</v>
      </c>
      <c r="C6702" s="74" t="s">
        <v>149</v>
      </c>
      <c r="D6702" s="73">
        <v>109211.60000000002</v>
      </c>
    </row>
    <row r="6703" spans="2:4" x14ac:dyDescent="0.3">
      <c r="B6703" s="72" t="s">
        <v>704</v>
      </c>
      <c r="C6703" s="74" t="s">
        <v>159</v>
      </c>
      <c r="D6703" s="73">
        <v>3004308.1899999995</v>
      </c>
    </row>
    <row r="6704" spans="2:4" x14ac:dyDescent="0.3">
      <c r="B6704" s="72" t="s">
        <v>704</v>
      </c>
      <c r="C6704" s="74" t="s">
        <v>161</v>
      </c>
      <c r="D6704" s="73">
        <v>9925733.1399999969</v>
      </c>
    </row>
    <row r="6705" spans="2:4" x14ac:dyDescent="0.3">
      <c r="B6705" s="72" t="s">
        <v>704</v>
      </c>
      <c r="C6705" s="74" t="s">
        <v>163</v>
      </c>
      <c r="D6705" s="73">
        <v>2068925.6400000001</v>
      </c>
    </row>
    <row r="6706" spans="2:4" x14ac:dyDescent="0.3">
      <c r="B6706" s="72" t="s">
        <v>704</v>
      </c>
      <c r="C6706" s="74" t="s">
        <v>165</v>
      </c>
      <c r="D6706" s="73">
        <v>5306449.6300000008</v>
      </c>
    </row>
    <row r="6707" spans="2:4" x14ac:dyDescent="0.3">
      <c r="B6707" s="72" t="s">
        <v>704</v>
      </c>
      <c r="C6707" s="74" t="s">
        <v>124</v>
      </c>
      <c r="D6707" s="73">
        <v>1616754.3399999999</v>
      </c>
    </row>
    <row r="6708" spans="2:4" x14ac:dyDescent="0.3">
      <c r="B6708" s="72" t="s">
        <v>704</v>
      </c>
      <c r="C6708" s="74" t="s">
        <v>126</v>
      </c>
      <c r="D6708" s="73">
        <v>1142771.0099999998</v>
      </c>
    </row>
    <row r="6709" spans="2:4" x14ac:dyDescent="0.3">
      <c r="B6709" s="72" t="s">
        <v>704</v>
      </c>
      <c r="C6709" s="74" t="s">
        <v>128</v>
      </c>
      <c r="D6709" s="73">
        <v>1886390.94</v>
      </c>
    </row>
    <row r="6710" spans="2:4" x14ac:dyDescent="0.3">
      <c r="B6710" s="72" t="s">
        <v>704</v>
      </c>
      <c r="C6710" s="74" t="s">
        <v>130</v>
      </c>
      <c r="D6710" s="73">
        <v>838348.41</v>
      </c>
    </row>
    <row r="6711" spans="2:4" x14ac:dyDescent="0.3">
      <c r="B6711" s="72" t="s">
        <v>704</v>
      </c>
      <c r="C6711" s="74" t="s">
        <v>132</v>
      </c>
      <c r="D6711" s="73">
        <v>5152401.0699999984</v>
      </c>
    </row>
    <row r="6712" spans="2:4" x14ac:dyDescent="0.3">
      <c r="B6712" s="72" t="s">
        <v>704</v>
      </c>
      <c r="C6712" s="74" t="s">
        <v>29</v>
      </c>
      <c r="D6712" s="73">
        <v>6233.98</v>
      </c>
    </row>
    <row r="6713" spans="2:4" x14ac:dyDescent="0.3">
      <c r="B6713" s="72" t="s">
        <v>704</v>
      </c>
      <c r="C6713" s="74" t="s">
        <v>35</v>
      </c>
      <c r="D6713" s="73">
        <v>126991.11</v>
      </c>
    </row>
    <row r="6714" spans="2:4" x14ac:dyDescent="0.3">
      <c r="B6714" s="72" t="s">
        <v>704</v>
      </c>
      <c r="C6714" s="74" t="s">
        <v>39</v>
      </c>
      <c r="D6714" s="73">
        <v>161348.68</v>
      </c>
    </row>
    <row r="6715" spans="2:4" x14ac:dyDescent="0.3">
      <c r="B6715" s="72" t="s">
        <v>704</v>
      </c>
      <c r="C6715" s="74" t="s">
        <v>41</v>
      </c>
      <c r="D6715" s="73">
        <v>681.05</v>
      </c>
    </row>
    <row r="6716" spans="2:4" x14ac:dyDescent="0.3">
      <c r="B6716" s="72" t="s">
        <v>704</v>
      </c>
      <c r="C6716" s="74" t="s">
        <v>45</v>
      </c>
      <c r="D6716" s="73">
        <v>78373.850000000006</v>
      </c>
    </row>
    <row r="6717" spans="2:4" x14ac:dyDescent="0.3">
      <c r="B6717" s="72" t="s">
        <v>704</v>
      </c>
      <c r="C6717" s="74" t="s">
        <v>49</v>
      </c>
      <c r="D6717" s="73">
        <v>1838146.9000000004</v>
      </c>
    </row>
    <row r="6718" spans="2:4" x14ac:dyDescent="0.3">
      <c r="B6718" s="72" t="s">
        <v>704</v>
      </c>
      <c r="C6718" s="74" t="s">
        <v>51</v>
      </c>
      <c r="D6718" s="73">
        <v>132181.26</v>
      </c>
    </row>
    <row r="6719" spans="2:4" x14ac:dyDescent="0.3">
      <c r="B6719" s="72" t="s">
        <v>704</v>
      </c>
      <c r="C6719" s="74" t="s">
        <v>55</v>
      </c>
      <c r="D6719" s="73">
        <v>774457.12</v>
      </c>
    </row>
    <row r="6720" spans="2:4" x14ac:dyDescent="0.3">
      <c r="B6720" s="72" t="s">
        <v>704</v>
      </c>
      <c r="C6720" s="74" t="s">
        <v>57</v>
      </c>
      <c r="D6720" s="73">
        <v>372498.58</v>
      </c>
    </row>
    <row r="6721" spans="2:4" x14ac:dyDescent="0.3">
      <c r="B6721" s="72" t="s">
        <v>704</v>
      </c>
      <c r="C6721" s="74" t="s">
        <v>59</v>
      </c>
      <c r="D6721" s="73">
        <v>1668.47</v>
      </c>
    </row>
    <row r="6722" spans="2:4" x14ac:dyDescent="0.3">
      <c r="B6722" s="72" t="s">
        <v>704</v>
      </c>
      <c r="C6722" s="74" t="s">
        <v>63</v>
      </c>
      <c r="D6722" s="73">
        <v>1816655.51</v>
      </c>
    </row>
    <row r="6723" spans="2:4" x14ac:dyDescent="0.3">
      <c r="B6723" s="72" t="s">
        <v>704</v>
      </c>
      <c r="C6723" s="74" t="s">
        <v>65</v>
      </c>
      <c r="D6723" s="73">
        <v>67505.34</v>
      </c>
    </row>
    <row r="6724" spans="2:4" x14ac:dyDescent="0.3">
      <c r="B6724" s="72" t="s">
        <v>704</v>
      </c>
      <c r="C6724" s="74" t="s">
        <v>67</v>
      </c>
      <c r="D6724" s="73">
        <v>10238.67</v>
      </c>
    </row>
    <row r="6725" spans="2:4" x14ac:dyDescent="0.3">
      <c r="B6725" s="72" t="s">
        <v>704</v>
      </c>
      <c r="C6725" s="74" t="s">
        <v>69</v>
      </c>
      <c r="D6725" s="73">
        <v>440899.63</v>
      </c>
    </row>
    <row r="6726" spans="2:4" x14ac:dyDescent="0.3">
      <c r="B6726" s="72" t="s">
        <v>704</v>
      </c>
      <c r="C6726" s="74" t="s">
        <v>71</v>
      </c>
      <c r="D6726" s="73">
        <v>1614340.46</v>
      </c>
    </row>
    <row r="6727" spans="2:4" x14ac:dyDescent="0.3">
      <c r="B6727" s="72" t="s">
        <v>704</v>
      </c>
      <c r="C6727" s="74" t="s">
        <v>73</v>
      </c>
      <c r="D6727" s="73">
        <v>41987.51</v>
      </c>
    </row>
    <row r="6728" spans="2:4" x14ac:dyDescent="0.3">
      <c r="B6728" s="72" t="s">
        <v>704</v>
      </c>
      <c r="C6728" s="74" t="s">
        <v>75</v>
      </c>
      <c r="D6728" s="73">
        <v>1870.48</v>
      </c>
    </row>
    <row r="6729" spans="2:4" x14ac:dyDescent="0.3">
      <c r="B6729" s="72" t="s">
        <v>704</v>
      </c>
      <c r="C6729" s="74" t="s">
        <v>77</v>
      </c>
      <c r="D6729" s="73">
        <v>16466.810000000001</v>
      </c>
    </row>
    <row r="6730" spans="2:4" x14ac:dyDescent="0.3">
      <c r="B6730" s="72" t="s">
        <v>704</v>
      </c>
      <c r="C6730" s="74" t="s">
        <v>79</v>
      </c>
      <c r="D6730" s="73">
        <v>3597.3500000000004</v>
      </c>
    </row>
    <row r="6731" spans="2:4" x14ac:dyDescent="0.3">
      <c r="B6731" s="72" t="s">
        <v>704</v>
      </c>
      <c r="C6731" s="74" t="s">
        <v>81</v>
      </c>
      <c r="D6731" s="73">
        <v>512217.18999999994</v>
      </c>
    </row>
    <row r="6732" spans="2:4" x14ac:dyDescent="0.3">
      <c r="B6732" s="72" t="s">
        <v>704</v>
      </c>
      <c r="C6732" s="74" t="s">
        <v>83</v>
      </c>
      <c r="D6732" s="73">
        <v>-4956.1900000000041</v>
      </c>
    </row>
    <row r="6733" spans="2:4" x14ac:dyDescent="0.3">
      <c r="B6733" s="72" t="s">
        <v>704</v>
      </c>
      <c r="C6733" s="74" t="s">
        <v>85</v>
      </c>
      <c r="D6733" s="73">
        <v>53140.600000000006</v>
      </c>
    </row>
    <row r="6734" spans="2:4" x14ac:dyDescent="0.3">
      <c r="B6734" s="72" t="s">
        <v>704</v>
      </c>
      <c r="C6734" s="74" t="s">
        <v>87</v>
      </c>
      <c r="D6734" s="73">
        <v>10821.08</v>
      </c>
    </row>
    <row r="6735" spans="2:4" x14ac:dyDescent="0.3">
      <c r="B6735" s="72" t="s">
        <v>704</v>
      </c>
      <c r="C6735" s="74" t="s">
        <v>89</v>
      </c>
      <c r="D6735" s="73">
        <v>556423.49</v>
      </c>
    </row>
    <row r="6736" spans="2:4" x14ac:dyDescent="0.3">
      <c r="B6736" s="72" t="s">
        <v>704</v>
      </c>
      <c r="C6736" s="74" t="s">
        <v>91</v>
      </c>
      <c r="D6736" s="73">
        <v>1001121.27</v>
      </c>
    </row>
    <row r="6737" spans="2:4" x14ac:dyDescent="0.3">
      <c r="B6737" s="72" t="s">
        <v>704</v>
      </c>
      <c r="C6737" s="74" t="s">
        <v>93</v>
      </c>
      <c r="D6737" s="73">
        <v>229149.97</v>
      </c>
    </row>
    <row r="6738" spans="2:4" x14ac:dyDescent="0.3">
      <c r="B6738" s="72" t="s">
        <v>704</v>
      </c>
      <c r="C6738" s="74" t="s">
        <v>95</v>
      </c>
      <c r="D6738" s="73">
        <v>424294.61000000004</v>
      </c>
    </row>
    <row r="6739" spans="2:4" x14ac:dyDescent="0.3">
      <c r="B6739" s="72" t="s">
        <v>704</v>
      </c>
      <c r="C6739" s="74" t="s">
        <v>97</v>
      </c>
      <c r="D6739" s="73">
        <v>76520.97</v>
      </c>
    </row>
    <row r="6740" spans="2:4" x14ac:dyDescent="0.3">
      <c r="B6740" s="72" t="s">
        <v>704</v>
      </c>
      <c r="C6740" s="74" t="s">
        <v>99</v>
      </c>
      <c r="D6740" s="73">
        <v>222459.53</v>
      </c>
    </row>
    <row r="6741" spans="2:4" x14ac:dyDescent="0.3">
      <c r="B6741" s="72" t="s">
        <v>704</v>
      </c>
      <c r="C6741" s="74" t="s">
        <v>101</v>
      </c>
      <c r="D6741" s="73">
        <v>400391.23</v>
      </c>
    </row>
    <row r="6742" spans="2:4" x14ac:dyDescent="0.3">
      <c r="B6742" s="72" t="s">
        <v>704</v>
      </c>
      <c r="C6742" s="74" t="s">
        <v>105</v>
      </c>
      <c r="D6742" s="73">
        <v>40234.46</v>
      </c>
    </row>
    <row r="6743" spans="2:4" x14ac:dyDescent="0.3">
      <c r="B6743" s="72" t="s">
        <v>704</v>
      </c>
      <c r="C6743" s="74" t="s">
        <v>107</v>
      </c>
      <c r="D6743" s="73">
        <v>127135.96</v>
      </c>
    </row>
    <row r="6744" spans="2:4" x14ac:dyDescent="0.3">
      <c r="B6744" s="72" t="s">
        <v>704</v>
      </c>
      <c r="C6744" s="74" t="s">
        <v>109</v>
      </c>
      <c r="D6744" s="73">
        <v>1105078.24</v>
      </c>
    </row>
    <row r="6745" spans="2:4" x14ac:dyDescent="0.3">
      <c r="B6745" s="72" t="s">
        <v>704</v>
      </c>
      <c r="C6745" s="74" t="s">
        <v>111</v>
      </c>
      <c r="D6745" s="73">
        <v>255418.5</v>
      </c>
    </row>
    <row r="6746" spans="2:4" x14ac:dyDescent="0.3">
      <c r="B6746" s="72" t="s">
        <v>704</v>
      </c>
      <c r="C6746" s="74" t="s">
        <v>113</v>
      </c>
      <c r="D6746" s="73">
        <v>1917264.4700000002</v>
      </c>
    </row>
    <row r="6747" spans="2:4" x14ac:dyDescent="0.3">
      <c r="B6747" s="72" t="s">
        <v>704</v>
      </c>
      <c r="C6747" s="74" t="s">
        <v>117</v>
      </c>
      <c r="D6747" s="73">
        <v>8897263.6699999999</v>
      </c>
    </row>
    <row r="6748" spans="2:4" x14ac:dyDescent="0.3">
      <c r="B6748" s="72" t="s">
        <v>704</v>
      </c>
      <c r="C6748" s="74" t="s">
        <v>119</v>
      </c>
      <c r="D6748" s="73">
        <v>164878.85</v>
      </c>
    </row>
    <row r="6749" spans="2:4" x14ac:dyDescent="0.3">
      <c r="B6749" s="72" t="s">
        <v>704</v>
      </c>
      <c r="C6749" s="74" t="s">
        <v>121</v>
      </c>
      <c r="D6749" s="73">
        <v>278786.09999999998</v>
      </c>
    </row>
    <row r="6750" spans="2:4" x14ac:dyDescent="0.3">
      <c r="B6750" s="72" t="s">
        <v>704</v>
      </c>
      <c r="C6750" s="74" t="s">
        <v>22</v>
      </c>
      <c r="D6750" s="73">
        <v>447615.16000000003</v>
      </c>
    </row>
    <row r="6751" spans="2:4" x14ac:dyDescent="0.3">
      <c r="B6751" s="72" t="s">
        <v>704</v>
      </c>
      <c r="C6751" s="74" t="s">
        <v>6</v>
      </c>
      <c r="D6751" s="73">
        <v>483219.54</v>
      </c>
    </row>
    <row r="6752" spans="2:4" x14ac:dyDescent="0.3">
      <c r="B6752" s="72" t="s">
        <v>704</v>
      </c>
      <c r="C6752" s="74" t="s">
        <v>10</v>
      </c>
      <c r="D6752" s="73">
        <v>311397.44</v>
      </c>
    </row>
    <row r="6753" spans="2:4" x14ac:dyDescent="0.3">
      <c r="B6753" s="72" t="s">
        <v>704</v>
      </c>
      <c r="C6753" s="74" t="s">
        <v>12</v>
      </c>
      <c r="D6753" s="73">
        <v>101916.76999999999</v>
      </c>
    </row>
    <row r="6754" spans="2:4" x14ac:dyDescent="0.3">
      <c r="B6754" s="72" t="s">
        <v>704</v>
      </c>
      <c r="C6754" s="74" t="s">
        <v>16</v>
      </c>
      <c r="D6754" s="73">
        <v>112395.4</v>
      </c>
    </row>
    <row r="6755" spans="2:4" x14ac:dyDescent="0.3">
      <c r="B6755" s="72" t="s">
        <v>264</v>
      </c>
      <c r="C6755" s="74" t="s">
        <v>186</v>
      </c>
      <c r="D6755" s="73">
        <v>1000</v>
      </c>
    </row>
    <row r="6756" spans="2:4" x14ac:dyDescent="0.3">
      <c r="B6756" s="72" t="s">
        <v>264</v>
      </c>
      <c r="C6756" s="74" t="s">
        <v>187</v>
      </c>
      <c r="D6756" s="73">
        <v>44683.18</v>
      </c>
    </row>
    <row r="6757" spans="2:4" x14ac:dyDescent="0.3">
      <c r="B6757" s="72" t="s">
        <v>264</v>
      </c>
      <c r="C6757" s="74" t="s">
        <v>192</v>
      </c>
      <c r="D6757" s="73">
        <v>1520226.07</v>
      </c>
    </row>
    <row r="6758" spans="2:4" x14ac:dyDescent="0.3">
      <c r="B6758" s="72" t="s">
        <v>264</v>
      </c>
      <c r="C6758" s="74" t="s">
        <v>172</v>
      </c>
      <c r="D6758" s="73">
        <v>1530.77</v>
      </c>
    </row>
    <row r="6759" spans="2:4" x14ac:dyDescent="0.3">
      <c r="B6759" s="72" t="s">
        <v>264</v>
      </c>
      <c r="C6759" s="74" t="s">
        <v>174</v>
      </c>
      <c r="D6759" s="73">
        <v>43670.899999999994</v>
      </c>
    </row>
    <row r="6760" spans="2:4" x14ac:dyDescent="0.3">
      <c r="B6760" s="72" t="s">
        <v>264</v>
      </c>
      <c r="C6760" s="74" t="s">
        <v>178</v>
      </c>
      <c r="D6760" s="73">
        <v>2745.84</v>
      </c>
    </row>
    <row r="6761" spans="2:4" x14ac:dyDescent="0.3">
      <c r="B6761" s="72" t="s">
        <v>264</v>
      </c>
      <c r="C6761" s="74" t="s">
        <v>180</v>
      </c>
      <c r="D6761" s="73">
        <v>23287.21</v>
      </c>
    </row>
    <row r="6762" spans="2:4" x14ac:dyDescent="0.3">
      <c r="B6762" s="72" t="s">
        <v>264</v>
      </c>
      <c r="C6762" s="74" t="s">
        <v>182</v>
      </c>
      <c r="D6762" s="73">
        <v>714057.27</v>
      </c>
    </row>
    <row r="6763" spans="2:4" x14ac:dyDescent="0.3">
      <c r="B6763" s="72" t="s">
        <v>264</v>
      </c>
      <c r="C6763" s="74" t="s">
        <v>139</v>
      </c>
      <c r="D6763" s="73">
        <v>170469.81</v>
      </c>
    </row>
    <row r="6764" spans="2:4" x14ac:dyDescent="0.3">
      <c r="B6764" s="72" t="s">
        <v>264</v>
      </c>
      <c r="C6764" s="74" t="s">
        <v>141</v>
      </c>
      <c r="D6764" s="73">
        <v>253817.39</v>
      </c>
    </row>
    <row r="6765" spans="2:4" x14ac:dyDescent="0.3">
      <c r="B6765" s="72" t="s">
        <v>264</v>
      </c>
      <c r="C6765" s="74" t="s">
        <v>143</v>
      </c>
      <c r="D6765" s="73">
        <v>6839.8</v>
      </c>
    </row>
    <row r="6766" spans="2:4" x14ac:dyDescent="0.3">
      <c r="B6766" s="72" t="s">
        <v>264</v>
      </c>
      <c r="C6766" s="74" t="s">
        <v>145</v>
      </c>
      <c r="D6766" s="73">
        <v>8655.880000000001</v>
      </c>
    </row>
    <row r="6767" spans="2:4" x14ac:dyDescent="0.3">
      <c r="B6767" s="72" t="s">
        <v>264</v>
      </c>
      <c r="C6767" s="74" t="s">
        <v>147</v>
      </c>
      <c r="D6767" s="73">
        <v>3837.46</v>
      </c>
    </row>
    <row r="6768" spans="2:4" x14ac:dyDescent="0.3">
      <c r="B6768" s="72" t="s">
        <v>264</v>
      </c>
      <c r="C6768" s="74" t="s">
        <v>149</v>
      </c>
      <c r="D6768" s="73">
        <v>6878.3</v>
      </c>
    </row>
    <row r="6769" spans="2:4" x14ac:dyDescent="0.3">
      <c r="B6769" s="72" t="s">
        <v>264</v>
      </c>
      <c r="C6769" s="74" t="s">
        <v>159</v>
      </c>
      <c r="D6769" s="73">
        <v>90326.49</v>
      </c>
    </row>
    <row r="6770" spans="2:4" x14ac:dyDescent="0.3">
      <c r="B6770" s="72" t="s">
        <v>264</v>
      </c>
      <c r="C6770" s="74" t="s">
        <v>161</v>
      </c>
      <c r="D6770" s="73">
        <v>210936.75</v>
      </c>
    </row>
    <row r="6771" spans="2:4" x14ac:dyDescent="0.3">
      <c r="B6771" s="72" t="s">
        <v>264</v>
      </c>
      <c r="C6771" s="74" t="s">
        <v>163</v>
      </c>
      <c r="D6771" s="73">
        <v>15720.150000000001</v>
      </c>
    </row>
    <row r="6772" spans="2:4" x14ac:dyDescent="0.3">
      <c r="B6772" s="72" t="s">
        <v>264</v>
      </c>
      <c r="C6772" s="74" t="s">
        <v>165</v>
      </c>
      <c r="D6772" s="73">
        <v>116198.56999999999</v>
      </c>
    </row>
    <row r="6773" spans="2:4" x14ac:dyDescent="0.3">
      <c r="B6773" s="72" t="s">
        <v>264</v>
      </c>
      <c r="C6773" s="74" t="s">
        <v>124</v>
      </c>
      <c r="D6773" s="73">
        <v>75023.55</v>
      </c>
    </row>
    <row r="6774" spans="2:4" x14ac:dyDescent="0.3">
      <c r="B6774" s="72" t="s">
        <v>264</v>
      </c>
      <c r="C6774" s="74" t="s">
        <v>126</v>
      </c>
      <c r="D6774" s="73">
        <v>20401.68</v>
      </c>
    </row>
    <row r="6775" spans="2:4" x14ac:dyDescent="0.3">
      <c r="B6775" s="72" t="s">
        <v>264</v>
      </c>
      <c r="C6775" s="74" t="s">
        <v>128</v>
      </c>
      <c r="D6775" s="73">
        <v>228164.39</v>
      </c>
    </row>
    <row r="6776" spans="2:4" x14ac:dyDescent="0.3">
      <c r="B6776" s="72" t="s">
        <v>264</v>
      </c>
      <c r="C6776" s="74" t="s">
        <v>130</v>
      </c>
      <c r="D6776" s="73">
        <v>13833.52</v>
      </c>
    </row>
    <row r="6777" spans="2:4" x14ac:dyDescent="0.3">
      <c r="B6777" s="72" t="s">
        <v>264</v>
      </c>
      <c r="C6777" s="74" t="s">
        <v>132</v>
      </c>
      <c r="D6777" s="73">
        <v>242164.27000000002</v>
      </c>
    </row>
    <row r="6778" spans="2:4" x14ac:dyDescent="0.3">
      <c r="B6778" s="72" t="s">
        <v>264</v>
      </c>
      <c r="C6778" s="74" t="s">
        <v>29</v>
      </c>
      <c r="D6778" s="73">
        <v>90.43</v>
      </c>
    </row>
    <row r="6779" spans="2:4" x14ac:dyDescent="0.3">
      <c r="B6779" s="72" t="s">
        <v>264</v>
      </c>
      <c r="C6779" s="74" t="s">
        <v>33</v>
      </c>
      <c r="D6779" s="73">
        <v>88509.14</v>
      </c>
    </row>
    <row r="6780" spans="2:4" x14ac:dyDescent="0.3">
      <c r="B6780" s="72" t="s">
        <v>264</v>
      </c>
      <c r="C6780" s="74" t="s">
        <v>35</v>
      </c>
      <c r="D6780" s="73">
        <v>3782.81</v>
      </c>
    </row>
    <row r="6781" spans="2:4" x14ac:dyDescent="0.3">
      <c r="B6781" s="72" t="s">
        <v>264</v>
      </c>
      <c r="C6781" s="74" t="s">
        <v>39</v>
      </c>
      <c r="D6781" s="73">
        <v>7675</v>
      </c>
    </row>
    <row r="6782" spans="2:4" x14ac:dyDescent="0.3">
      <c r="B6782" s="72" t="s">
        <v>264</v>
      </c>
      <c r="C6782" s="74" t="s">
        <v>49</v>
      </c>
      <c r="D6782" s="73">
        <v>18848.88</v>
      </c>
    </row>
    <row r="6783" spans="2:4" x14ac:dyDescent="0.3">
      <c r="B6783" s="72" t="s">
        <v>264</v>
      </c>
      <c r="C6783" s="74" t="s">
        <v>55</v>
      </c>
      <c r="D6783" s="73">
        <v>206860.89</v>
      </c>
    </row>
    <row r="6784" spans="2:4" x14ac:dyDescent="0.3">
      <c r="B6784" s="72" t="s">
        <v>264</v>
      </c>
      <c r="C6784" s="74" t="s">
        <v>57</v>
      </c>
      <c r="D6784" s="73">
        <v>335</v>
      </c>
    </row>
    <row r="6785" spans="2:4" x14ac:dyDescent="0.3">
      <c r="B6785" s="72" t="s">
        <v>264</v>
      </c>
      <c r="C6785" s="74" t="s">
        <v>65</v>
      </c>
      <c r="D6785" s="73">
        <v>12182.07</v>
      </c>
    </row>
    <row r="6786" spans="2:4" x14ac:dyDescent="0.3">
      <c r="B6786" s="72" t="s">
        <v>264</v>
      </c>
      <c r="C6786" s="74" t="s">
        <v>67</v>
      </c>
      <c r="D6786" s="73">
        <v>1086.8800000000001</v>
      </c>
    </row>
    <row r="6787" spans="2:4" x14ac:dyDescent="0.3">
      <c r="B6787" s="72" t="s">
        <v>264</v>
      </c>
      <c r="C6787" s="74" t="s">
        <v>69</v>
      </c>
      <c r="D6787" s="73">
        <v>43521.490000000005</v>
      </c>
    </row>
    <row r="6788" spans="2:4" x14ac:dyDescent="0.3">
      <c r="B6788" s="72" t="s">
        <v>264</v>
      </c>
      <c r="C6788" s="74" t="s">
        <v>71</v>
      </c>
      <c r="D6788" s="73">
        <v>32622.16</v>
      </c>
    </row>
    <row r="6789" spans="2:4" x14ac:dyDescent="0.3">
      <c r="B6789" s="72" t="s">
        <v>264</v>
      </c>
      <c r="C6789" s="74" t="s">
        <v>73</v>
      </c>
      <c r="D6789" s="73">
        <v>1896.24</v>
      </c>
    </row>
    <row r="6790" spans="2:4" x14ac:dyDescent="0.3">
      <c r="B6790" s="72" t="s">
        <v>264</v>
      </c>
      <c r="C6790" s="74" t="s">
        <v>87</v>
      </c>
      <c r="D6790" s="73">
        <v>58652.020000000004</v>
      </c>
    </row>
    <row r="6791" spans="2:4" x14ac:dyDescent="0.3">
      <c r="B6791" s="72" t="s">
        <v>264</v>
      </c>
      <c r="C6791" s="74" t="s">
        <v>89</v>
      </c>
      <c r="D6791" s="73">
        <v>33266.519999999997</v>
      </c>
    </row>
    <row r="6792" spans="2:4" x14ac:dyDescent="0.3">
      <c r="B6792" s="72" t="s">
        <v>264</v>
      </c>
      <c r="C6792" s="74" t="s">
        <v>91</v>
      </c>
      <c r="D6792" s="73">
        <v>18013.43</v>
      </c>
    </row>
    <row r="6793" spans="2:4" x14ac:dyDescent="0.3">
      <c r="B6793" s="72" t="s">
        <v>264</v>
      </c>
      <c r="C6793" s="74" t="s">
        <v>93</v>
      </c>
      <c r="D6793" s="73">
        <v>113187.6</v>
      </c>
    </row>
    <row r="6794" spans="2:4" x14ac:dyDescent="0.3">
      <c r="B6794" s="72" t="s">
        <v>264</v>
      </c>
      <c r="C6794" s="74" t="s">
        <v>95</v>
      </c>
      <c r="D6794" s="73">
        <v>10828.84</v>
      </c>
    </row>
    <row r="6795" spans="2:4" x14ac:dyDescent="0.3">
      <c r="B6795" s="72" t="s">
        <v>264</v>
      </c>
      <c r="C6795" s="74" t="s">
        <v>99</v>
      </c>
      <c r="D6795" s="73">
        <v>232.92</v>
      </c>
    </row>
    <row r="6796" spans="2:4" x14ac:dyDescent="0.3">
      <c r="B6796" s="72" t="s">
        <v>264</v>
      </c>
      <c r="C6796" s="74" t="s">
        <v>105</v>
      </c>
      <c r="D6796" s="73">
        <v>22325.14</v>
      </c>
    </row>
    <row r="6797" spans="2:4" x14ac:dyDescent="0.3">
      <c r="B6797" s="72" t="s">
        <v>264</v>
      </c>
      <c r="C6797" s="74" t="s">
        <v>107</v>
      </c>
      <c r="D6797" s="73">
        <v>19735.599999999999</v>
      </c>
    </row>
    <row r="6798" spans="2:4" x14ac:dyDescent="0.3">
      <c r="B6798" s="72" t="s">
        <v>264</v>
      </c>
      <c r="C6798" s="74" t="s">
        <v>109</v>
      </c>
      <c r="D6798" s="73">
        <v>2299.0099999999998</v>
      </c>
    </row>
    <row r="6799" spans="2:4" x14ac:dyDescent="0.3">
      <c r="B6799" s="72" t="s">
        <v>264</v>
      </c>
      <c r="C6799" s="74" t="s">
        <v>111</v>
      </c>
      <c r="D6799" s="73">
        <v>29028.510000000002</v>
      </c>
    </row>
    <row r="6800" spans="2:4" x14ac:dyDescent="0.3">
      <c r="B6800" s="72" t="s">
        <v>264</v>
      </c>
      <c r="C6800" s="74" t="s">
        <v>117</v>
      </c>
      <c r="D6800" s="73">
        <v>32435</v>
      </c>
    </row>
    <row r="6801" spans="2:4" x14ac:dyDescent="0.3">
      <c r="B6801" s="72" t="s">
        <v>264</v>
      </c>
      <c r="C6801" s="74" t="s">
        <v>121</v>
      </c>
      <c r="D6801" s="73">
        <v>131675.95000000001</v>
      </c>
    </row>
    <row r="6802" spans="2:4" x14ac:dyDescent="0.3">
      <c r="B6802" s="72" t="s">
        <v>264</v>
      </c>
      <c r="C6802" s="74" t="s">
        <v>22</v>
      </c>
      <c r="D6802" s="73">
        <v>383.45</v>
      </c>
    </row>
    <row r="6803" spans="2:4" x14ac:dyDescent="0.3">
      <c r="B6803" s="72" t="s">
        <v>746</v>
      </c>
      <c r="C6803" s="74" t="s">
        <v>191</v>
      </c>
      <c r="D6803" s="73">
        <v>35712.839999999997</v>
      </c>
    </row>
    <row r="6804" spans="2:4" x14ac:dyDescent="0.3">
      <c r="B6804" s="72" t="s">
        <v>746</v>
      </c>
      <c r="C6804" s="74" t="s">
        <v>192</v>
      </c>
      <c r="D6804" s="73">
        <v>829091.60999999987</v>
      </c>
    </row>
    <row r="6805" spans="2:4" x14ac:dyDescent="0.3">
      <c r="B6805" s="72" t="s">
        <v>746</v>
      </c>
      <c r="C6805" s="74" t="s">
        <v>180</v>
      </c>
      <c r="D6805" s="73">
        <v>19484.07</v>
      </c>
    </row>
    <row r="6806" spans="2:4" x14ac:dyDescent="0.3">
      <c r="B6806" s="72" t="s">
        <v>746</v>
      </c>
      <c r="C6806" s="74" t="s">
        <v>182</v>
      </c>
      <c r="D6806" s="73">
        <v>391266.43000000005</v>
      </c>
    </row>
    <row r="6807" spans="2:4" x14ac:dyDescent="0.3">
      <c r="B6807" s="72" t="s">
        <v>746</v>
      </c>
      <c r="C6807" s="74" t="s">
        <v>159</v>
      </c>
      <c r="D6807" s="73">
        <v>23468.67</v>
      </c>
    </row>
    <row r="6808" spans="2:4" x14ac:dyDescent="0.3">
      <c r="B6808" s="72" t="s">
        <v>746</v>
      </c>
      <c r="C6808" s="74" t="s">
        <v>161</v>
      </c>
      <c r="D6808" s="73">
        <v>37571.78</v>
      </c>
    </row>
    <row r="6809" spans="2:4" x14ac:dyDescent="0.3">
      <c r="B6809" s="72" t="s">
        <v>746</v>
      </c>
      <c r="C6809" s="74" t="s">
        <v>163</v>
      </c>
      <c r="D6809" s="73">
        <v>42723.02</v>
      </c>
    </row>
    <row r="6810" spans="2:4" x14ac:dyDescent="0.3">
      <c r="B6810" s="72" t="s">
        <v>746</v>
      </c>
      <c r="C6810" s="74" t="s">
        <v>165</v>
      </c>
      <c r="D6810" s="73">
        <v>78440.34</v>
      </c>
    </row>
    <row r="6811" spans="2:4" x14ac:dyDescent="0.3">
      <c r="B6811" s="72" t="s">
        <v>746</v>
      </c>
      <c r="C6811" s="74" t="s">
        <v>167</v>
      </c>
      <c r="D6811" s="73">
        <v>89686.459999999992</v>
      </c>
    </row>
    <row r="6812" spans="2:4" x14ac:dyDescent="0.3">
      <c r="B6812" s="72" t="s">
        <v>746</v>
      </c>
      <c r="C6812" s="74" t="s">
        <v>169</v>
      </c>
      <c r="D6812" s="73">
        <v>168486.18</v>
      </c>
    </row>
    <row r="6813" spans="2:4" x14ac:dyDescent="0.3">
      <c r="B6813" s="72" t="s">
        <v>746</v>
      </c>
      <c r="C6813" s="74" t="s">
        <v>124</v>
      </c>
      <c r="D6813" s="73">
        <v>86.95</v>
      </c>
    </row>
    <row r="6814" spans="2:4" x14ac:dyDescent="0.3">
      <c r="B6814" s="72" t="s">
        <v>746</v>
      </c>
      <c r="C6814" s="74" t="s">
        <v>130</v>
      </c>
      <c r="D6814" s="73">
        <v>2925</v>
      </c>
    </row>
    <row r="6815" spans="2:4" x14ac:dyDescent="0.3">
      <c r="B6815" s="72" t="s">
        <v>746</v>
      </c>
      <c r="C6815" s="74" t="s">
        <v>132</v>
      </c>
      <c r="D6815" s="73">
        <v>72038.66</v>
      </c>
    </row>
    <row r="6816" spans="2:4" x14ac:dyDescent="0.3">
      <c r="B6816" s="72" t="s">
        <v>746</v>
      </c>
      <c r="C6816" s="74" t="s">
        <v>85</v>
      </c>
      <c r="D6816" s="73">
        <v>11703.07</v>
      </c>
    </row>
    <row r="6817" spans="2:4" x14ac:dyDescent="0.3">
      <c r="B6817" s="72" t="s">
        <v>746</v>
      </c>
      <c r="C6817" s="74" t="s">
        <v>91</v>
      </c>
      <c r="D6817" s="73">
        <v>1479.85</v>
      </c>
    </row>
    <row r="6818" spans="2:4" x14ac:dyDescent="0.3">
      <c r="B6818" s="72" t="s">
        <v>746</v>
      </c>
      <c r="C6818" s="74" t="s">
        <v>111</v>
      </c>
      <c r="D6818" s="73">
        <v>14933.4</v>
      </c>
    </row>
    <row r="6819" spans="2:4" x14ac:dyDescent="0.3">
      <c r="B6819" s="72" t="s">
        <v>746</v>
      </c>
      <c r="C6819" s="74" t="s">
        <v>113</v>
      </c>
      <c r="D6819" s="73">
        <v>25692.89</v>
      </c>
    </row>
    <row r="6820" spans="2:4" x14ac:dyDescent="0.3">
      <c r="B6820" s="72" t="s">
        <v>746</v>
      </c>
      <c r="C6820" s="74" t="s">
        <v>117</v>
      </c>
      <c r="D6820" s="73">
        <v>25890.43</v>
      </c>
    </row>
    <row r="6821" spans="2:4" x14ac:dyDescent="0.3">
      <c r="B6821" s="72" t="s">
        <v>746</v>
      </c>
      <c r="C6821" s="74" t="s">
        <v>121</v>
      </c>
      <c r="D6821" s="73">
        <v>158259</v>
      </c>
    </row>
    <row r="6822" spans="2:4" x14ac:dyDescent="0.3">
      <c r="B6822" s="72" t="s">
        <v>320</v>
      </c>
      <c r="C6822" s="74" t="s">
        <v>191</v>
      </c>
      <c r="D6822" s="73">
        <v>1560</v>
      </c>
    </row>
    <row r="6823" spans="2:4" x14ac:dyDescent="0.3">
      <c r="B6823" s="72" t="s">
        <v>320</v>
      </c>
      <c r="C6823" s="74" t="s">
        <v>192</v>
      </c>
      <c r="D6823" s="73">
        <v>194022.48</v>
      </c>
    </row>
    <row r="6824" spans="2:4" x14ac:dyDescent="0.3">
      <c r="B6824" s="72" t="s">
        <v>320</v>
      </c>
      <c r="C6824" s="74" t="s">
        <v>180</v>
      </c>
      <c r="D6824" s="73">
        <v>1766.75</v>
      </c>
    </row>
    <row r="6825" spans="2:4" x14ac:dyDescent="0.3">
      <c r="B6825" s="72" t="s">
        <v>320</v>
      </c>
      <c r="C6825" s="74" t="s">
        <v>182</v>
      </c>
      <c r="D6825" s="73">
        <v>63363.380000000005</v>
      </c>
    </row>
    <row r="6826" spans="2:4" x14ac:dyDescent="0.3">
      <c r="B6826" s="72" t="s">
        <v>320</v>
      </c>
      <c r="C6826" s="74" t="s">
        <v>135</v>
      </c>
      <c r="D6826" s="73">
        <v>251.2</v>
      </c>
    </row>
    <row r="6827" spans="2:4" x14ac:dyDescent="0.3">
      <c r="B6827" s="72" t="s">
        <v>320</v>
      </c>
      <c r="C6827" s="74" t="s">
        <v>137</v>
      </c>
      <c r="D6827" s="73">
        <v>746.81000000000006</v>
      </c>
    </row>
    <row r="6828" spans="2:4" x14ac:dyDescent="0.3">
      <c r="B6828" s="72" t="s">
        <v>320</v>
      </c>
      <c r="C6828" s="74" t="s">
        <v>143</v>
      </c>
      <c r="D6828" s="73">
        <v>1187.1799999999998</v>
      </c>
    </row>
    <row r="6829" spans="2:4" x14ac:dyDescent="0.3">
      <c r="B6829" s="72" t="s">
        <v>320</v>
      </c>
      <c r="C6829" s="74" t="s">
        <v>145</v>
      </c>
      <c r="D6829" s="73">
        <v>1670.35</v>
      </c>
    </row>
    <row r="6830" spans="2:4" x14ac:dyDescent="0.3">
      <c r="B6830" s="72" t="s">
        <v>320</v>
      </c>
      <c r="C6830" s="74" t="s">
        <v>159</v>
      </c>
      <c r="D6830" s="73">
        <v>3756.89</v>
      </c>
    </row>
    <row r="6831" spans="2:4" x14ac:dyDescent="0.3">
      <c r="B6831" s="72" t="s">
        <v>320</v>
      </c>
      <c r="C6831" s="74" t="s">
        <v>161</v>
      </c>
      <c r="D6831" s="73">
        <v>25171.18</v>
      </c>
    </row>
    <row r="6832" spans="2:4" x14ac:dyDescent="0.3">
      <c r="B6832" s="72" t="s">
        <v>320</v>
      </c>
      <c r="C6832" s="74" t="s">
        <v>163</v>
      </c>
      <c r="D6832" s="73">
        <v>4013.04</v>
      </c>
    </row>
    <row r="6833" spans="2:4" x14ac:dyDescent="0.3">
      <c r="B6833" s="72" t="s">
        <v>320</v>
      </c>
      <c r="C6833" s="74" t="s">
        <v>165</v>
      </c>
      <c r="D6833" s="73">
        <v>13559.26</v>
      </c>
    </row>
    <row r="6834" spans="2:4" x14ac:dyDescent="0.3">
      <c r="B6834" s="72" t="s">
        <v>320</v>
      </c>
      <c r="C6834" s="74" t="s">
        <v>167</v>
      </c>
      <c r="D6834" s="73">
        <v>11616</v>
      </c>
    </row>
    <row r="6835" spans="2:4" x14ac:dyDescent="0.3">
      <c r="B6835" s="72" t="s">
        <v>320</v>
      </c>
      <c r="C6835" s="74" t="s">
        <v>169</v>
      </c>
      <c r="D6835" s="73">
        <v>44464</v>
      </c>
    </row>
    <row r="6836" spans="2:4" x14ac:dyDescent="0.3">
      <c r="B6836" s="72" t="s">
        <v>320</v>
      </c>
      <c r="C6836" s="74" t="s">
        <v>126</v>
      </c>
      <c r="D6836" s="73">
        <v>895.07999999999993</v>
      </c>
    </row>
    <row r="6837" spans="2:4" x14ac:dyDescent="0.3">
      <c r="B6837" s="72" t="s">
        <v>320</v>
      </c>
      <c r="C6837" s="74" t="s">
        <v>132</v>
      </c>
      <c r="D6837" s="73">
        <v>8846.7799999999988</v>
      </c>
    </row>
    <row r="6838" spans="2:4" x14ac:dyDescent="0.3">
      <c r="B6838" s="72" t="s">
        <v>320</v>
      </c>
      <c r="C6838" s="74" t="s">
        <v>39</v>
      </c>
      <c r="D6838" s="73">
        <v>1153.8</v>
      </c>
    </row>
    <row r="6839" spans="2:4" x14ac:dyDescent="0.3">
      <c r="B6839" s="72" t="s">
        <v>320</v>
      </c>
      <c r="C6839" s="74" t="s">
        <v>47</v>
      </c>
      <c r="D6839" s="73">
        <v>97.2</v>
      </c>
    </row>
    <row r="6840" spans="2:4" x14ac:dyDescent="0.3">
      <c r="B6840" s="72" t="s">
        <v>320</v>
      </c>
      <c r="C6840" s="74" t="s">
        <v>49</v>
      </c>
      <c r="D6840" s="73">
        <v>11122</v>
      </c>
    </row>
    <row r="6841" spans="2:4" x14ac:dyDescent="0.3">
      <c r="B6841" s="72" t="s">
        <v>320</v>
      </c>
      <c r="C6841" s="74" t="s">
        <v>65</v>
      </c>
      <c r="D6841" s="73">
        <v>440.66</v>
      </c>
    </row>
    <row r="6842" spans="2:4" x14ac:dyDescent="0.3">
      <c r="B6842" s="72" t="s">
        <v>320</v>
      </c>
      <c r="C6842" s="74" t="s">
        <v>67</v>
      </c>
      <c r="D6842" s="73">
        <v>746.84</v>
      </c>
    </row>
    <row r="6843" spans="2:4" x14ac:dyDescent="0.3">
      <c r="B6843" s="72" t="s">
        <v>320</v>
      </c>
      <c r="C6843" s="74" t="s">
        <v>69</v>
      </c>
      <c r="D6843" s="73">
        <v>4802.13</v>
      </c>
    </row>
    <row r="6844" spans="2:4" x14ac:dyDescent="0.3">
      <c r="B6844" s="72" t="s">
        <v>320</v>
      </c>
      <c r="C6844" s="74" t="s">
        <v>71</v>
      </c>
      <c r="D6844" s="73">
        <v>7704.55</v>
      </c>
    </row>
    <row r="6845" spans="2:4" x14ac:dyDescent="0.3">
      <c r="B6845" s="72" t="s">
        <v>320</v>
      </c>
      <c r="C6845" s="74" t="s">
        <v>77</v>
      </c>
      <c r="D6845" s="73">
        <v>77.209999999999994</v>
      </c>
    </row>
    <row r="6846" spans="2:4" x14ac:dyDescent="0.3">
      <c r="B6846" s="72" t="s">
        <v>320</v>
      </c>
      <c r="C6846" s="74" t="s">
        <v>81</v>
      </c>
      <c r="D6846" s="73">
        <v>8785.4500000000007</v>
      </c>
    </row>
    <row r="6847" spans="2:4" x14ac:dyDescent="0.3">
      <c r="B6847" s="72" t="s">
        <v>320</v>
      </c>
      <c r="C6847" s="74" t="s">
        <v>85</v>
      </c>
      <c r="D6847" s="73">
        <v>1198.29</v>
      </c>
    </row>
    <row r="6848" spans="2:4" x14ac:dyDescent="0.3">
      <c r="B6848" s="72" t="s">
        <v>320</v>
      </c>
      <c r="C6848" s="74" t="s">
        <v>89</v>
      </c>
      <c r="D6848" s="73">
        <v>2698.79</v>
      </c>
    </row>
    <row r="6849" spans="2:4" x14ac:dyDescent="0.3">
      <c r="B6849" s="72" t="s">
        <v>320</v>
      </c>
      <c r="C6849" s="74" t="s">
        <v>91</v>
      </c>
      <c r="D6849" s="73">
        <v>703.74</v>
      </c>
    </row>
    <row r="6850" spans="2:4" x14ac:dyDescent="0.3">
      <c r="B6850" s="72" t="s">
        <v>320</v>
      </c>
      <c r="C6850" s="74" t="s">
        <v>93</v>
      </c>
      <c r="D6850" s="73">
        <v>5775.28</v>
      </c>
    </row>
    <row r="6851" spans="2:4" x14ac:dyDescent="0.3">
      <c r="B6851" s="72" t="s">
        <v>320</v>
      </c>
      <c r="C6851" s="74" t="s">
        <v>97</v>
      </c>
      <c r="D6851" s="73">
        <v>885.24</v>
      </c>
    </row>
    <row r="6852" spans="2:4" x14ac:dyDescent="0.3">
      <c r="B6852" s="72" t="s">
        <v>320</v>
      </c>
      <c r="C6852" s="74" t="s">
        <v>101</v>
      </c>
      <c r="D6852" s="73">
        <v>10110.86</v>
      </c>
    </row>
    <row r="6853" spans="2:4" x14ac:dyDescent="0.3">
      <c r="B6853" s="72" t="s">
        <v>320</v>
      </c>
      <c r="C6853" s="74" t="s">
        <v>103</v>
      </c>
      <c r="D6853" s="73">
        <v>2512.5</v>
      </c>
    </row>
    <row r="6854" spans="2:4" x14ac:dyDescent="0.3">
      <c r="B6854" s="72" t="s">
        <v>320</v>
      </c>
      <c r="C6854" s="74" t="s">
        <v>109</v>
      </c>
      <c r="D6854" s="73">
        <v>24270.47</v>
      </c>
    </row>
    <row r="6855" spans="2:4" x14ac:dyDescent="0.3">
      <c r="B6855" s="72" t="s">
        <v>320</v>
      </c>
      <c r="C6855" s="74" t="s">
        <v>111</v>
      </c>
      <c r="D6855" s="73">
        <v>6181.76</v>
      </c>
    </row>
    <row r="6856" spans="2:4" x14ac:dyDescent="0.3">
      <c r="B6856" s="72" t="s">
        <v>320</v>
      </c>
      <c r="C6856" s="74" t="s">
        <v>117</v>
      </c>
      <c r="D6856" s="73">
        <v>42113</v>
      </c>
    </row>
    <row r="6857" spans="2:4" x14ac:dyDescent="0.3">
      <c r="B6857" s="72" t="s">
        <v>320</v>
      </c>
      <c r="C6857" s="74" t="s">
        <v>119</v>
      </c>
      <c r="D6857" s="73">
        <v>1776.2</v>
      </c>
    </row>
    <row r="6858" spans="2:4" x14ac:dyDescent="0.3">
      <c r="B6858" s="72" t="s">
        <v>320</v>
      </c>
      <c r="C6858" s="74" t="s">
        <v>121</v>
      </c>
      <c r="D6858" s="73">
        <v>2042.8</v>
      </c>
    </row>
    <row r="6859" spans="2:4" x14ac:dyDescent="0.3">
      <c r="B6859" s="72" t="s">
        <v>320</v>
      </c>
      <c r="C6859" s="74" t="s">
        <v>10</v>
      </c>
      <c r="D6859" s="73">
        <v>1609.2</v>
      </c>
    </row>
    <row r="6860" spans="2:4" x14ac:dyDescent="0.3">
      <c r="B6860" s="72" t="s">
        <v>340</v>
      </c>
      <c r="C6860" s="74" t="s">
        <v>194</v>
      </c>
      <c r="D6860" s="73">
        <v>2018.16</v>
      </c>
    </row>
    <row r="6861" spans="2:4" x14ac:dyDescent="0.3">
      <c r="B6861" s="72" t="s">
        <v>340</v>
      </c>
      <c r="C6861" s="74" t="s">
        <v>193</v>
      </c>
      <c r="D6861" s="73">
        <v>-2018.16</v>
      </c>
    </row>
    <row r="6862" spans="2:4" x14ac:dyDescent="0.3">
      <c r="B6862" s="72" t="s">
        <v>340</v>
      </c>
      <c r="C6862" s="74" t="s">
        <v>186</v>
      </c>
      <c r="D6862" s="73">
        <v>16597.53</v>
      </c>
    </row>
    <row r="6863" spans="2:4" x14ac:dyDescent="0.3">
      <c r="B6863" s="72" t="s">
        <v>340</v>
      </c>
      <c r="C6863" s="74" t="s">
        <v>187</v>
      </c>
      <c r="D6863" s="73">
        <v>11072.9</v>
      </c>
    </row>
    <row r="6864" spans="2:4" x14ac:dyDescent="0.3">
      <c r="B6864" s="72" t="s">
        <v>340</v>
      </c>
      <c r="C6864" s="74" t="s">
        <v>190</v>
      </c>
      <c r="D6864" s="73">
        <v>15979.910000000002</v>
      </c>
    </row>
    <row r="6865" spans="2:4" x14ac:dyDescent="0.3">
      <c r="B6865" s="72" t="s">
        <v>340</v>
      </c>
      <c r="C6865" s="74" t="s">
        <v>191</v>
      </c>
      <c r="D6865" s="73">
        <v>43491.48</v>
      </c>
    </row>
    <row r="6866" spans="2:4" x14ac:dyDescent="0.3">
      <c r="B6866" s="72" t="s">
        <v>340</v>
      </c>
      <c r="C6866" s="74" t="s">
        <v>192</v>
      </c>
      <c r="D6866" s="73">
        <v>994610.95</v>
      </c>
    </row>
    <row r="6867" spans="2:4" x14ac:dyDescent="0.3">
      <c r="B6867" s="72" t="s">
        <v>340</v>
      </c>
      <c r="C6867" s="74" t="s">
        <v>172</v>
      </c>
      <c r="D6867" s="73">
        <v>13592.36</v>
      </c>
    </row>
    <row r="6868" spans="2:4" x14ac:dyDescent="0.3">
      <c r="B6868" s="72" t="s">
        <v>340</v>
      </c>
      <c r="C6868" s="74" t="s">
        <v>174</v>
      </c>
      <c r="D6868" s="73">
        <v>36643.14</v>
      </c>
    </row>
    <row r="6869" spans="2:4" x14ac:dyDescent="0.3">
      <c r="B6869" s="72" t="s">
        <v>340</v>
      </c>
      <c r="C6869" s="74" t="s">
        <v>178</v>
      </c>
      <c r="D6869" s="73">
        <v>13712.470000000001</v>
      </c>
    </row>
    <row r="6870" spans="2:4" x14ac:dyDescent="0.3">
      <c r="B6870" s="72" t="s">
        <v>340</v>
      </c>
      <c r="C6870" s="74" t="s">
        <v>180</v>
      </c>
      <c r="D6870" s="73">
        <v>11372.650000000001</v>
      </c>
    </row>
    <row r="6871" spans="2:4" x14ac:dyDescent="0.3">
      <c r="B6871" s="72" t="s">
        <v>340</v>
      </c>
      <c r="C6871" s="74" t="s">
        <v>182</v>
      </c>
      <c r="D6871" s="73">
        <v>436964.99999999994</v>
      </c>
    </row>
    <row r="6872" spans="2:4" x14ac:dyDescent="0.3">
      <c r="B6872" s="72" t="s">
        <v>340</v>
      </c>
      <c r="C6872" s="74" t="s">
        <v>137</v>
      </c>
      <c r="D6872" s="73">
        <v>800</v>
      </c>
    </row>
    <row r="6873" spans="2:4" x14ac:dyDescent="0.3">
      <c r="B6873" s="72" t="s">
        <v>340</v>
      </c>
      <c r="C6873" s="74" t="s">
        <v>139</v>
      </c>
      <c r="D6873" s="73">
        <v>101432.6</v>
      </c>
    </row>
    <row r="6874" spans="2:4" x14ac:dyDescent="0.3">
      <c r="B6874" s="72" t="s">
        <v>340</v>
      </c>
      <c r="C6874" s="74" t="s">
        <v>141</v>
      </c>
      <c r="D6874" s="73">
        <v>135520</v>
      </c>
    </row>
    <row r="6875" spans="2:4" x14ac:dyDescent="0.3">
      <c r="B6875" s="72" t="s">
        <v>340</v>
      </c>
      <c r="C6875" s="74" t="s">
        <v>143</v>
      </c>
      <c r="D6875" s="73">
        <v>10946.32</v>
      </c>
    </row>
    <row r="6876" spans="2:4" x14ac:dyDescent="0.3">
      <c r="B6876" s="72" t="s">
        <v>340</v>
      </c>
      <c r="C6876" s="74" t="s">
        <v>145</v>
      </c>
      <c r="D6876" s="73">
        <v>6863.18</v>
      </c>
    </row>
    <row r="6877" spans="2:4" x14ac:dyDescent="0.3">
      <c r="B6877" s="72" t="s">
        <v>340</v>
      </c>
      <c r="C6877" s="74" t="s">
        <v>159</v>
      </c>
      <c r="D6877" s="73">
        <v>52624.790000000008</v>
      </c>
    </row>
    <row r="6878" spans="2:4" x14ac:dyDescent="0.3">
      <c r="B6878" s="72" t="s">
        <v>340</v>
      </c>
      <c r="C6878" s="74" t="s">
        <v>161</v>
      </c>
      <c r="D6878" s="73">
        <v>136332.88</v>
      </c>
    </row>
    <row r="6879" spans="2:4" x14ac:dyDescent="0.3">
      <c r="B6879" s="72" t="s">
        <v>340</v>
      </c>
      <c r="C6879" s="74" t="s">
        <v>163</v>
      </c>
      <c r="D6879" s="73">
        <v>37950.03</v>
      </c>
    </row>
    <row r="6880" spans="2:4" x14ac:dyDescent="0.3">
      <c r="B6880" s="72" t="s">
        <v>340</v>
      </c>
      <c r="C6880" s="74" t="s">
        <v>165</v>
      </c>
      <c r="D6880" s="73">
        <v>77403.799999999988</v>
      </c>
    </row>
    <row r="6881" spans="2:4" x14ac:dyDescent="0.3">
      <c r="B6881" s="72" t="s">
        <v>340</v>
      </c>
      <c r="C6881" s="74" t="s">
        <v>124</v>
      </c>
      <c r="D6881" s="73">
        <v>43325.19</v>
      </c>
    </row>
    <row r="6882" spans="2:4" x14ac:dyDescent="0.3">
      <c r="B6882" s="72" t="s">
        <v>340</v>
      </c>
      <c r="C6882" s="74" t="s">
        <v>126</v>
      </c>
      <c r="D6882" s="73">
        <v>13964.27</v>
      </c>
    </row>
    <row r="6883" spans="2:4" x14ac:dyDescent="0.3">
      <c r="B6883" s="72" t="s">
        <v>340</v>
      </c>
      <c r="C6883" s="74" t="s">
        <v>128</v>
      </c>
      <c r="D6883" s="73">
        <v>25165.35</v>
      </c>
    </row>
    <row r="6884" spans="2:4" x14ac:dyDescent="0.3">
      <c r="B6884" s="72" t="s">
        <v>340</v>
      </c>
      <c r="C6884" s="74" t="s">
        <v>130</v>
      </c>
      <c r="D6884" s="73">
        <v>12030.75</v>
      </c>
    </row>
    <row r="6885" spans="2:4" x14ac:dyDescent="0.3">
      <c r="B6885" s="72" t="s">
        <v>340</v>
      </c>
      <c r="C6885" s="74" t="s">
        <v>132</v>
      </c>
      <c r="D6885" s="73">
        <v>67622.459999999992</v>
      </c>
    </row>
    <row r="6886" spans="2:4" x14ac:dyDescent="0.3">
      <c r="B6886" s="72" t="s">
        <v>340</v>
      </c>
      <c r="C6886" s="74" t="s">
        <v>33</v>
      </c>
      <c r="D6886" s="73">
        <v>163.5</v>
      </c>
    </row>
    <row r="6887" spans="2:4" x14ac:dyDescent="0.3">
      <c r="B6887" s="72" t="s">
        <v>340</v>
      </c>
      <c r="C6887" s="74" t="s">
        <v>35</v>
      </c>
      <c r="D6887" s="73">
        <v>4512.5</v>
      </c>
    </row>
    <row r="6888" spans="2:4" x14ac:dyDescent="0.3">
      <c r="B6888" s="72" t="s">
        <v>340</v>
      </c>
      <c r="C6888" s="74" t="s">
        <v>39</v>
      </c>
      <c r="D6888" s="73">
        <v>8586.6500000000015</v>
      </c>
    </row>
    <row r="6889" spans="2:4" x14ac:dyDescent="0.3">
      <c r="B6889" s="72" t="s">
        <v>340</v>
      </c>
      <c r="C6889" s="74" t="s">
        <v>49</v>
      </c>
      <c r="D6889" s="73">
        <v>31640.37</v>
      </c>
    </row>
    <row r="6890" spans="2:4" x14ac:dyDescent="0.3">
      <c r="B6890" s="72" t="s">
        <v>340</v>
      </c>
      <c r="C6890" s="74" t="s">
        <v>51</v>
      </c>
      <c r="D6890" s="73">
        <v>10362.64</v>
      </c>
    </row>
    <row r="6891" spans="2:4" x14ac:dyDescent="0.3">
      <c r="B6891" s="72" t="s">
        <v>340</v>
      </c>
      <c r="C6891" s="74" t="s">
        <v>55</v>
      </c>
      <c r="D6891" s="73">
        <v>45402.63</v>
      </c>
    </row>
    <row r="6892" spans="2:4" x14ac:dyDescent="0.3">
      <c r="B6892" s="72" t="s">
        <v>340</v>
      </c>
      <c r="C6892" s="74" t="s">
        <v>57</v>
      </c>
      <c r="D6892" s="73">
        <v>707.16</v>
      </c>
    </row>
    <row r="6893" spans="2:4" x14ac:dyDescent="0.3">
      <c r="B6893" s="72" t="s">
        <v>340</v>
      </c>
      <c r="C6893" s="74" t="s">
        <v>63</v>
      </c>
      <c r="D6893" s="73">
        <v>16636.599999999999</v>
      </c>
    </row>
    <row r="6894" spans="2:4" x14ac:dyDescent="0.3">
      <c r="B6894" s="72" t="s">
        <v>340</v>
      </c>
      <c r="C6894" s="74" t="s">
        <v>67</v>
      </c>
      <c r="D6894" s="73">
        <v>3649.1000000000004</v>
      </c>
    </row>
    <row r="6895" spans="2:4" x14ac:dyDescent="0.3">
      <c r="B6895" s="72" t="s">
        <v>340</v>
      </c>
      <c r="C6895" s="74" t="s">
        <v>69</v>
      </c>
      <c r="D6895" s="73">
        <v>16377.849999999999</v>
      </c>
    </row>
    <row r="6896" spans="2:4" x14ac:dyDescent="0.3">
      <c r="B6896" s="72" t="s">
        <v>340</v>
      </c>
      <c r="C6896" s="74" t="s">
        <v>71</v>
      </c>
      <c r="D6896" s="73">
        <v>53266.63</v>
      </c>
    </row>
    <row r="6897" spans="2:4" x14ac:dyDescent="0.3">
      <c r="B6897" s="72" t="s">
        <v>340</v>
      </c>
      <c r="C6897" s="74" t="s">
        <v>79</v>
      </c>
      <c r="D6897" s="73">
        <v>62.41</v>
      </c>
    </row>
    <row r="6898" spans="2:4" x14ac:dyDescent="0.3">
      <c r="B6898" s="72" t="s">
        <v>340</v>
      </c>
      <c r="C6898" s="74" t="s">
        <v>81</v>
      </c>
      <c r="D6898" s="73">
        <v>250</v>
      </c>
    </row>
    <row r="6899" spans="2:4" x14ac:dyDescent="0.3">
      <c r="B6899" s="72" t="s">
        <v>340</v>
      </c>
      <c r="C6899" s="74" t="s">
        <v>83</v>
      </c>
      <c r="D6899" s="73">
        <v>4702.9800000000005</v>
      </c>
    </row>
    <row r="6900" spans="2:4" x14ac:dyDescent="0.3">
      <c r="B6900" s="72" t="s">
        <v>340</v>
      </c>
      <c r="C6900" s="74" t="s">
        <v>85</v>
      </c>
      <c r="D6900" s="73">
        <v>6237.6</v>
      </c>
    </row>
    <row r="6901" spans="2:4" x14ac:dyDescent="0.3">
      <c r="B6901" s="72" t="s">
        <v>340</v>
      </c>
      <c r="C6901" s="74" t="s">
        <v>89</v>
      </c>
      <c r="D6901" s="73">
        <v>1941.63</v>
      </c>
    </row>
    <row r="6902" spans="2:4" x14ac:dyDescent="0.3">
      <c r="B6902" s="72" t="s">
        <v>340</v>
      </c>
      <c r="C6902" s="74" t="s">
        <v>91</v>
      </c>
      <c r="D6902" s="73">
        <v>35762.14</v>
      </c>
    </row>
    <row r="6903" spans="2:4" x14ac:dyDescent="0.3">
      <c r="B6903" s="72" t="s">
        <v>340</v>
      </c>
      <c r="C6903" s="74" t="s">
        <v>93</v>
      </c>
      <c r="D6903" s="73">
        <v>8671.91</v>
      </c>
    </row>
    <row r="6904" spans="2:4" x14ac:dyDescent="0.3">
      <c r="B6904" s="72" t="s">
        <v>340</v>
      </c>
      <c r="C6904" s="74" t="s">
        <v>95</v>
      </c>
      <c r="D6904" s="73">
        <v>38619.58</v>
      </c>
    </row>
    <row r="6905" spans="2:4" x14ac:dyDescent="0.3">
      <c r="B6905" s="72" t="s">
        <v>340</v>
      </c>
      <c r="C6905" s="74" t="s">
        <v>97</v>
      </c>
      <c r="D6905" s="73">
        <v>3811.24</v>
      </c>
    </row>
    <row r="6906" spans="2:4" x14ac:dyDescent="0.3">
      <c r="B6906" s="72" t="s">
        <v>340</v>
      </c>
      <c r="C6906" s="74" t="s">
        <v>99</v>
      </c>
      <c r="D6906" s="73">
        <v>1158.98</v>
      </c>
    </row>
    <row r="6907" spans="2:4" x14ac:dyDescent="0.3">
      <c r="B6907" s="72" t="s">
        <v>340</v>
      </c>
      <c r="C6907" s="74" t="s">
        <v>101</v>
      </c>
      <c r="D6907" s="73">
        <v>22808.89</v>
      </c>
    </row>
    <row r="6908" spans="2:4" x14ac:dyDescent="0.3">
      <c r="B6908" s="72" t="s">
        <v>340</v>
      </c>
      <c r="C6908" s="74" t="s">
        <v>103</v>
      </c>
      <c r="D6908" s="73">
        <v>5556.54</v>
      </c>
    </row>
    <row r="6909" spans="2:4" x14ac:dyDescent="0.3">
      <c r="B6909" s="72" t="s">
        <v>340</v>
      </c>
      <c r="C6909" s="74" t="s">
        <v>109</v>
      </c>
      <c r="D6909" s="73">
        <v>70021.119999999995</v>
      </c>
    </row>
    <row r="6910" spans="2:4" x14ac:dyDescent="0.3">
      <c r="B6910" s="72" t="s">
        <v>340</v>
      </c>
      <c r="C6910" s="74" t="s">
        <v>111</v>
      </c>
      <c r="D6910" s="73">
        <v>4756.6099999999997</v>
      </c>
    </row>
    <row r="6911" spans="2:4" x14ac:dyDescent="0.3">
      <c r="B6911" s="72" t="s">
        <v>340</v>
      </c>
      <c r="C6911" s="74" t="s">
        <v>117</v>
      </c>
      <c r="D6911" s="73">
        <v>6109.4</v>
      </c>
    </row>
    <row r="6912" spans="2:4" x14ac:dyDescent="0.3">
      <c r="B6912" s="72" t="s">
        <v>340</v>
      </c>
      <c r="C6912" s="74" t="s">
        <v>119</v>
      </c>
      <c r="D6912" s="73">
        <v>3091.27</v>
      </c>
    </row>
    <row r="6913" spans="2:4" x14ac:dyDescent="0.3">
      <c r="B6913" s="72" t="s">
        <v>340</v>
      </c>
      <c r="C6913" s="74" t="s">
        <v>121</v>
      </c>
      <c r="D6913" s="73">
        <v>49464.11</v>
      </c>
    </row>
    <row r="6914" spans="2:4" x14ac:dyDescent="0.3">
      <c r="B6914" s="72" t="s">
        <v>340</v>
      </c>
      <c r="C6914" s="74" t="s">
        <v>22</v>
      </c>
      <c r="D6914" s="73">
        <v>1842.9299999999998</v>
      </c>
    </row>
    <row r="6915" spans="2:4" x14ac:dyDescent="0.3">
      <c r="B6915" s="72" t="s">
        <v>340</v>
      </c>
      <c r="C6915" s="74" t="s">
        <v>8</v>
      </c>
      <c r="D6915" s="73">
        <v>18201.900000000001</v>
      </c>
    </row>
    <row r="6916" spans="2:4" x14ac:dyDescent="0.3">
      <c r="B6916" s="72" t="s">
        <v>340</v>
      </c>
      <c r="C6916" s="74" t="s">
        <v>10</v>
      </c>
      <c r="D6916" s="73">
        <v>42543.25</v>
      </c>
    </row>
    <row r="6917" spans="2:4" x14ac:dyDescent="0.3">
      <c r="B6917" s="72" t="s">
        <v>758</v>
      </c>
      <c r="C6917" s="74" t="s">
        <v>194</v>
      </c>
      <c r="D6917" s="73">
        <v>33130.03</v>
      </c>
    </row>
    <row r="6918" spans="2:4" x14ac:dyDescent="0.3">
      <c r="B6918" s="72" t="s">
        <v>758</v>
      </c>
      <c r="C6918" s="74" t="s">
        <v>193</v>
      </c>
      <c r="D6918" s="73">
        <v>-33130.03</v>
      </c>
    </row>
    <row r="6919" spans="2:4" x14ac:dyDescent="0.3">
      <c r="B6919" s="72" t="s">
        <v>758</v>
      </c>
      <c r="C6919" s="74" t="s">
        <v>186</v>
      </c>
      <c r="D6919" s="73">
        <v>8685.7099999999991</v>
      </c>
    </row>
    <row r="6920" spans="2:4" x14ac:dyDescent="0.3">
      <c r="B6920" s="72" t="s">
        <v>758</v>
      </c>
      <c r="C6920" s="74" t="s">
        <v>187</v>
      </c>
      <c r="D6920" s="73">
        <v>141278.75</v>
      </c>
    </row>
    <row r="6921" spans="2:4" x14ac:dyDescent="0.3">
      <c r="B6921" s="72" t="s">
        <v>758</v>
      </c>
      <c r="C6921" s="74" t="s">
        <v>190</v>
      </c>
      <c r="D6921" s="73">
        <v>52860.98</v>
      </c>
    </row>
    <row r="6922" spans="2:4" x14ac:dyDescent="0.3">
      <c r="B6922" s="72" t="s">
        <v>758</v>
      </c>
      <c r="C6922" s="74" t="s">
        <v>191</v>
      </c>
      <c r="D6922" s="73">
        <v>84754.34</v>
      </c>
    </row>
    <row r="6923" spans="2:4" x14ac:dyDescent="0.3">
      <c r="B6923" s="72" t="s">
        <v>758</v>
      </c>
      <c r="C6923" s="74" t="s">
        <v>192</v>
      </c>
      <c r="D6923" s="73">
        <v>1787566.5999999999</v>
      </c>
    </row>
    <row r="6924" spans="2:4" x14ac:dyDescent="0.3">
      <c r="B6924" s="72" t="s">
        <v>758</v>
      </c>
      <c r="C6924" s="74" t="s">
        <v>172</v>
      </c>
      <c r="D6924" s="73">
        <v>1791.9</v>
      </c>
    </row>
    <row r="6925" spans="2:4" x14ac:dyDescent="0.3">
      <c r="B6925" s="72" t="s">
        <v>758</v>
      </c>
      <c r="C6925" s="74" t="s">
        <v>174</v>
      </c>
      <c r="D6925" s="73">
        <v>13158.21</v>
      </c>
    </row>
    <row r="6926" spans="2:4" x14ac:dyDescent="0.3">
      <c r="B6926" s="72" t="s">
        <v>758</v>
      </c>
      <c r="C6926" s="74" t="s">
        <v>178</v>
      </c>
      <c r="D6926" s="73">
        <v>16602.72</v>
      </c>
    </row>
    <row r="6927" spans="2:4" x14ac:dyDescent="0.3">
      <c r="B6927" s="72" t="s">
        <v>758</v>
      </c>
      <c r="C6927" s="74" t="s">
        <v>180</v>
      </c>
      <c r="D6927" s="73">
        <v>45916.01</v>
      </c>
    </row>
    <row r="6928" spans="2:4" x14ac:dyDescent="0.3">
      <c r="B6928" s="72" t="s">
        <v>758</v>
      </c>
      <c r="C6928" s="74" t="s">
        <v>182</v>
      </c>
      <c r="D6928" s="73">
        <v>796624.20000000019</v>
      </c>
    </row>
    <row r="6929" spans="2:4" x14ac:dyDescent="0.3">
      <c r="B6929" s="72" t="s">
        <v>758</v>
      </c>
      <c r="C6929" s="74" t="s">
        <v>137</v>
      </c>
      <c r="D6929" s="73">
        <v>6069</v>
      </c>
    </row>
    <row r="6930" spans="2:4" x14ac:dyDescent="0.3">
      <c r="B6930" s="72" t="s">
        <v>758</v>
      </c>
      <c r="C6930" s="74" t="s">
        <v>139</v>
      </c>
      <c r="D6930" s="73">
        <v>230926.68</v>
      </c>
    </row>
    <row r="6931" spans="2:4" x14ac:dyDescent="0.3">
      <c r="B6931" s="72" t="s">
        <v>758</v>
      </c>
      <c r="C6931" s="74" t="s">
        <v>141</v>
      </c>
      <c r="D6931" s="73">
        <v>267456.86</v>
      </c>
    </row>
    <row r="6932" spans="2:4" x14ac:dyDescent="0.3">
      <c r="B6932" s="72" t="s">
        <v>758</v>
      </c>
      <c r="C6932" s="74" t="s">
        <v>143</v>
      </c>
      <c r="D6932" s="73">
        <v>10516.83</v>
      </c>
    </row>
    <row r="6933" spans="2:4" x14ac:dyDescent="0.3">
      <c r="B6933" s="72" t="s">
        <v>758</v>
      </c>
      <c r="C6933" s="74" t="s">
        <v>145</v>
      </c>
      <c r="D6933" s="73">
        <v>11580.57</v>
      </c>
    </row>
    <row r="6934" spans="2:4" x14ac:dyDescent="0.3">
      <c r="B6934" s="72" t="s">
        <v>758</v>
      </c>
      <c r="C6934" s="74" t="s">
        <v>147</v>
      </c>
      <c r="D6934" s="73">
        <v>1348.51</v>
      </c>
    </row>
    <row r="6935" spans="2:4" x14ac:dyDescent="0.3">
      <c r="B6935" s="72" t="s">
        <v>758</v>
      </c>
      <c r="C6935" s="74" t="s">
        <v>149</v>
      </c>
      <c r="D6935" s="73">
        <v>3197.5099999999998</v>
      </c>
    </row>
    <row r="6936" spans="2:4" x14ac:dyDescent="0.3">
      <c r="B6936" s="72" t="s">
        <v>758</v>
      </c>
      <c r="C6936" s="74" t="s">
        <v>159</v>
      </c>
      <c r="D6936" s="73">
        <v>78774.42</v>
      </c>
    </row>
    <row r="6937" spans="2:4" x14ac:dyDescent="0.3">
      <c r="B6937" s="72" t="s">
        <v>758</v>
      </c>
      <c r="C6937" s="74" t="s">
        <v>161</v>
      </c>
      <c r="D6937" s="73">
        <v>297132.58999999997</v>
      </c>
    </row>
    <row r="6938" spans="2:4" x14ac:dyDescent="0.3">
      <c r="B6938" s="72" t="s">
        <v>758</v>
      </c>
      <c r="C6938" s="74" t="s">
        <v>163</v>
      </c>
      <c r="D6938" s="73">
        <v>64993.599999999999</v>
      </c>
    </row>
    <row r="6939" spans="2:4" x14ac:dyDescent="0.3">
      <c r="B6939" s="72" t="s">
        <v>758</v>
      </c>
      <c r="C6939" s="74" t="s">
        <v>165</v>
      </c>
      <c r="D6939" s="73">
        <v>152950.16</v>
      </c>
    </row>
    <row r="6940" spans="2:4" x14ac:dyDescent="0.3">
      <c r="B6940" s="72" t="s">
        <v>758</v>
      </c>
      <c r="C6940" s="74" t="s">
        <v>126</v>
      </c>
      <c r="D6940" s="73">
        <v>48303.91</v>
      </c>
    </row>
    <row r="6941" spans="2:4" x14ac:dyDescent="0.3">
      <c r="B6941" s="72" t="s">
        <v>758</v>
      </c>
      <c r="C6941" s="74" t="s">
        <v>128</v>
      </c>
      <c r="D6941" s="73">
        <v>76382.38</v>
      </c>
    </row>
    <row r="6942" spans="2:4" x14ac:dyDescent="0.3">
      <c r="B6942" s="72" t="s">
        <v>758</v>
      </c>
      <c r="C6942" s="74" t="s">
        <v>130</v>
      </c>
      <c r="D6942" s="73">
        <v>27667.81</v>
      </c>
    </row>
    <row r="6943" spans="2:4" x14ac:dyDescent="0.3">
      <c r="B6943" s="72" t="s">
        <v>758</v>
      </c>
      <c r="C6943" s="74" t="s">
        <v>132</v>
      </c>
      <c r="D6943" s="73">
        <v>143132.31</v>
      </c>
    </row>
    <row r="6944" spans="2:4" x14ac:dyDescent="0.3">
      <c r="B6944" s="72" t="s">
        <v>758</v>
      </c>
      <c r="C6944" s="74" t="s">
        <v>27</v>
      </c>
      <c r="D6944" s="73">
        <v>6660.65</v>
      </c>
    </row>
    <row r="6945" spans="2:4" x14ac:dyDescent="0.3">
      <c r="B6945" s="72" t="s">
        <v>758</v>
      </c>
      <c r="C6945" s="74" t="s">
        <v>39</v>
      </c>
      <c r="D6945" s="73">
        <v>10582.7</v>
      </c>
    </row>
    <row r="6946" spans="2:4" x14ac:dyDescent="0.3">
      <c r="B6946" s="72" t="s">
        <v>758</v>
      </c>
      <c r="C6946" s="74" t="s">
        <v>49</v>
      </c>
      <c r="D6946" s="73">
        <v>33061.56</v>
      </c>
    </row>
    <row r="6947" spans="2:4" x14ac:dyDescent="0.3">
      <c r="B6947" s="72" t="s">
        <v>758</v>
      </c>
      <c r="C6947" s="74" t="s">
        <v>51</v>
      </c>
      <c r="D6947" s="73">
        <v>30072.69</v>
      </c>
    </row>
    <row r="6948" spans="2:4" x14ac:dyDescent="0.3">
      <c r="B6948" s="72" t="s">
        <v>758</v>
      </c>
      <c r="C6948" s="74" t="s">
        <v>57</v>
      </c>
      <c r="D6948" s="73">
        <v>6000</v>
      </c>
    </row>
    <row r="6949" spans="2:4" x14ac:dyDescent="0.3">
      <c r="B6949" s="72" t="s">
        <v>758</v>
      </c>
      <c r="C6949" s="74" t="s">
        <v>61</v>
      </c>
      <c r="D6949" s="73">
        <v>3487</v>
      </c>
    </row>
    <row r="6950" spans="2:4" x14ac:dyDescent="0.3">
      <c r="B6950" s="72" t="s">
        <v>758</v>
      </c>
      <c r="C6950" s="74" t="s">
        <v>63</v>
      </c>
      <c r="D6950" s="73">
        <v>46167.37</v>
      </c>
    </row>
    <row r="6951" spans="2:4" x14ac:dyDescent="0.3">
      <c r="B6951" s="72" t="s">
        <v>758</v>
      </c>
      <c r="C6951" s="74" t="s">
        <v>67</v>
      </c>
      <c r="D6951" s="73">
        <v>7956.59</v>
      </c>
    </row>
    <row r="6952" spans="2:4" x14ac:dyDescent="0.3">
      <c r="B6952" s="72" t="s">
        <v>758</v>
      </c>
      <c r="C6952" s="74" t="s">
        <v>69</v>
      </c>
      <c r="D6952" s="73">
        <v>16806.989999999998</v>
      </c>
    </row>
    <row r="6953" spans="2:4" x14ac:dyDescent="0.3">
      <c r="B6953" s="72" t="s">
        <v>758</v>
      </c>
      <c r="C6953" s="74" t="s">
        <v>71</v>
      </c>
      <c r="D6953" s="73">
        <v>51160</v>
      </c>
    </row>
    <row r="6954" spans="2:4" x14ac:dyDescent="0.3">
      <c r="B6954" s="72" t="s">
        <v>758</v>
      </c>
      <c r="C6954" s="74" t="s">
        <v>79</v>
      </c>
      <c r="D6954" s="73">
        <v>7353.55</v>
      </c>
    </row>
    <row r="6955" spans="2:4" x14ac:dyDescent="0.3">
      <c r="B6955" s="72" t="s">
        <v>758</v>
      </c>
      <c r="C6955" s="74" t="s">
        <v>81</v>
      </c>
      <c r="D6955" s="73">
        <v>2744.03</v>
      </c>
    </row>
    <row r="6956" spans="2:4" x14ac:dyDescent="0.3">
      <c r="B6956" s="72" t="s">
        <v>758</v>
      </c>
      <c r="C6956" s="74" t="s">
        <v>85</v>
      </c>
      <c r="D6956" s="73">
        <v>1222.53</v>
      </c>
    </row>
    <row r="6957" spans="2:4" x14ac:dyDescent="0.3">
      <c r="B6957" s="72" t="s">
        <v>758</v>
      </c>
      <c r="C6957" s="74" t="s">
        <v>89</v>
      </c>
      <c r="D6957" s="73">
        <v>11.25</v>
      </c>
    </row>
    <row r="6958" spans="2:4" x14ac:dyDescent="0.3">
      <c r="B6958" s="72" t="s">
        <v>758</v>
      </c>
      <c r="C6958" s="74" t="s">
        <v>91</v>
      </c>
      <c r="D6958" s="73">
        <v>59112.5</v>
      </c>
    </row>
    <row r="6959" spans="2:4" x14ac:dyDescent="0.3">
      <c r="B6959" s="72" t="s">
        <v>758</v>
      </c>
      <c r="C6959" s="74" t="s">
        <v>95</v>
      </c>
      <c r="D6959" s="73">
        <v>12275.39</v>
      </c>
    </row>
    <row r="6960" spans="2:4" x14ac:dyDescent="0.3">
      <c r="B6960" s="72" t="s">
        <v>758</v>
      </c>
      <c r="C6960" s="74" t="s">
        <v>99</v>
      </c>
      <c r="D6960" s="73">
        <v>14602.66</v>
      </c>
    </row>
    <row r="6961" spans="2:4" x14ac:dyDescent="0.3">
      <c r="B6961" s="72" t="s">
        <v>758</v>
      </c>
      <c r="C6961" s="74" t="s">
        <v>101</v>
      </c>
      <c r="D6961" s="73">
        <v>5811.97</v>
      </c>
    </row>
    <row r="6962" spans="2:4" x14ac:dyDescent="0.3">
      <c r="B6962" s="72" t="s">
        <v>758</v>
      </c>
      <c r="C6962" s="74" t="s">
        <v>105</v>
      </c>
      <c r="D6962" s="73">
        <v>1161</v>
      </c>
    </row>
    <row r="6963" spans="2:4" x14ac:dyDescent="0.3">
      <c r="B6963" s="72" t="s">
        <v>758</v>
      </c>
      <c r="C6963" s="74" t="s">
        <v>109</v>
      </c>
      <c r="D6963" s="73">
        <v>109996.85</v>
      </c>
    </row>
    <row r="6964" spans="2:4" x14ac:dyDescent="0.3">
      <c r="B6964" s="72" t="s">
        <v>758</v>
      </c>
      <c r="C6964" s="74" t="s">
        <v>111</v>
      </c>
      <c r="D6964" s="73">
        <v>41630.86</v>
      </c>
    </row>
    <row r="6965" spans="2:4" x14ac:dyDescent="0.3">
      <c r="B6965" s="72" t="s">
        <v>758</v>
      </c>
      <c r="C6965" s="74" t="s">
        <v>115</v>
      </c>
      <c r="D6965" s="73">
        <v>46.81</v>
      </c>
    </row>
    <row r="6966" spans="2:4" x14ac:dyDescent="0.3">
      <c r="B6966" s="72" t="s">
        <v>758</v>
      </c>
      <c r="C6966" s="74" t="s">
        <v>117</v>
      </c>
      <c r="D6966" s="73">
        <v>5000</v>
      </c>
    </row>
    <row r="6967" spans="2:4" x14ac:dyDescent="0.3">
      <c r="B6967" s="72" t="s">
        <v>758</v>
      </c>
      <c r="C6967" s="74" t="s">
        <v>119</v>
      </c>
      <c r="D6967" s="73">
        <v>3173.03</v>
      </c>
    </row>
    <row r="6968" spans="2:4" x14ac:dyDescent="0.3">
      <c r="B6968" s="72" t="s">
        <v>758</v>
      </c>
      <c r="C6968" s="74" t="s">
        <v>22</v>
      </c>
      <c r="D6968" s="73">
        <v>18222.25</v>
      </c>
    </row>
    <row r="6969" spans="2:4" x14ac:dyDescent="0.3">
      <c r="B6969" s="72" t="s">
        <v>758</v>
      </c>
      <c r="C6969" s="74" t="s">
        <v>6</v>
      </c>
      <c r="D6969" s="73">
        <v>52531.31</v>
      </c>
    </row>
    <row r="6970" spans="2:4" x14ac:dyDescent="0.3">
      <c r="B6970" s="72" t="s">
        <v>758</v>
      </c>
      <c r="C6970" s="74" t="s">
        <v>12</v>
      </c>
      <c r="D6970" s="73">
        <v>1194.57</v>
      </c>
    </row>
    <row r="6971" spans="2:4" x14ac:dyDescent="0.3">
      <c r="B6971" s="72" t="s">
        <v>758</v>
      </c>
      <c r="C6971" s="74" t="s">
        <v>16</v>
      </c>
      <c r="D6971" s="73">
        <v>622.76</v>
      </c>
    </row>
    <row r="6972" spans="2:4" x14ac:dyDescent="0.3">
      <c r="B6972" s="72" t="s">
        <v>346</v>
      </c>
      <c r="C6972" s="74" t="s">
        <v>194</v>
      </c>
      <c r="D6972" s="73">
        <v>204430.51</v>
      </c>
    </row>
    <row r="6973" spans="2:4" x14ac:dyDescent="0.3">
      <c r="B6973" s="72" t="s">
        <v>346</v>
      </c>
      <c r="C6973" s="74" t="s">
        <v>193</v>
      </c>
      <c r="D6973" s="73">
        <v>-204430.51</v>
      </c>
    </row>
    <row r="6974" spans="2:4" x14ac:dyDescent="0.3">
      <c r="B6974" s="72" t="s">
        <v>346</v>
      </c>
      <c r="C6974" s="74" t="s">
        <v>185</v>
      </c>
      <c r="D6974" s="73">
        <v>96985</v>
      </c>
    </row>
    <row r="6975" spans="2:4" x14ac:dyDescent="0.3">
      <c r="B6975" s="72" t="s">
        <v>346</v>
      </c>
      <c r="C6975" s="74" t="s">
        <v>186</v>
      </c>
      <c r="D6975" s="73">
        <v>217193.25</v>
      </c>
    </row>
    <row r="6976" spans="2:4" x14ac:dyDescent="0.3">
      <c r="B6976" s="72" t="s">
        <v>346</v>
      </c>
      <c r="C6976" s="74" t="s">
        <v>187</v>
      </c>
      <c r="D6976" s="73">
        <v>927851.87</v>
      </c>
    </row>
    <row r="6977" spans="2:4" x14ac:dyDescent="0.3">
      <c r="B6977" s="72" t="s">
        <v>346</v>
      </c>
      <c r="C6977" s="74" t="s">
        <v>190</v>
      </c>
      <c r="D6977" s="73">
        <v>5053.9800000000005</v>
      </c>
    </row>
    <row r="6978" spans="2:4" x14ac:dyDescent="0.3">
      <c r="B6978" s="72" t="s">
        <v>346</v>
      </c>
      <c r="C6978" s="74" t="s">
        <v>191</v>
      </c>
      <c r="D6978" s="73">
        <v>910976.72</v>
      </c>
    </row>
    <row r="6979" spans="2:4" x14ac:dyDescent="0.3">
      <c r="B6979" s="72" t="s">
        <v>346</v>
      </c>
      <c r="C6979" s="74" t="s">
        <v>192</v>
      </c>
      <c r="D6979" s="73">
        <v>18776149.610000003</v>
      </c>
    </row>
    <row r="6980" spans="2:4" x14ac:dyDescent="0.3">
      <c r="B6980" s="72" t="s">
        <v>346</v>
      </c>
      <c r="C6980" s="74" t="s">
        <v>172</v>
      </c>
      <c r="D6980" s="73">
        <v>96643.89</v>
      </c>
    </row>
    <row r="6981" spans="2:4" x14ac:dyDescent="0.3">
      <c r="B6981" s="72" t="s">
        <v>346</v>
      </c>
      <c r="C6981" s="74" t="s">
        <v>174</v>
      </c>
      <c r="D6981" s="73">
        <v>412105.13</v>
      </c>
    </row>
    <row r="6982" spans="2:4" x14ac:dyDescent="0.3">
      <c r="B6982" s="72" t="s">
        <v>346</v>
      </c>
      <c r="C6982" s="74" t="s">
        <v>178</v>
      </c>
      <c r="D6982" s="73">
        <v>226114.79</v>
      </c>
    </row>
    <row r="6983" spans="2:4" x14ac:dyDescent="0.3">
      <c r="B6983" s="72" t="s">
        <v>346</v>
      </c>
      <c r="C6983" s="74" t="s">
        <v>180</v>
      </c>
      <c r="D6983" s="73">
        <v>346653.79</v>
      </c>
    </row>
    <row r="6984" spans="2:4" x14ac:dyDescent="0.3">
      <c r="B6984" s="72" t="s">
        <v>346</v>
      </c>
      <c r="C6984" s="74" t="s">
        <v>182</v>
      </c>
      <c r="D6984" s="73">
        <v>6591393.8499999987</v>
      </c>
    </row>
    <row r="6985" spans="2:4" x14ac:dyDescent="0.3">
      <c r="B6985" s="72" t="s">
        <v>346</v>
      </c>
      <c r="C6985" s="74" t="s">
        <v>137</v>
      </c>
      <c r="D6985" s="73">
        <v>21397.170000000002</v>
      </c>
    </row>
    <row r="6986" spans="2:4" x14ac:dyDescent="0.3">
      <c r="B6986" s="72" t="s">
        <v>346</v>
      </c>
      <c r="C6986" s="74" t="s">
        <v>139</v>
      </c>
      <c r="D6986" s="73">
        <v>2214678.1099999994</v>
      </c>
    </row>
    <row r="6987" spans="2:4" x14ac:dyDescent="0.3">
      <c r="B6987" s="72" t="s">
        <v>346</v>
      </c>
      <c r="C6987" s="74" t="s">
        <v>141</v>
      </c>
      <c r="D6987" s="73">
        <v>2730903.4999999995</v>
      </c>
    </row>
    <row r="6988" spans="2:4" x14ac:dyDescent="0.3">
      <c r="B6988" s="72" t="s">
        <v>346</v>
      </c>
      <c r="C6988" s="74" t="s">
        <v>143</v>
      </c>
      <c r="D6988" s="73">
        <v>90327.360000000015</v>
      </c>
    </row>
    <row r="6989" spans="2:4" x14ac:dyDescent="0.3">
      <c r="B6989" s="72" t="s">
        <v>346</v>
      </c>
      <c r="C6989" s="74" t="s">
        <v>145</v>
      </c>
      <c r="D6989" s="73">
        <v>120630.82000000002</v>
      </c>
    </row>
    <row r="6990" spans="2:4" x14ac:dyDescent="0.3">
      <c r="B6990" s="72" t="s">
        <v>346</v>
      </c>
      <c r="C6990" s="74" t="s">
        <v>147</v>
      </c>
      <c r="D6990" s="73">
        <v>13076.52</v>
      </c>
    </row>
    <row r="6991" spans="2:4" x14ac:dyDescent="0.3">
      <c r="B6991" s="72" t="s">
        <v>346</v>
      </c>
      <c r="C6991" s="74" t="s">
        <v>149</v>
      </c>
      <c r="D6991" s="73">
        <v>32986.839999999997</v>
      </c>
    </row>
    <row r="6992" spans="2:4" x14ac:dyDescent="0.3">
      <c r="B6992" s="72" t="s">
        <v>346</v>
      </c>
      <c r="C6992" s="74" t="s">
        <v>159</v>
      </c>
      <c r="D6992" s="73">
        <v>735553.21</v>
      </c>
    </row>
    <row r="6993" spans="2:4" x14ac:dyDescent="0.3">
      <c r="B6993" s="72" t="s">
        <v>346</v>
      </c>
      <c r="C6993" s="74" t="s">
        <v>161</v>
      </c>
      <c r="D6993" s="73">
        <v>2823015.31</v>
      </c>
    </row>
    <row r="6994" spans="2:4" x14ac:dyDescent="0.3">
      <c r="B6994" s="72" t="s">
        <v>346</v>
      </c>
      <c r="C6994" s="74" t="s">
        <v>163</v>
      </c>
      <c r="D6994" s="73">
        <v>569448.51</v>
      </c>
    </row>
    <row r="6995" spans="2:4" x14ac:dyDescent="0.3">
      <c r="B6995" s="72" t="s">
        <v>346</v>
      </c>
      <c r="C6995" s="74" t="s">
        <v>165</v>
      </c>
      <c r="D6995" s="73">
        <v>1560171.1</v>
      </c>
    </row>
    <row r="6996" spans="2:4" x14ac:dyDescent="0.3">
      <c r="B6996" s="72" t="s">
        <v>346</v>
      </c>
      <c r="C6996" s="74" t="s">
        <v>124</v>
      </c>
      <c r="D6996" s="73">
        <v>957004.37</v>
      </c>
    </row>
    <row r="6997" spans="2:4" x14ac:dyDescent="0.3">
      <c r="B6997" s="72" t="s">
        <v>346</v>
      </c>
      <c r="C6997" s="74" t="s">
        <v>126</v>
      </c>
      <c r="D6997" s="73">
        <v>253297.60000000003</v>
      </c>
    </row>
    <row r="6998" spans="2:4" x14ac:dyDescent="0.3">
      <c r="B6998" s="72" t="s">
        <v>346</v>
      </c>
      <c r="C6998" s="74" t="s">
        <v>128</v>
      </c>
      <c r="D6998" s="73">
        <v>751256.57000000007</v>
      </c>
    </row>
    <row r="6999" spans="2:4" x14ac:dyDescent="0.3">
      <c r="B6999" s="72" t="s">
        <v>346</v>
      </c>
      <c r="C6999" s="74" t="s">
        <v>130</v>
      </c>
      <c r="D6999" s="73">
        <v>237189.59</v>
      </c>
    </row>
    <row r="7000" spans="2:4" x14ac:dyDescent="0.3">
      <c r="B7000" s="72" t="s">
        <v>346</v>
      </c>
      <c r="C7000" s="74" t="s">
        <v>132</v>
      </c>
      <c r="D7000" s="73">
        <v>1473370.5400000003</v>
      </c>
    </row>
    <row r="7001" spans="2:4" x14ac:dyDescent="0.3">
      <c r="B7001" s="72" t="s">
        <v>346</v>
      </c>
      <c r="C7001" s="74" t="s">
        <v>29</v>
      </c>
      <c r="D7001" s="73">
        <v>2317.8000000000002</v>
      </c>
    </row>
    <row r="7002" spans="2:4" x14ac:dyDescent="0.3">
      <c r="B7002" s="72" t="s">
        <v>346</v>
      </c>
      <c r="C7002" s="74" t="s">
        <v>35</v>
      </c>
      <c r="D7002" s="73">
        <v>21942.6</v>
      </c>
    </row>
    <row r="7003" spans="2:4" x14ac:dyDescent="0.3">
      <c r="B7003" s="72" t="s">
        <v>346</v>
      </c>
      <c r="C7003" s="74" t="s">
        <v>39</v>
      </c>
      <c r="D7003" s="73">
        <v>45664.480000000003</v>
      </c>
    </row>
    <row r="7004" spans="2:4" x14ac:dyDescent="0.3">
      <c r="B7004" s="72" t="s">
        <v>346</v>
      </c>
      <c r="C7004" s="74" t="s">
        <v>49</v>
      </c>
      <c r="D7004" s="73">
        <v>465252.89000000007</v>
      </c>
    </row>
    <row r="7005" spans="2:4" x14ac:dyDescent="0.3">
      <c r="B7005" s="72" t="s">
        <v>346</v>
      </c>
      <c r="C7005" s="74" t="s">
        <v>51</v>
      </c>
      <c r="D7005" s="73">
        <v>254020.06999999998</v>
      </c>
    </row>
    <row r="7006" spans="2:4" x14ac:dyDescent="0.3">
      <c r="B7006" s="72" t="s">
        <v>346</v>
      </c>
      <c r="C7006" s="74" t="s">
        <v>55</v>
      </c>
      <c r="D7006" s="73">
        <v>167716.28</v>
      </c>
    </row>
    <row r="7007" spans="2:4" x14ac:dyDescent="0.3">
      <c r="B7007" s="72" t="s">
        <v>346</v>
      </c>
      <c r="C7007" s="74" t="s">
        <v>57</v>
      </c>
      <c r="D7007" s="73">
        <v>8935</v>
      </c>
    </row>
    <row r="7008" spans="2:4" x14ac:dyDescent="0.3">
      <c r="B7008" s="72" t="s">
        <v>346</v>
      </c>
      <c r="C7008" s="74" t="s">
        <v>61</v>
      </c>
      <c r="D7008" s="73">
        <v>4185</v>
      </c>
    </row>
    <row r="7009" spans="2:4" x14ac:dyDescent="0.3">
      <c r="B7009" s="72" t="s">
        <v>346</v>
      </c>
      <c r="C7009" s="74" t="s">
        <v>63</v>
      </c>
      <c r="D7009" s="73">
        <v>732152.93</v>
      </c>
    </row>
    <row r="7010" spans="2:4" x14ac:dyDescent="0.3">
      <c r="B7010" s="72" t="s">
        <v>346</v>
      </c>
      <c r="C7010" s="74" t="s">
        <v>65</v>
      </c>
      <c r="D7010" s="73">
        <v>19688.629999999997</v>
      </c>
    </row>
    <row r="7011" spans="2:4" x14ac:dyDescent="0.3">
      <c r="B7011" s="72" t="s">
        <v>346</v>
      </c>
      <c r="C7011" s="74" t="s">
        <v>67</v>
      </c>
      <c r="D7011" s="73">
        <v>653.41000000000008</v>
      </c>
    </row>
    <row r="7012" spans="2:4" x14ac:dyDescent="0.3">
      <c r="B7012" s="72" t="s">
        <v>346</v>
      </c>
      <c r="C7012" s="74" t="s">
        <v>69</v>
      </c>
      <c r="D7012" s="73">
        <v>378227.72000000003</v>
      </c>
    </row>
    <row r="7013" spans="2:4" x14ac:dyDescent="0.3">
      <c r="B7013" s="72" t="s">
        <v>346</v>
      </c>
      <c r="C7013" s="74" t="s">
        <v>71</v>
      </c>
      <c r="D7013" s="73">
        <v>597215.61</v>
      </c>
    </row>
    <row r="7014" spans="2:4" x14ac:dyDescent="0.3">
      <c r="B7014" s="72" t="s">
        <v>346</v>
      </c>
      <c r="C7014" s="74" t="s">
        <v>73</v>
      </c>
      <c r="D7014" s="73">
        <v>18883.919999999998</v>
      </c>
    </row>
    <row r="7015" spans="2:4" x14ac:dyDescent="0.3">
      <c r="B7015" s="72" t="s">
        <v>346</v>
      </c>
      <c r="C7015" s="74" t="s">
        <v>81</v>
      </c>
      <c r="D7015" s="73">
        <v>2081.2800000000002</v>
      </c>
    </row>
    <row r="7016" spans="2:4" x14ac:dyDescent="0.3">
      <c r="B7016" s="72" t="s">
        <v>346</v>
      </c>
      <c r="C7016" s="74" t="s">
        <v>85</v>
      </c>
      <c r="D7016" s="73">
        <v>4870.38</v>
      </c>
    </row>
    <row r="7017" spans="2:4" x14ac:dyDescent="0.3">
      <c r="B7017" s="72" t="s">
        <v>346</v>
      </c>
      <c r="C7017" s="74" t="s">
        <v>87</v>
      </c>
      <c r="D7017" s="73">
        <v>26868</v>
      </c>
    </row>
    <row r="7018" spans="2:4" x14ac:dyDescent="0.3">
      <c r="B7018" s="72" t="s">
        <v>346</v>
      </c>
      <c r="C7018" s="74" t="s">
        <v>91</v>
      </c>
      <c r="D7018" s="73">
        <v>112523.22999999998</v>
      </c>
    </row>
    <row r="7019" spans="2:4" x14ac:dyDescent="0.3">
      <c r="B7019" s="72" t="s">
        <v>346</v>
      </c>
      <c r="C7019" s="74" t="s">
        <v>93</v>
      </c>
      <c r="D7019" s="73">
        <v>195675.64</v>
      </c>
    </row>
    <row r="7020" spans="2:4" x14ac:dyDescent="0.3">
      <c r="B7020" s="72" t="s">
        <v>346</v>
      </c>
      <c r="C7020" s="74" t="s">
        <v>95</v>
      </c>
      <c r="D7020" s="73">
        <v>129143.59999999999</v>
      </c>
    </row>
    <row r="7021" spans="2:4" x14ac:dyDescent="0.3">
      <c r="B7021" s="72" t="s">
        <v>346</v>
      </c>
      <c r="C7021" s="74" t="s">
        <v>97</v>
      </c>
      <c r="D7021" s="73">
        <v>5184.5499999999993</v>
      </c>
    </row>
    <row r="7022" spans="2:4" x14ac:dyDescent="0.3">
      <c r="B7022" s="72" t="s">
        <v>346</v>
      </c>
      <c r="C7022" s="74" t="s">
        <v>99</v>
      </c>
      <c r="D7022" s="73">
        <v>12750.36</v>
      </c>
    </row>
    <row r="7023" spans="2:4" x14ac:dyDescent="0.3">
      <c r="B7023" s="72" t="s">
        <v>346</v>
      </c>
      <c r="C7023" s="74" t="s">
        <v>101</v>
      </c>
      <c r="D7023" s="73">
        <v>32490.27</v>
      </c>
    </row>
    <row r="7024" spans="2:4" x14ac:dyDescent="0.3">
      <c r="B7024" s="72" t="s">
        <v>346</v>
      </c>
      <c r="C7024" s="74" t="s">
        <v>103</v>
      </c>
      <c r="D7024" s="73">
        <v>1767</v>
      </c>
    </row>
    <row r="7025" spans="2:4" x14ac:dyDescent="0.3">
      <c r="B7025" s="72" t="s">
        <v>346</v>
      </c>
      <c r="C7025" s="74" t="s">
        <v>105</v>
      </c>
      <c r="D7025" s="73">
        <v>14244.19</v>
      </c>
    </row>
    <row r="7026" spans="2:4" x14ac:dyDescent="0.3">
      <c r="B7026" s="72" t="s">
        <v>346</v>
      </c>
      <c r="C7026" s="74" t="s">
        <v>107</v>
      </c>
      <c r="D7026" s="73">
        <v>85632.45</v>
      </c>
    </row>
    <row r="7027" spans="2:4" x14ac:dyDescent="0.3">
      <c r="B7027" s="72" t="s">
        <v>346</v>
      </c>
      <c r="C7027" s="74" t="s">
        <v>109</v>
      </c>
      <c r="D7027" s="73">
        <v>1299694.0800000001</v>
      </c>
    </row>
    <row r="7028" spans="2:4" x14ac:dyDescent="0.3">
      <c r="B7028" s="72" t="s">
        <v>346</v>
      </c>
      <c r="C7028" s="74" t="s">
        <v>111</v>
      </c>
      <c r="D7028" s="73">
        <v>110561.54999999999</v>
      </c>
    </row>
    <row r="7029" spans="2:4" x14ac:dyDescent="0.3">
      <c r="B7029" s="72" t="s">
        <v>346</v>
      </c>
      <c r="C7029" s="74" t="s">
        <v>117</v>
      </c>
      <c r="D7029" s="73">
        <v>187045.14</v>
      </c>
    </row>
    <row r="7030" spans="2:4" x14ac:dyDescent="0.3">
      <c r="B7030" s="72" t="s">
        <v>346</v>
      </c>
      <c r="C7030" s="74" t="s">
        <v>119</v>
      </c>
      <c r="D7030" s="73">
        <v>67581.87</v>
      </c>
    </row>
    <row r="7031" spans="2:4" x14ac:dyDescent="0.3">
      <c r="B7031" s="72" t="s">
        <v>346</v>
      </c>
      <c r="C7031" s="74" t="s">
        <v>121</v>
      </c>
      <c r="D7031" s="73">
        <v>33933.009999999995</v>
      </c>
    </row>
    <row r="7032" spans="2:4" x14ac:dyDescent="0.3">
      <c r="B7032" s="72" t="s">
        <v>346</v>
      </c>
      <c r="C7032" s="74" t="s">
        <v>22</v>
      </c>
      <c r="D7032" s="73">
        <v>81917.499999999985</v>
      </c>
    </row>
    <row r="7033" spans="2:4" x14ac:dyDescent="0.3">
      <c r="B7033" s="72" t="s">
        <v>346</v>
      </c>
      <c r="C7033" s="74" t="s">
        <v>6</v>
      </c>
      <c r="D7033" s="73">
        <v>15142.07</v>
      </c>
    </row>
    <row r="7034" spans="2:4" x14ac:dyDescent="0.3">
      <c r="B7034" s="72" t="s">
        <v>346</v>
      </c>
      <c r="C7034" s="74" t="s">
        <v>14</v>
      </c>
      <c r="D7034" s="73">
        <v>30474.49</v>
      </c>
    </row>
    <row r="7035" spans="2:4" x14ac:dyDescent="0.3">
      <c r="B7035" s="72" t="s">
        <v>346</v>
      </c>
      <c r="C7035" s="74" t="s">
        <v>16</v>
      </c>
      <c r="D7035" s="73">
        <v>28802.38</v>
      </c>
    </row>
    <row r="7036" spans="2:4" x14ac:dyDescent="0.3">
      <c r="B7036" s="72" t="s">
        <v>442</v>
      </c>
      <c r="C7036" s="74" t="s">
        <v>194</v>
      </c>
      <c r="D7036" s="73">
        <v>36387.660000000003</v>
      </c>
    </row>
    <row r="7037" spans="2:4" x14ac:dyDescent="0.3">
      <c r="B7037" s="72" t="s">
        <v>442</v>
      </c>
      <c r="C7037" s="74" t="s">
        <v>193</v>
      </c>
      <c r="D7037" s="73">
        <v>-36387.660000000003</v>
      </c>
    </row>
    <row r="7038" spans="2:4" x14ac:dyDescent="0.3">
      <c r="B7038" s="72" t="s">
        <v>442</v>
      </c>
      <c r="C7038" s="74" t="s">
        <v>185</v>
      </c>
      <c r="D7038" s="73">
        <v>11410</v>
      </c>
    </row>
    <row r="7039" spans="2:4" x14ac:dyDescent="0.3">
      <c r="B7039" s="72" t="s">
        <v>442</v>
      </c>
      <c r="C7039" s="74" t="s">
        <v>186</v>
      </c>
      <c r="D7039" s="73">
        <v>3543.57</v>
      </c>
    </row>
    <row r="7040" spans="2:4" x14ac:dyDescent="0.3">
      <c r="B7040" s="72" t="s">
        <v>442</v>
      </c>
      <c r="C7040" s="74" t="s">
        <v>187</v>
      </c>
      <c r="D7040" s="73">
        <v>275801.44</v>
      </c>
    </row>
    <row r="7041" spans="2:4" x14ac:dyDescent="0.3">
      <c r="B7041" s="72" t="s">
        <v>442</v>
      </c>
      <c r="C7041" s="74" t="s">
        <v>190</v>
      </c>
      <c r="D7041" s="73">
        <v>23871.93</v>
      </c>
    </row>
    <row r="7042" spans="2:4" x14ac:dyDescent="0.3">
      <c r="B7042" s="72" t="s">
        <v>442</v>
      </c>
      <c r="C7042" s="74" t="s">
        <v>191</v>
      </c>
      <c r="D7042" s="73">
        <v>109926.45999999999</v>
      </c>
    </row>
    <row r="7043" spans="2:4" x14ac:dyDescent="0.3">
      <c r="B7043" s="72" t="s">
        <v>442</v>
      </c>
      <c r="C7043" s="74" t="s">
        <v>192</v>
      </c>
      <c r="D7043" s="73">
        <v>3236884.26</v>
      </c>
    </row>
    <row r="7044" spans="2:4" x14ac:dyDescent="0.3">
      <c r="B7044" s="72" t="s">
        <v>442</v>
      </c>
      <c r="C7044" s="74" t="s">
        <v>172</v>
      </c>
      <c r="D7044" s="73">
        <v>13582.89</v>
      </c>
    </row>
    <row r="7045" spans="2:4" x14ac:dyDescent="0.3">
      <c r="B7045" s="72" t="s">
        <v>442</v>
      </c>
      <c r="C7045" s="74" t="s">
        <v>174</v>
      </c>
      <c r="D7045" s="73">
        <v>134160.97</v>
      </c>
    </row>
    <row r="7046" spans="2:4" x14ac:dyDescent="0.3">
      <c r="B7046" s="72" t="s">
        <v>442</v>
      </c>
      <c r="C7046" s="74" t="s">
        <v>178</v>
      </c>
      <c r="D7046" s="73">
        <v>68719.3</v>
      </c>
    </row>
    <row r="7047" spans="2:4" x14ac:dyDescent="0.3">
      <c r="B7047" s="72" t="s">
        <v>442</v>
      </c>
      <c r="C7047" s="74" t="s">
        <v>180</v>
      </c>
      <c r="D7047" s="73">
        <v>45829.73</v>
      </c>
    </row>
    <row r="7048" spans="2:4" x14ac:dyDescent="0.3">
      <c r="B7048" s="72" t="s">
        <v>442</v>
      </c>
      <c r="C7048" s="74" t="s">
        <v>182</v>
      </c>
      <c r="D7048" s="73">
        <v>1326883.48</v>
      </c>
    </row>
    <row r="7049" spans="2:4" x14ac:dyDescent="0.3">
      <c r="B7049" s="72" t="s">
        <v>442</v>
      </c>
      <c r="C7049" s="74" t="s">
        <v>135</v>
      </c>
      <c r="D7049" s="73">
        <v>4022.05</v>
      </c>
    </row>
    <row r="7050" spans="2:4" x14ac:dyDescent="0.3">
      <c r="B7050" s="72" t="s">
        <v>442</v>
      </c>
      <c r="C7050" s="74" t="s">
        <v>139</v>
      </c>
      <c r="D7050" s="73">
        <v>460181.70999999996</v>
      </c>
    </row>
    <row r="7051" spans="2:4" x14ac:dyDescent="0.3">
      <c r="B7051" s="72" t="s">
        <v>442</v>
      </c>
      <c r="C7051" s="74" t="s">
        <v>141</v>
      </c>
      <c r="D7051" s="73">
        <v>532686.28999999992</v>
      </c>
    </row>
    <row r="7052" spans="2:4" x14ac:dyDescent="0.3">
      <c r="B7052" s="72" t="s">
        <v>442</v>
      </c>
      <c r="C7052" s="74" t="s">
        <v>143</v>
      </c>
      <c r="D7052" s="73">
        <v>20391.54</v>
      </c>
    </row>
    <row r="7053" spans="2:4" x14ac:dyDescent="0.3">
      <c r="B7053" s="72" t="s">
        <v>442</v>
      </c>
      <c r="C7053" s="74" t="s">
        <v>145</v>
      </c>
      <c r="D7053" s="73">
        <v>22938.33</v>
      </c>
    </row>
    <row r="7054" spans="2:4" x14ac:dyDescent="0.3">
      <c r="B7054" s="72" t="s">
        <v>442</v>
      </c>
      <c r="C7054" s="74" t="s">
        <v>147</v>
      </c>
      <c r="D7054" s="73">
        <v>7215.4999999999982</v>
      </c>
    </row>
    <row r="7055" spans="2:4" x14ac:dyDescent="0.3">
      <c r="B7055" s="72" t="s">
        <v>442</v>
      </c>
      <c r="C7055" s="74" t="s">
        <v>149</v>
      </c>
      <c r="D7055" s="73">
        <v>14876.25</v>
      </c>
    </row>
    <row r="7056" spans="2:4" x14ac:dyDescent="0.3">
      <c r="B7056" s="72" t="s">
        <v>442</v>
      </c>
      <c r="C7056" s="74" t="s">
        <v>159</v>
      </c>
      <c r="D7056" s="73">
        <v>167570.32</v>
      </c>
    </row>
    <row r="7057" spans="2:4" x14ac:dyDescent="0.3">
      <c r="B7057" s="72" t="s">
        <v>442</v>
      </c>
      <c r="C7057" s="74" t="s">
        <v>161</v>
      </c>
      <c r="D7057" s="73">
        <v>501812.02</v>
      </c>
    </row>
    <row r="7058" spans="2:4" x14ac:dyDescent="0.3">
      <c r="B7058" s="72" t="s">
        <v>442</v>
      </c>
      <c r="C7058" s="74" t="s">
        <v>163</v>
      </c>
      <c r="D7058" s="73">
        <v>117454.16000000002</v>
      </c>
    </row>
    <row r="7059" spans="2:4" x14ac:dyDescent="0.3">
      <c r="B7059" s="72" t="s">
        <v>442</v>
      </c>
      <c r="C7059" s="74" t="s">
        <v>165</v>
      </c>
      <c r="D7059" s="73">
        <v>275032.7</v>
      </c>
    </row>
    <row r="7060" spans="2:4" x14ac:dyDescent="0.3">
      <c r="B7060" s="72" t="s">
        <v>442</v>
      </c>
      <c r="C7060" s="74" t="s">
        <v>124</v>
      </c>
      <c r="D7060" s="73">
        <v>76304.42</v>
      </c>
    </row>
    <row r="7061" spans="2:4" x14ac:dyDescent="0.3">
      <c r="B7061" s="72" t="s">
        <v>442</v>
      </c>
      <c r="C7061" s="74" t="s">
        <v>126</v>
      </c>
      <c r="D7061" s="73">
        <v>1325.5</v>
      </c>
    </row>
    <row r="7062" spans="2:4" x14ac:dyDescent="0.3">
      <c r="B7062" s="72" t="s">
        <v>442</v>
      </c>
      <c r="C7062" s="74" t="s">
        <v>128</v>
      </c>
      <c r="D7062" s="73">
        <v>153928.29</v>
      </c>
    </row>
    <row r="7063" spans="2:4" x14ac:dyDescent="0.3">
      <c r="B7063" s="72" t="s">
        <v>442</v>
      </c>
      <c r="C7063" s="74" t="s">
        <v>130</v>
      </c>
      <c r="D7063" s="73">
        <v>61602.62</v>
      </c>
    </row>
    <row r="7064" spans="2:4" x14ac:dyDescent="0.3">
      <c r="B7064" s="72" t="s">
        <v>442</v>
      </c>
      <c r="C7064" s="74" t="s">
        <v>132</v>
      </c>
      <c r="D7064" s="73">
        <v>395172.9</v>
      </c>
    </row>
    <row r="7065" spans="2:4" x14ac:dyDescent="0.3">
      <c r="B7065" s="72" t="s">
        <v>442</v>
      </c>
      <c r="C7065" s="74" t="s">
        <v>39</v>
      </c>
      <c r="D7065" s="73">
        <v>17100.43</v>
      </c>
    </row>
    <row r="7066" spans="2:4" x14ac:dyDescent="0.3">
      <c r="B7066" s="72" t="s">
        <v>442</v>
      </c>
      <c r="C7066" s="74" t="s">
        <v>49</v>
      </c>
      <c r="D7066" s="73">
        <v>160345.02000000002</v>
      </c>
    </row>
    <row r="7067" spans="2:4" x14ac:dyDescent="0.3">
      <c r="B7067" s="72" t="s">
        <v>442</v>
      </c>
      <c r="C7067" s="74" t="s">
        <v>51</v>
      </c>
      <c r="D7067" s="73">
        <v>67046.28</v>
      </c>
    </row>
    <row r="7068" spans="2:4" x14ac:dyDescent="0.3">
      <c r="B7068" s="72" t="s">
        <v>442</v>
      </c>
      <c r="C7068" s="74" t="s">
        <v>57</v>
      </c>
      <c r="D7068" s="73">
        <v>4469.0300000000007</v>
      </c>
    </row>
    <row r="7069" spans="2:4" x14ac:dyDescent="0.3">
      <c r="B7069" s="72" t="s">
        <v>442</v>
      </c>
      <c r="C7069" s="74" t="s">
        <v>61</v>
      </c>
      <c r="D7069" s="73">
        <v>259758.33</v>
      </c>
    </row>
    <row r="7070" spans="2:4" x14ac:dyDescent="0.3">
      <c r="B7070" s="72" t="s">
        <v>442</v>
      </c>
      <c r="C7070" s="74" t="s">
        <v>63</v>
      </c>
      <c r="D7070" s="73">
        <v>117752.59</v>
      </c>
    </row>
    <row r="7071" spans="2:4" x14ac:dyDescent="0.3">
      <c r="B7071" s="72" t="s">
        <v>442</v>
      </c>
      <c r="C7071" s="74" t="s">
        <v>65</v>
      </c>
      <c r="D7071" s="73">
        <v>344.39</v>
      </c>
    </row>
    <row r="7072" spans="2:4" x14ac:dyDescent="0.3">
      <c r="B7072" s="72" t="s">
        <v>442</v>
      </c>
      <c r="C7072" s="74" t="s">
        <v>69</v>
      </c>
      <c r="D7072" s="73">
        <v>84657.11</v>
      </c>
    </row>
    <row r="7073" spans="2:4" x14ac:dyDescent="0.3">
      <c r="B7073" s="72" t="s">
        <v>442</v>
      </c>
      <c r="C7073" s="74" t="s">
        <v>71</v>
      </c>
      <c r="D7073" s="73">
        <v>25.56</v>
      </c>
    </row>
    <row r="7074" spans="2:4" x14ac:dyDescent="0.3">
      <c r="B7074" s="72" t="s">
        <v>442</v>
      </c>
      <c r="C7074" s="74" t="s">
        <v>81</v>
      </c>
      <c r="D7074" s="73">
        <v>544.82000000000005</v>
      </c>
    </row>
    <row r="7075" spans="2:4" x14ac:dyDescent="0.3">
      <c r="B7075" s="72" t="s">
        <v>442</v>
      </c>
      <c r="C7075" s="74" t="s">
        <v>85</v>
      </c>
      <c r="D7075" s="73">
        <v>16349.8</v>
      </c>
    </row>
    <row r="7076" spans="2:4" x14ac:dyDescent="0.3">
      <c r="B7076" s="72" t="s">
        <v>442</v>
      </c>
      <c r="C7076" s="74" t="s">
        <v>91</v>
      </c>
      <c r="D7076" s="73">
        <v>80109.290000000008</v>
      </c>
    </row>
    <row r="7077" spans="2:4" x14ac:dyDescent="0.3">
      <c r="B7077" s="72" t="s">
        <v>442</v>
      </c>
      <c r="C7077" s="74" t="s">
        <v>93</v>
      </c>
      <c r="D7077" s="73">
        <v>16105.72</v>
      </c>
    </row>
    <row r="7078" spans="2:4" x14ac:dyDescent="0.3">
      <c r="B7078" s="72" t="s">
        <v>442</v>
      </c>
      <c r="C7078" s="74" t="s">
        <v>95</v>
      </c>
      <c r="D7078" s="73">
        <v>108174.38</v>
      </c>
    </row>
    <row r="7079" spans="2:4" x14ac:dyDescent="0.3">
      <c r="B7079" s="72" t="s">
        <v>442</v>
      </c>
      <c r="C7079" s="74" t="s">
        <v>97</v>
      </c>
      <c r="D7079" s="73">
        <v>4855.75</v>
      </c>
    </row>
    <row r="7080" spans="2:4" x14ac:dyDescent="0.3">
      <c r="B7080" s="72" t="s">
        <v>442</v>
      </c>
      <c r="C7080" s="74" t="s">
        <v>99</v>
      </c>
      <c r="D7080" s="73">
        <v>53542.759999999995</v>
      </c>
    </row>
    <row r="7081" spans="2:4" x14ac:dyDescent="0.3">
      <c r="B7081" s="72" t="s">
        <v>442</v>
      </c>
      <c r="C7081" s="74" t="s">
        <v>101</v>
      </c>
      <c r="D7081" s="73">
        <v>4040.2799999999997</v>
      </c>
    </row>
    <row r="7082" spans="2:4" x14ac:dyDescent="0.3">
      <c r="B7082" s="72" t="s">
        <v>442</v>
      </c>
      <c r="C7082" s="74" t="s">
        <v>105</v>
      </c>
      <c r="D7082" s="73">
        <v>8124.93</v>
      </c>
    </row>
    <row r="7083" spans="2:4" x14ac:dyDescent="0.3">
      <c r="B7083" s="72" t="s">
        <v>442</v>
      </c>
      <c r="C7083" s="74" t="s">
        <v>107</v>
      </c>
      <c r="D7083" s="73">
        <v>35213.35</v>
      </c>
    </row>
    <row r="7084" spans="2:4" x14ac:dyDescent="0.3">
      <c r="B7084" s="72" t="s">
        <v>442</v>
      </c>
      <c r="C7084" s="74" t="s">
        <v>109</v>
      </c>
      <c r="D7084" s="73">
        <v>441419.13</v>
      </c>
    </row>
    <row r="7085" spans="2:4" x14ac:dyDescent="0.3">
      <c r="B7085" s="72" t="s">
        <v>442</v>
      </c>
      <c r="C7085" s="74" t="s">
        <v>111</v>
      </c>
      <c r="D7085" s="73">
        <v>54909.090000000004</v>
      </c>
    </row>
    <row r="7086" spans="2:4" x14ac:dyDescent="0.3">
      <c r="B7086" s="72" t="s">
        <v>442</v>
      </c>
      <c r="C7086" s="74" t="s">
        <v>117</v>
      </c>
      <c r="D7086" s="73">
        <v>45066.89</v>
      </c>
    </row>
    <row r="7087" spans="2:4" x14ac:dyDescent="0.3">
      <c r="B7087" s="72" t="s">
        <v>442</v>
      </c>
      <c r="C7087" s="74" t="s">
        <v>119</v>
      </c>
      <c r="D7087" s="73">
        <v>6951.66</v>
      </c>
    </row>
    <row r="7088" spans="2:4" x14ac:dyDescent="0.3">
      <c r="B7088" s="72" t="s">
        <v>442</v>
      </c>
      <c r="C7088" s="74" t="s">
        <v>121</v>
      </c>
      <c r="D7088" s="73">
        <v>480.53</v>
      </c>
    </row>
    <row r="7089" spans="2:4" x14ac:dyDescent="0.3">
      <c r="B7089" s="72" t="s">
        <v>442</v>
      </c>
      <c r="C7089" s="74" t="s">
        <v>22</v>
      </c>
      <c r="D7089" s="73">
        <v>36276.01</v>
      </c>
    </row>
    <row r="7090" spans="2:4" x14ac:dyDescent="0.3">
      <c r="B7090" s="72" t="s">
        <v>442</v>
      </c>
      <c r="C7090" s="74" t="s">
        <v>6</v>
      </c>
      <c r="D7090" s="73">
        <v>29526.959999999999</v>
      </c>
    </row>
    <row r="7091" spans="2:4" x14ac:dyDescent="0.3">
      <c r="B7091" s="72" t="s">
        <v>442</v>
      </c>
      <c r="C7091" s="74" t="s">
        <v>10</v>
      </c>
      <c r="D7091" s="73">
        <v>229939.84</v>
      </c>
    </row>
    <row r="7092" spans="2:4" x14ac:dyDescent="0.3">
      <c r="B7092" s="72" t="s">
        <v>442</v>
      </c>
      <c r="C7092" s="74" t="s">
        <v>16</v>
      </c>
      <c r="D7092" s="73">
        <v>10377.6</v>
      </c>
    </row>
    <row r="7093" spans="2:4" x14ac:dyDescent="0.3">
      <c r="B7093" s="72" t="s">
        <v>286</v>
      </c>
      <c r="C7093" s="74" t="s">
        <v>194</v>
      </c>
      <c r="D7093" s="73">
        <v>96046.89</v>
      </c>
    </row>
    <row r="7094" spans="2:4" x14ac:dyDescent="0.3">
      <c r="B7094" s="72" t="s">
        <v>286</v>
      </c>
      <c r="C7094" s="74" t="s">
        <v>193</v>
      </c>
      <c r="D7094" s="73">
        <v>-96046.89</v>
      </c>
    </row>
    <row r="7095" spans="2:4" x14ac:dyDescent="0.3">
      <c r="B7095" s="72" t="s">
        <v>286</v>
      </c>
      <c r="C7095" s="74" t="s">
        <v>185</v>
      </c>
      <c r="D7095" s="73">
        <v>17115</v>
      </c>
    </row>
    <row r="7096" spans="2:4" x14ac:dyDescent="0.3">
      <c r="B7096" s="72" t="s">
        <v>286</v>
      </c>
      <c r="C7096" s="74" t="s">
        <v>186</v>
      </c>
      <c r="D7096" s="73">
        <v>40355.46</v>
      </c>
    </row>
    <row r="7097" spans="2:4" x14ac:dyDescent="0.3">
      <c r="B7097" s="72" t="s">
        <v>286</v>
      </c>
      <c r="C7097" s="74" t="s">
        <v>187</v>
      </c>
      <c r="D7097" s="73">
        <v>162480.44999999998</v>
      </c>
    </row>
    <row r="7098" spans="2:4" x14ac:dyDescent="0.3">
      <c r="B7098" s="72" t="s">
        <v>286</v>
      </c>
      <c r="C7098" s="74" t="s">
        <v>190</v>
      </c>
      <c r="D7098" s="73">
        <v>375278.14</v>
      </c>
    </row>
    <row r="7099" spans="2:4" x14ac:dyDescent="0.3">
      <c r="B7099" s="72" t="s">
        <v>286</v>
      </c>
      <c r="C7099" s="74" t="s">
        <v>191</v>
      </c>
      <c r="D7099" s="73">
        <v>201157.75</v>
      </c>
    </row>
    <row r="7100" spans="2:4" x14ac:dyDescent="0.3">
      <c r="B7100" s="72" t="s">
        <v>286</v>
      </c>
      <c r="C7100" s="74" t="s">
        <v>192</v>
      </c>
      <c r="D7100" s="73">
        <v>5256326.1600000011</v>
      </c>
    </row>
    <row r="7101" spans="2:4" x14ac:dyDescent="0.3">
      <c r="B7101" s="72" t="s">
        <v>286</v>
      </c>
      <c r="C7101" s="74" t="s">
        <v>172</v>
      </c>
      <c r="D7101" s="73">
        <v>24544.77</v>
      </c>
    </row>
    <row r="7102" spans="2:4" x14ac:dyDescent="0.3">
      <c r="B7102" s="72" t="s">
        <v>286</v>
      </c>
      <c r="C7102" s="74" t="s">
        <v>174</v>
      </c>
      <c r="D7102" s="73">
        <v>151789.72</v>
      </c>
    </row>
    <row r="7103" spans="2:4" x14ac:dyDescent="0.3">
      <c r="B7103" s="72" t="s">
        <v>286</v>
      </c>
      <c r="C7103" s="74" t="s">
        <v>178</v>
      </c>
      <c r="D7103" s="73">
        <v>150452.09</v>
      </c>
    </row>
    <row r="7104" spans="2:4" x14ac:dyDescent="0.3">
      <c r="B7104" s="72" t="s">
        <v>286</v>
      </c>
      <c r="C7104" s="74" t="s">
        <v>180</v>
      </c>
      <c r="D7104" s="73">
        <v>75516</v>
      </c>
    </row>
    <row r="7105" spans="2:4" x14ac:dyDescent="0.3">
      <c r="B7105" s="72" t="s">
        <v>286</v>
      </c>
      <c r="C7105" s="74" t="s">
        <v>182</v>
      </c>
      <c r="D7105" s="73">
        <v>2104599.9400000004</v>
      </c>
    </row>
    <row r="7106" spans="2:4" x14ac:dyDescent="0.3">
      <c r="B7106" s="72" t="s">
        <v>286</v>
      </c>
      <c r="C7106" s="74" t="s">
        <v>139</v>
      </c>
      <c r="D7106" s="73">
        <v>716867.56</v>
      </c>
    </row>
    <row r="7107" spans="2:4" x14ac:dyDescent="0.3">
      <c r="B7107" s="72" t="s">
        <v>286</v>
      </c>
      <c r="C7107" s="74" t="s">
        <v>141</v>
      </c>
      <c r="D7107" s="73">
        <v>802692.44</v>
      </c>
    </row>
    <row r="7108" spans="2:4" x14ac:dyDescent="0.3">
      <c r="B7108" s="72" t="s">
        <v>286</v>
      </c>
      <c r="C7108" s="74" t="s">
        <v>143</v>
      </c>
      <c r="D7108" s="73">
        <v>29454.959999999995</v>
      </c>
    </row>
    <row r="7109" spans="2:4" x14ac:dyDescent="0.3">
      <c r="B7109" s="72" t="s">
        <v>286</v>
      </c>
      <c r="C7109" s="74" t="s">
        <v>145</v>
      </c>
      <c r="D7109" s="73">
        <v>36543.429999999993</v>
      </c>
    </row>
    <row r="7110" spans="2:4" x14ac:dyDescent="0.3">
      <c r="B7110" s="72" t="s">
        <v>286</v>
      </c>
      <c r="C7110" s="74" t="s">
        <v>147</v>
      </c>
      <c r="D7110" s="73">
        <v>5912.32</v>
      </c>
    </row>
    <row r="7111" spans="2:4" x14ac:dyDescent="0.3">
      <c r="B7111" s="72" t="s">
        <v>286</v>
      </c>
      <c r="C7111" s="74" t="s">
        <v>149</v>
      </c>
      <c r="D7111" s="73">
        <v>9045.6</v>
      </c>
    </row>
    <row r="7112" spans="2:4" x14ac:dyDescent="0.3">
      <c r="B7112" s="72" t="s">
        <v>286</v>
      </c>
      <c r="C7112" s="74" t="s">
        <v>159</v>
      </c>
      <c r="D7112" s="73">
        <v>265528.69000000006</v>
      </c>
    </row>
    <row r="7113" spans="2:4" x14ac:dyDescent="0.3">
      <c r="B7113" s="72" t="s">
        <v>286</v>
      </c>
      <c r="C7113" s="74" t="s">
        <v>161</v>
      </c>
      <c r="D7113" s="73">
        <v>818608.02</v>
      </c>
    </row>
    <row r="7114" spans="2:4" x14ac:dyDescent="0.3">
      <c r="B7114" s="72" t="s">
        <v>286</v>
      </c>
      <c r="C7114" s="74" t="s">
        <v>163</v>
      </c>
      <c r="D7114" s="73">
        <v>183667.36000000007</v>
      </c>
    </row>
    <row r="7115" spans="2:4" x14ac:dyDescent="0.3">
      <c r="B7115" s="72" t="s">
        <v>286</v>
      </c>
      <c r="C7115" s="74" t="s">
        <v>165</v>
      </c>
      <c r="D7115" s="73">
        <v>452996.04</v>
      </c>
    </row>
    <row r="7116" spans="2:4" x14ac:dyDescent="0.3">
      <c r="B7116" s="72" t="s">
        <v>286</v>
      </c>
      <c r="C7116" s="74" t="s">
        <v>124</v>
      </c>
      <c r="D7116" s="73">
        <v>100520.34</v>
      </c>
    </row>
    <row r="7117" spans="2:4" x14ac:dyDescent="0.3">
      <c r="B7117" s="72" t="s">
        <v>286</v>
      </c>
      <c r="C7117" s="74" t="s">
        <v>126</v>
      </c>
      <c r="D7117" s="73">
        <v>12586.39</v>
      </c>
    </row>
    <row r="7118" spans="2:4" x14ac:dyDescent="0.3">
      <c r="B7118" s="72" t="s">
        <v>286</v>
      </c>
      <c r="C7118" s="74" t="s">
        <v>128</v>
      </c>
      <c r="D7118" s="73">
        <v>133066.49</v>
      </c>
    </row>
    <row r="7119" spans="2:4" x14ac:dyDescent="0.3">
      <c r="B7119" s="72" t="s">
        <v>286</v>
      </c>
      <c r="C7119" s="74" t="s">
        <v>130</v>
      </c>
      <c r="D7119" s="73">
        <v>71463.81</v>
      </c>
    </row>
    <row r="7120" spans="2:4" x14ac:dyDescent="0.3">
      <c r="B7120" s="72" t="s">
        <v>286</v>
      </c>
      <c r="C7120" s="74" t="s">
        <v>132</v>
      </c>
      <c r="D7120" s="73">
        <v>783250.63</v>
      </c>
    </row>
    <row r="7121" spans="2:4" x14ac:dyDescent="0.3">
      <c r="B7121" s="72" t="s">
        <v>286</v>
      </c>
      <c r="C7121" s="74" t="s">
        <v>27</v>
      </c>
      <c r="D7121" s="73">
        <v>18756.5</v>
      </c>
    </row>
    <row r="7122" spans="2:4" x14ac:dyDescent="0.3">
      <c r="B7122" s="72" t="s">
        <v>286</v>
      </c>
      <c r="C7122" s="74" t="s">
        <v>39</v>
      </c>
      <c r="D7122" s="73">
        <v>51355.27</v>
      </c>
    </row>
    <row r="7123" spans="2:4" x14ac:dyDescent="0.3">
      <c r="B7123" s="72" t="s">
        <v>286</v>
      </c>
      <c r="C7123" s="74" t="s">
        <v>49</v>
      </c>
      <c r="D7123" s="73">
        <v>134201.88</v>
      </c>
    </row>
    <row r="7124" spans="2:4" x14ac:dyDescent="0.3">
      <c r="B7124" s="72" t="s">
        <v>286</v>
      </c>
      <c r="C7124" s="74" t="s">
        <v>51</v>
      </c>
      <c r="D7124" s="73">
        <v>56947.39</v>
      </c>
    </row>
    <row r="7125" spans="2:4" x14ac:dyDescent="0.3">
      <c r="B7125" s="72" t="s">
        <v>286</v>
      </c>
      <c r="C7125" s="74" t="s">
        <v>55</v>
      </c>
      <c r="D7125" s="73">
        <v>13860</v>
      </c>
    </row>
    <row r="7126" spans="2:4" x14ac:dyDescent="0.3">
      <c r="B7126" s="72" t="s">
        <v>286</v>
      </c>
      <c r="C7126" s="74" t="s">
        <v>57</v>
      </c>
      <c r="D7126" s="73">
        <v>6477.5</v>
      </c>
    </row>
    <row r="7127" spans="2:4" x14ac:dyDescent="0.3">
      <c r="B7127" s="72" t="s">
        <v>286</v>
      </c>
      <c r="C7127" s="74" t="s">
        <v>61</v>
      </c>
      <c r="D7127" s="73">
        <v>41634.75</v>
      </c>
    </row>
    <row r="7128" spans="2:4" x14ac:dyDescent="0.3">
      <c r="B7128" s="72" t="s">
        <v>286</v>
      </c>
      <c r="C7128" s="74" t="s">
        <v>63</v>
      </c>
      <c r="D7128" s="73">
        <v>131472.43</v>
      </c>
    </row>
    <row r="7129" spans="2:4" x14ac:dyDescent="0.3">
      <c r="B7129" s="72" t="s">
        <v>286</v>
      </c>
      <c r="C7129" s="74" t="s">
        <v>67</v>
      </c>
      <c r="D7129" s="73">
        <v>17936.46</v>
      </c>
    </row>
    <row r="7130" spans="2:4" x14ac:dyDescent="0.3">
      <c r="B7130" s="72" t="s">
        <v>286</v>
      </c>
      <c r="C7130" s="74" t="s">
        <v>69</v>
      </c>
      <c r="D7130" s="73">
        <v>190987.30000000002</v>
      </c>
    </row>
    <row r="7131" spans="2:4" x14ac:dyDescent="0.3">
      <c r="B7131" s="72" t="s">
        <v>286</v>
      </c>
      <c r="C7131" s="74" t="s">
        <v>71</v>
      </c>
      <c r="D7131" s="73">
        <v>176218</v>
      </c>
    </row>
    <row r="7132" spans="2:4" x14ac:dyDescent="0.3">
      <c r="B7132" s="72" t="s">
        <v>286</v>
      </c>
      <c r="C7132" s="74" t="s">
        <v>73</v>
      </c>
      <c r="D7132" s="73">
        <v>1235.52</v>
      </c>
    </row>
    <row r="7133" spans="2:4" x14ac:dyDescent="0.3">
      <c r="B7133" s="72" t="s">
        <v>286</v>
      </c>
      <c r="C7133" s="74" t="s">
        <v>81</v>
      </c>
      <c r="D7133" s="73">
        <v>10481.4</v>
      </c>
    </row>
    <row r="7134" spans="2:4" x14ac:dyDescent="0.3">
      <c r="B7134" s="72" t="s">
        <v>286</v>
      </c>
      <c r="C7134" s="74" t="s">
        <v>83</v>
      </c>
      <c r="D7134" s="73">
        <v>10481.77</v>
      </c>
    </row>
    <row r="7135" spans="2:4" x14ac:dyDescent="0.3">
      <c r="B7135" s="72" t="s">
        <v>286</v>
      </c>
      <c r="C7135" s="74" t="s">
        <v>85</v>
      </c>
      <c r="D7135" s="73">
        <v>2620.46</v>
      </c>
    </row>
    <row r="7136" spans="2:4" x14ac:dyDescent="0.3">
      <c r="B7136" s="72" t="s">
        <v>286</v>
      </c>
      <c r="C7136" s="74" t="s">
        <v>89</v>
      </c>
      <c r="D7136" s="73">
        <v>8965</v>
      </c>
    </row>
    <row r="7137" spans="2:4" x14ac:dyDescent="0.3">
      <c r="B7137" s="72" t="s">
        <v>286</v>
      </c>
      <c r="C7137" s="74" t="s">
        <v>91</v>
      </c>
      <c r="D7137" s="73">
        <v>7039.8</v>
      </c>
    </row>
    <row r="7138" spans="2:4" x14ac:dyDescent="0.3">
      <c r="B7138" s="72" t="s">
        <v>286</v>
      </c>
      <c r="C7138" s="74" t="s">
        <v>93</v>
      </c>
      <c r="D7138" s="73">
        <v>5325.91</v>
      </c>
    </row>
    <row r="7139" spans="2:4" x14ac:dyDescent="0.3">
      <c r="B7139" s="72" t="s">
        <v>286</v>
      </c>
      <c r="C7139" s="74" t="s">
        <v>95</v>
      </c>
      <c r="D7139" s="73">
        <v>89666.79</v>
      </c>
    </row>
    <row r="7140" spans="2:4" x14ac:dyDescent="0.3">
      <c r="B7140" s="72" t="s">
        <v>286</v>
      </c>
      <c r="C7140" s="74" t="s">
        <v>97</v>
      </c>
      <c r="D7140" s="73">
        <v>3002.8199999999997</v>
      </c>
    </row>
    <row r="7141" spans="2:4" x14ac:dyDescent="0.3">
      <c r="B7141" s="72" t="s">
        <v>286</v>
      </c>
      <c r="C7141" s="74" t="s">
        <v>99</v>
      </c>
      <c r="D7141" s="73">
        <v>48811.670000000006</v>
      </c>
    </row>
    <row r="7142" spans="2:4" x14ac:dyDescent="0.3">
      <c r="B7142" s="72" t="s">
        <v>286</v>
      </c>
      <c r="C7142" s="74" t="s">
        <v>103</v>
      </c>
      <c r="D7142" s="73">
        <v>28123.980000000003</v>
      </c>
    </row>
    <row r="7143" spans="2:4" x14ac:dyDescent="0.3">
      <c r="B7143" s="72" t="s">
        <v>286</v>
      </c>
      <c r="C7143" s="74" t="s">
        <v>105</v>
      </c>
      <c r="D7143" s="73">
        <v>32568.29</v>
      </c>
    </row>
    <row r="7144" spans="2:4" x14ac:dyDescent="0.3">
      <c r="B7144" s="72" t="s">
        <v>286</v>
      </c>
      <c r="C7144" s="74" t="s">
        <v>107</v>
      </c>
      <c r="D7144" s="73">
        <v>4613.3999999999996</v>
      </c>
    </row>
    <row r="7145" spans="2:4" x14ac:dyDescent="0.3">
      <c r="B7145" s="72" t="s">
        <v>286</v>
      </c>
      <c r="C7145" s="74" t="s">
        <v>109</v>
      </c>
      <c r="D7145" s="73">
        <v>307498.62999999995</v>
      </c>
    </row>
    <row r="7146" spans="2:4" x14ac:dyDescent="0.3">
      <c r="B7146" s="72" t="s">
        <v>286</v>
      </c>
      <c r="C7146" s="74" t="s">
        <v>111</v>
      </c>
      <c r="D7146" s="73">
        <v>98387.88</v>
      </c>
    </row>
    <row r="7147" spans="2:4" x14ac:dyDescent="0.3">
      <c r="B7147" s="72" t="s">
        <v>286</v>
      </c>
      <c r="C7147" s="74" t="s">
        <v>113</v>
      </c>
      <c r="D7147" s="73">
        <v>118362.54</v>
      </c>
    </row>
    <row r="7148" spans="2:4" x14ac:dyDescent="0.3">
      <c r="B7148" s="72" t="s">
        <v>286</v>
      </c>
      <c r="C7148" s="74" t="s">
        <v>117</v>
      </c>
      <c r="D7148" s="73">
        <v>10500</v>
      </c>
    </row>
    <row r="7149" spans="2:4" x14ac:dyDescent="0.3">
      <c r="B7149" s="72" t="s">
        <v>286</v>
      </c>
      <c r="C7149" s="74" t="s">
        <v>121</v>
      </c>
      <c r="D7149" s="73">
        <v>18599.07</v>
      </c>
    </row>
    <row r="7150" spans="2:4" x14ac:dyDescent="0.3">
      <c r="B7150" s="72" t="s">
        <v>286</v>
      </c>
      <c r="C7150" s="74" t="s">
        <v>22</v>
      </c>
      <c r="D7150" s="73">
        <v>25664.01</v>
      </c>
    </row>
    <row r="7151" spans="2:4" x14ac:dyDescent="0.3">
      <c r="B7151" s="72" t="s">
        <v>286</v>
      </c>
      <c r="C7151" s="74" t="s">
        <v>6</v>
      </c>
      <c r="D7151" s="73">
        <v>41958</v>
      </c>
    </row>
    <row r="7152" spans="2:4" x14ac:dyDescent="0.3">
      <c r="B7152" s="72" t="s">
        <v>286</v>
      </c>
      <c r="C7152" s="74" t="s">
        <v>10</v>
      </c>
      <c r="D7152" s="73">
        <v>251229.6</v>
      </c>
    </row>
    <row r="7153" spans="2:4" x14ac:dyDescent="0.3">
      <c r="B7153" s="72" t="s">
        <v>286</v>
      </c>
      <c r="C7153" s="74" t="s">
        <v>12</v>
      </c>
      <c r="D7153" s="73">
        <v>10031.76</v>
      </c>
    </row>
    <row r="7154" spans="2:4" x14ac:dyDescent="0.3">
      <c r="B7154" s="72" t="s">
        <v>286</v>
      </c>
      <c r="C7154" s="74" t="s">
        <v>16</v>
      </c>
      <c r="D7154" s="73">
        <v>3803.7</v>
      </c>
    </row>
    <row r="7155" spans="2:4" x14ac:dyDescent="0.3">
      <c r="B7155" s="72" t="s">
        <v>834</v>
      </c>
      <c r="C7155" s="74" t="s">
        <v>194</v>
      </c>
      <c r="D7155" s="73">
        <v>47771.47</v>
      </c>
    </row>
    <row r="7156" spans="2:4" x14ac:dyDescent="0.3">
      <c r="B7156" s="72" t="s">
        <v>834</v>
      </c>
      <c r="C7156" s="74" t="s">
        <v>193</v>
      </c>
      <c r="D7156" s="73">
        <v>-47771.47</v>
      </c>
    </row>
    <row r="7157" spans="2:4" x14ac:dyDescent="0.3">
      <c r="B7157" s="72" t="s">
        <v>834</v>
      </c>
      <c r="C7157" s="74" t="s">
        <v>187</v>
      </c>
      <c r="D7157" s="73">
        <v>31739.969999999998</v>
      </c>
    </row>
    <row r="7158" spans="2:4" x14ac:dyDescent="0.3">
      <c r="B7158" s="72" t="s">
        <v>834</v>
      </c>
      <c r="C7158" s="74" t="s">
        <v>190</v>
      </c>
      <c r="D7158" s="73">
        <v>6612.5499999999993</v>
      </c>
    </row>
    <row r="7159" spans="2:4" x14ac:dyDescent="0.3">
      <c r="B7159" s="72" t="s">
        <v>834</v>
      </c>
      <c r="C7159" s="74" t="s">
        <v>191</v>
      </c>
      <c r="D7159" s="73">
        <v>18653.240000000002</v>
      </c>
    </row>
    <row r="7160" spans="2:4" x14ac:dyDescent="0.3">
      <c r="B7160" s="72" t="s">
        <v>834</v>
      </c>
      <c r="C7160" s="74" t="s">
        <v>192</v>
      </c>
      <c r="D7160" s="73">
        <v>836559.97</v>
      </c>
    </row>
    <row r="7161" spans="2:4" x14ac:dyDescent="0.3">
      <c r="B7161" s="72" t="s">
        <v>834</v>
      </c>
      <c r="C7161" s="74" t="s">
        <v>174</v>
      </c>
      <c r="D7161" s="73">
        <v>11700</v>
      </c>
    </row>
    <row r="7162" spans="2:4" x14ac:dyDescent="0.3">
      <c r="B7162" s="72" t="s">
        <v>834</v>
      </c>
      <c r="C7162" s="74" t="s">
        <v>178</v>
      </c>
      <c r="D7162" s="73">
        <v>9171.44</v>
      </c>
    </row>
    <row r="7163" spans="2:4" x14ac:dyDescent="0.3">
      <c r="B7163" s="72" t="s">
        <v>834</v>
      </c>
      <c r="C7163" s="74" t="s">
        <v>180</v>
      </c>
      <c r="D7163" s="73">
        <v>8190.7400000000007</v>
      </c>
    </row>
    <row r="7164" spans="2:4" x14ac:dyDescent="0.3">
      <c r="B7164" s="72" t="s">
        <v>834</v>
      </c>
      <c r="C7164" s="74" t="s">
        <v>182</v>
      </c>
      <c r="D7164" s="73">
        <v>432312.35000000003</v>
      </c>
    </row>
    <row r="7165" spans="2:4" x14ac:dyDescent="0.3">
      <c r="B7165" s="72" t="s">
        <v>834</v>
      </c>
      <c r="C7165" s="74" t="s">
        <v>139</v>
      </c>
      <c r="D7165" s="73">
        <v>114417.59999999999</v>
      </c>
    </row>
    <row r="7166" spans="2:4" x14ac:dyDescent="0.3">
      <c r="B7166" s="72" t="s">
        <v>834</v>
      </c>
      <c r="C7166" s="74" t="s">
        <v>141</v>
      </c>
      <c r="D7166" s="73">
        <v>129550.39999999999</v>
      </c>
    </row>
    <row r="7167" spans="2:4" x14ac:dyDescent="0.3">
      <c r="B7167" s="72" t="s">
        <v>834</v>
      </c>
      <c r="C7167" s="74" t="s">
        <v>143</v>
      </c>
      <c r="D7167" s="73">
        <v>16178.460000000001</v>
      </c>
    </row>
    <row r="7168" spans="2:4" x14ac:dyDescent="0.3">
      <c r="B7168" s="72" t="s">
        <v>834</v>
      </c>
      <c r="C7168" s="74" t="s">
        <v>145</v>
      </c>
      <c r="D7168" s="73">
        <v>5217.3600000000006</v>
      </c>
    </row>
    <row r="7169" spans="2:4" x14ac:dyDescent="0.3">
      <c r="B7169" s="72" t="s">
        <v>834</v>
      </c>
      <c r="C7169" s="74" t="s">
        <v>147</v>
      </c>
      <c r="D7169" s="73">
        <v>2590.41</v>
      </c>
    </row>
    <row r="7170" spans="2:4" x14ac:dyDescent="0.3">
      <c r="B7170" s="72" t="s">
        <v>834</v>
      </c>
      <c r="C7170" s="74" t="s">
        <v>149</v>
      </c>
      <c r="D7170" s="73">
        <v>5116.83</v>
      </c>
    </row>
    <row r="7171" spans="2:4" x14ac:dyDescent="0.3">
      <c r="B7171" s="72" t="s">
        <v>834</v>
      </c>
      <c r="C7171" s="74" t="s">
        <v>159</v>
      </c>
      <c r="D7171" s="73">
        <v>51805.079999999994</v>
      </c>
    </row>
    <row r="7172" spans="2:4" x14ac:dyDescent="0.3">
      <c r="B7172" s="72" t="s">
        <v>834</v>
      </c>
      <c r="C7172" s="74" t="s">
        <v>161</v>
      </c>
      <c r="D7172" s="73">
        <v>124957.92000000001</v>
      </c>
    </row>
    <row r="7173" spans="2:4" x14ac:dyDescent="0.3">
      <c r="B7173" s="72" t="s">
        <v>834</v>
      </c>
      <c r="C7173" s="74" t="s">
        <v>163</v>
      </c>
      <c r="D7173" s="73">
        <v>34953.39</v>
      </c>
    </row>
    <row r="7174" spans="2:4" x14ac:dyDescent="0.3">
      <c r="B7174" s="72" t="s">
        <v>834</v>
      </c>
      <c r="C7174" s="74" t="s">
        <v>165</v>
      </c>
      <c r="D7174" s="73">
        <v>67218.42</v>
      </c>
    </row>
    <row r="7175" spans="2:4" x14ac:dyDescent="0.3">
      <c r="B7175" s="72" t="s">
        <v>834</v>
      </c>
      <c r="C7175" s="74" t="s">
        <v>124</v>
      </c>
      <c r="D7175" s="73">
        <v>5137.4699999999993</v>
      </c>
    </row>
    <row r="7176" spans="2:4" x14ac:dyDescent="0.3">
      <c r="B7176" s="72" t="s">
        <v>834</v>
      </c>
      <c r="C7176" s="74" t="s">
        <v>126</v>
      </c>
      <c r="D7176" s="73">
        <v>9504.07</v>
      </c>
    </row>
    <row r="7177" spans="2:4" x14ac:dyDescent="0.3">
      <c r="B7177" s="72" t="s">
        <v>834</v>
      </c>
      <c r="C7177" s="74" t="s">
        <v>128</v>
      </c>
      <c r="D7177" s="73">
        <v>31227.27</v>
      </c>
    </row>
    <row r="7178" spans="2:4" x14ac:dyDescent="0.3">
      <c r="B7178" s="72" t="s">
        <v>834</v>
      </c>
      <c r="C7178" s="74" t="s">
        <v>130</v>
      </c>
      <c r="D7178" s="73">
        <v>14744.25</v>
      </c>
    </row>
    <row r="7179" spans="2:4" x14ac:dyDescent="0.3">
      <c r="B7179" s="72" t="s">
        <v>834</v>
      </c>
      <c r="C7179" s="74" t="s">
        <v>132</v>
      </c>
      <c r="D7179" s="73">
        <v>55645.72</v>
      </c>
    </row>
    <row r="7180" spans="2:4" x14ac:dyDescent="0.3">
      <c r="B7180" s="72" t="s">
        <v>834</v>
      </c>
      <c r="C7180" s="74" t="s">
        <v>39</v>
      </c>
      <c r="D7180" s="73">
        <v>15023.329999999998</v>
      </c>
    </row>
    <row r="7181" spans="2:4" x14ac:dyDescent="0.3">
      <c r="B7181" s="72" t="s">
        <v>834</v>
      </c>
      <c r="C7181" s="74" t="s">
        <v>49</v>
      </c>
      <c r="D7181" s="73">
        <v>39541.22</v>
      </c>
    </row>
    <row r="7182" spans="2:4" x14ac:dyDescent="0.3">
      <c r="B7182" s="72" t="s">
        <v>834</v>
      </c>
      <c r="C7182" s="74" t="s">
        <v>51</v>
      </c>
      <c r="D7182" s="73">
        <v>934.36</v>
      </c>
    </row>
    <row r="7183" spans="2:4" x14ac:dyDescent="0.3">
      <c r="B7183" s="72" t="s">
        <v>834</v>
      </c>
      <c r="C7183" s="74" t="s">
        <v>53</v>
      </c>
      <c r="D7183" s="73">
        <v>1229.5999999999999</v>
      </c>
    </row>
    <row r="7184" spans="2:4" x14ac:dyDescent="0.3">
      <c r="B7184" s="72" t="s">
        <v>834</v>
      </c>
      <c r="C7184" s="74" t="s">
        <v>55</v>
      </c>
      <c r="D7184" s="73">
        <v>11083.28</v>
      </c>
    </row>
    <row r="7185" spans="2:4" x14ac:dyDescent="0.3">
      <c r="B7185" s="72" t="s">
        <v>834</v>
      </c>
      <c r="C7185" s="74" t="s">
        <v>57</v>
      </c>
      <c r="D7185" s="73">
        <v>1056</v>
      </c>
    </row>
    <row r="7186" spans="2:4" x14ac:dyDescent="0.3">
      <c r="B7186" s="72" t="s">
        <v>834</v>
      </c>
      <c r="C7186" s="74" t="s">
        <v>61</v>
      </c>
      <c r="D7186" s="73">
        <v>4435</v>
      </c>
    </row>
    <row r="7187" spans="2:4" x14ac:dyDescent="0.3">
      <c r="B7187" s="72" t="s">
        <v>834</v>
      </c>
      <c r="C7187" s="74" t="s">
        <v>63</v>
      </c>
      <c r="D7187" s="73">
        <v>33371.379999999997</v>
      </c>
    </row>
    <row r="7188" spans="2:4" x14ac:dyDescent="0.3">
      <c r="B7188" s="72" t="s">
        <v>834</v>
      </c>
      <c r="C7188" s="74" t="s">
        <v>65</v>
      </c>
      <c r="D7188" s="73">
        <v>3496.07</v>
      </c>
    </row>
    <row r="7189" spans="2:4" x14ac:dyDescent="0.3">
      <c r="B7189" s="72" t="s">
        <v>834</v>
      </c>
      <c r="C7189" s="74" t="s">
        <v>67</v>
      </c>
      <c r="D7189" s="73">
        <v>1398</v>
      </c>
    </row>
    <row r="7190" spans="2:4" x14ac:dyDescent="0.3">
      <c r="B7190" s="72" t="s">
        <v>834</v>
      </c>
      <c r="C7190" s="74" t="s">
        <v>69</v>
      </c>
      <c r="D7190" s="73">
        <v>13120.56</v>
      </c>
    </row>
    <row r="7191" spans="2:4" x14ac:dyDescent="0.3">
      <c r="B7191" s="72" t="s">
        <v>834</v>
      </c>
      <c r="C7191" s="74" t="s">
        <v>71</v>
      </c>
      <c r="D7191" s="73">
        <v>17952</v>
      </c>
    </row>
    <row r="7192" spans="2:4" x14ac:dyDescent="0.3">
      <c r="B7192" s="72" t="s">
        <v>834</v>
      </c>
      <c r="C7192" s="74" t="s">
        <v>81</v>
      </c>
      <c r="D7192" s="73">
        <v>6132.53</v>
      </c>
    </row>
    <row r="7193" spans="2:4" x14ac:dyDescent="0.3">
      <c r="B7193" s="72" t="s">
        <v>834</v>
      </c>
      <c r="C7193" s="74" t="s">
        <v>85</v>
      </c>
      <c r="D7193" s="73">
        <v>71.290000000000006</v>
      </c>
    </row>
    <row r="7194" spans="2:4" x14ac:dyDescent="0.3">
      <c r="B7194" s="72" t="s">
        <v>834</v>
      </c>
      <c r="C7194" s="74" t="s">
        <v>89</v>
      </c>
      <c r="D7194" s="73">
        <v>16782.95</v>
      </c>
    </row>
    <row r="7195" spans="2:4" x14ac:dyDescent="0.3">
      <c r="B7195" s="72" t="s">
        <v>834</v>
      </c>
      <c r="C7195" s="74" t="s">
        <v>91</v>
      </c>
      <c r="D7195" s="73">
        <v>19892.440000000002</v>
      </c>
    </row>
    <row r="7196" spans="2:4" x14ac:dyDescent="0.3">
      <c r="B7196" s="72" t="s">
        <v>834</v>
      </c>
      <c r="C7196" s="74" t="s">
        <v>95</v>
      </c>
      <c r="D7196" s="73">
        <v>1878.24</v>
      </c>
    </row>
    <row r="7197" spans="2:4" x14ac:dyDescent="0.3">
      <c r="B7197" s="72" t="s">
        <v>834</v>
      </c>
      <c r="C7197" s="74" t="s">
        <v>97</v>
      </c>
      <c r="D7197" s="73">
        <v>1178.31</v>
      </c>
    </row>
    <row r="7198" spans="2:4" x14ac:dyDescent="0.3">
      <c r="B7198" s="72" t="s">
        <v>834</v>
      </c>
      <c r="C7198" s="74" t="s">
        <v>101</v>
      </c>
      <c r="D7198" s="73">
        <v>12710.949999999999</v>
      </c>
    </row>
    <row r="7199" spans="2:4" x14ac:dyDescent="0.3">
      <c r="B7199" s="72" t="s">
        <v>834</v>
      </c>
      <c r="C7199" s="74" t="s">
        <v>105</v>
      </c>
      <c r="D7199" s="73">
        <v>1131</v>
      </c>
    </row>
    <row r="7200" spans="2:4" x14ac:dyDescent="0.3">
      <c r="B7200" s="72" t="s">
        <v>834</v>
      </c>
      <c r="C7200" s="74" t="s">
        <v>107</v>
      </c>
      <c r="D7200" s="73">
        <v>19181.330000000002</v>
      </c>
    </row>
    <row r="7201" spans="2:4" x14ac:dyDescent="0.3">
      <c r="B7201" s="72" t="s">
        <v>834</v>
      </c>
      <c r="C7201" s="74" t="s">
        <v>109</v>
      </c>
      <c r="D7201" s="73">
        <v>13349.4</v>
      </c>
    </row>
    <row r="7202" spans="2:4" x14ac:dyDescent="0.3">
      <c r="B7202" s="72" t="s">
        <v>834</v>
      </c>
      <c r="C7202" s="74" t="s">
        <v>111</v>
      </c>
      <c r="D7202" s="73">
        <v>13585.39</v>
      </c>
    </row>
    <row r="7203" spans="2:4" x14ac:dyDescent="0.3">
      <c r="B7203" s="72" t="s">
        <v>834</v>
      </c>
      <c r="C7203" s="74" t="s">
        <v>117</v>
      </c>
      <c r="D7203" s="73">
        <v>69799.700000000012</v>
      </c>
    </row>
    <row r="7204" spans="2:4" x14ac:dyDescent="0.3">
      <c r="B7204" s="72" t="s">
        <v>834</v>
      </c>
      <c r="C7204" s="74" t="s">
        <v>119</v>
      </c>
      <c r="D7204" s="73">
        <v>295.97000000000003</v>
      </c>
    </row>
    <row r="7205" spans="2:4" x14ac:dyDescent="0.3">
      <c r="B7205" s="72" t="s">
        <v>834</v>
      </c>
      <c r="C7205" s="74" t="s">
        <v>121</v>
      </c>
      <c r="D7205" s="73">
        <v>21.2</v>
      </c>
    </row>
    <row r="7206" spans="2:4" x14ac:dyDescent="0.3">
      <c r="B7206" s="72" t="s">
        <v>834</v>
      </c>
      <c r="C7206" s="74" t="s">
        <v>22</v>
      </c>
      <c r="D7206" s="73">
        <v>1906.56</v>
      </c>
    </row>
    <row r="7207" spans="2:4" x14ac:dyDescent="0.3">
      <c r="B7207" s="72" t="s">
        <v>834</v>
      </c>
      <c r="C7207" s="74" t="s">
        <v>6</v>
      </c>
      <c r="D7207" s="73">
        <v>12600</v>
      </c>
    </row>
    <row r="7208" spans="2:4" x14ac:dyDescent="0.3">
      <c r="B7208" s="72" t="s">
        <v>834</v>
      </c>
      <c r="C7208" s="74" t="s">
        <v>14</v>
      </c>
      <c r="D7208" s="73">
        <v>48330.14</v>
      </c>
    </row>
    <row r="7209" spans="2:4" x14ac:dyDescent="0.3">
      <c r="B7209" s="72" t="s">
        <v>834</v>
      </c>
      <c r="C7209" s="74" t="s">
        <v>16</v>
      </c>
      <c r="D7209" s="73">
        <v>7909.44</v>
      </c>
    </row>
    <row r="7210" spans="2:4" x14ac:dyDescent="0.3">
      <c r="B7210" s="72" t="s">
        <v>236</v>
      </c>
      <c r="C7210" s="74" t="s">
        <v>186</v>
      </c>
      <c r="D7210" s="73">
        <v>17748.370000000003</v>
      </c>
    </row>
    <row r="7211" spans="2:4" x14ac:dyDescent="0.3">
      <c r="B7211" s="72" t="s">
        <v>236</v>
      </c>
      <c r="C7211" s="74" t="s">
        <v>187</v>
      </c>
      <c r="D7211" s="73">
        <v>24280</v>
      </c>
    </row>
    <row r="7212" spans="2:4" x14ac:dyDescent="0.3">
      <c r="B7212" s="72" t="s">
        <v>236</v>
      </c>
      <c r="C7212" s="74" t="s">
        <v>191</v>
      </c>
      <c r="D7212" s="73">
        <v>18185.059999999998</v>
      </c>
    </row>
    <row r="7213" spans="2:4" x14ac:dyDescent="0.3">
      <c r="B7213" s="72" t="s">
        <v>236</v>
      </c>
      <c r="C7213" s="74" t="s">
        <v>192</v>
      </c>
      <c r="D7213" s="73">
        <v>1128384.8700000001</v>
      </c>
    </row>
    <row r="7214" spans="2:4" x14ac:dyDescent="0.3">
      <c r="B7214" s="72" t="s">
        <v>236</v>
      </c>
      <c r="C7214" s="74" t="s">
        <v>172</v>
      </c>
      <c r="D7214" s="73">
        <v>2368.63</v>
      </c>
    </row>
    <row r="7215" spans="2:4" x14ac:dyDescent="0.3">
      <c r="B7215" s="72" t="s">
        <v>236</v>
      </c>
      <c r="C7215" s="74" t="s">
        <v>174</v>
      </c>
      <c r="D7215" s="73">
        <v>14180.01</v>
      </c>
    </row>
    <row r="7216" spans="2:4" x14ac:dyDescent="0.3">
      <c r="B7216" s="72" t="s">
        <v>236</v>
      </c>
      <c r="C7216" s="74" t="s">
        <v>180</v>
      </c>
      <c r="D7216" s="73">
        <v>7062.59</v>
      </c>
    </row>
    <row r="7217" spans="2:4" x14ac:dyDescent="0.3">
      <c r="B7217" s="72" t="s">
        <v>236</v>
      </c>
      <c r="C7217" s="74" t="s">
        <v>182</v>
      </c>
      <c r="D7217" s="73">
        <v>217644.34999999998</v>
      </c>
    </row>
    <row r="7218" spans="2:4" x14ac:dyDescent="0.3">
      <c r="B7218" s="72" t="s">
        <v>236</v>
      </c>
      <c r="C7218" s="74" t="s">
        <v>135</v>
      </c>
      <c r="D7218" s="73">
        <v>1465.66</v>
      </c>
    </row>
    <row r="7219" spans="2:4" x14ac:dyDescent="0.3">
      <c r="B7219" s="72" t="s">
        <v>236</v>
      </c>
      <c r="C7219" s="74" t="s">
        <v>139</v>
      </c>
      <c r="D7219" s="73">
        <v>54778</v>
      </c>
    </row>
    <row r="7220" spans="2:4" x14ac:dyDescent="0.3">
      <c r="B7220" s="72" t="s">
        <v>236</v>
      </c>
      <c r="C7220" s="74" t="s">
        <v>141</v>
      </c>
      <c r="D7220" s="73">
        <v>162624</v>
      </c>
    </row>
    <row r="7221" spans="2:4" x14ac:dyDescent="0.3">
      <c r="B7221" s="72" t="s">
        <v>236</v>
      </c>
      <c r="C7221" s="74" t="s">
        <v>143</v>
      </c>
      <c r="D7221" s="73">
        <v>3811.24</v>
      </c>
    </row>
    <row r="7222" spans="2:4" x14ac:dyDescent="0.3">
      <c r="B7222" s="72" t="s">
        <v>236</v>
      </c>
      <c r="C7222" s="74" t="s">
        <v>145</v>
      </c>
      <c r="D7222" s="73">
        <v>7336.0599999999995</v>
      </c>
    </row>
    <row r="7223" spans="2:4" x14ac:dyDescent="0.3">
      <c r="B7223" s="72" t="s">
        <v>236</v>
      </c>
      <c r="C7223" s="74" t="s">
        <v>159</v>
      </c>
      <c r="D7223" s="73">
        <v>22986.41</v>
      </c>
    </row>
    <row r="7224" spans="2:4" x14ac:dyDescent="0.3">
      <c r="B7224" s="72" t="s">
        <v>236</v>
      </c>
      <c r="C7224" s="74" t="s">
        <v>161</v>
      </c>
      <c r="D7224" s="73">
        <v>167519.6</v>
      </c>
    </row>
    <row r="7225" spans="2:4" x14ac:dyDescent="0.3">
      <c r="B7225" s="72" t="s">
        <v>236</v>
      </c>
      <c r="C7225" s="74" t="s">
        <v>163</v>
      </c>
      <c r="D7225" s="73">
        <v>18045.84</v>
      </c>
    </row>
    <row r="7226" spans="2:4" x14ac:dyDescent="0.3">
      <c r="B7226" s="72" t="s">
        <v>236</v>
      </c>
      <c r="C7226" s="74" t="s">
        <v>165</v>
      </c>
      <c r="D7226" s="73">
        <v>89265.279999999999</v>
      </c>
    </row>
    <row r="7227" spans="2:4" x14ac:dyDescent="0.3">
      <c r="B7227" s="72" t="s">
        <v>236</v>
      </c>
      <c r="C7227" s="74" t="s">
        <v>124</v>
      </c>
      <c r="D7227" s="73">
        <v>22434.23</v>
      </c>
    </row>
    <row r="7228" spans="2:4" x14ac:dyDescent="0.3">
      <c r="B7228" s="72" t="s">
        <v>236</v>
      </c>
      <c r="C7228" s="74" t="s">
        <v>126</v>
      </c>
      <c r="D7228" s="73">
        <v>2693.92</v>
      </c>
    </row>
    <row r="7229" spans="2:4" x14ac:dyDescent="0.3">
      <c r="B7229" s="72" t="s">
        <v>236</v>
      </c>
      <c r="C7229" s="74" t="s">
        <v>130</v>
      </c>
      <c r="D7229" s="73">
        <v>33593.31</v>
      </c>
    </row>
    <row r="7230" spans="2:4" x14ac:dyDescent="0.3">
      <c r="B7230" s="72" t="s">
        <v>236</v>
      </c>
      <c r="C7230" s="74" t="s">
        <v>132</v>
      </c>
      <c r="D7230" s="73">
        <v>85791.9</v>
      </c>
    </row>
    <row r="7231" spans="2:4" x14ac:dyDescent="0.3">
      <c r="B7231" s="72" t="s">
        <v>236</v>
      </c>
      <c r="C7231" s="74" t="s">
        <v>39</v>
      </c>
      <c r="D7231" s="73">
        <v>4850.76</v>
      </c>
    </row>
    <row r="7232" spans="2:4" x14ac:dyDescent="0.3">
      <c r="B7232" s="72" t="s">
        <v>236</v>
      </c>
      <c r="C7232" s="74" t="s">
        <v>47</v>
      </c>
      <c r="D7232" s="73">
        <v>36877.480000000003</v>
      </c>
    </row>
    <row r="7233" spans="2:4" x14ac:dyDescent="0.3">
      <c r="B7233" s="72" t="s">
        <v>236</v>
      </c>
      <c r="C7233" s="74" t="s">
        <v>49</v>
      </c>
      <c r="D7233" s="73">
        <v>51303.7</v>
      </c>
    </row>
    <row r="7234" spans="2:4" x14ac:dyDescent="0.3">
      <c r="B7234" s="72" t="s">
        <v>236</v>
      </c>
      <c r="C7234" s="74" t="s">
        <v>55</v>
      </c>
      <c r="D7234" s="73">
        <v>188818.11000000002</v>
      </c>
    </row>
    <row r="7235" spans="2:4" x14ac:dyDescent="0.3">
      <c r="B7235" s="72" t="s">
        <v>236</v>
      </c>
      <c r="C7235" s="74" t="s">
        <v>57</v>
      </c>
      <c r="D7235" s="73">
        <v>12069.01</v>
      </c>
    </row>
    <row r="7236" spans="2:4" x14ac:dyDescent="0.3">
      <c r="B7236" s="72" t="s">
        <v>236</v>
      </c>
      <c r="C7236" s="74" t="s">
        <v>63</v>
      </c>
      <c r="D7236" s="73">
        <v>5398</v>
      </c>
    </row>
    <row r="7237" spans="2:4" x14ac:dyDescent="0.3">
      <c r="B7237" s="72" t="s">
        <v>236</v>
      </c>
      <c r="C7237" s="74" t="s">
        <v>65</v>
      </c>
      <c r="D7237" s="73">
        <v>5749.6</v>
      </c>
    </row>
    <row r="7238" spans="2:4" x14ac:dyDescent="0.3">
      <c r="B7238" s="72" t="s">
        <v>236</v>
      </c>
      <c r="C7238" s="74" t="s">
        <v>67</v>
      </c>
      <c r="D7238" s="73">
        <v>2352.9</v>
      </c>
    </row>
    <row r="7239" spans="2:4" x14ac:dyDescent="0.3">
      <c r="B7239" s="72" t="s">
        <v>236</v>
      </c>
      <c r="C7239" s="74" t="s">
        <v>69</v>
      </c>
      <c r="D7239" s="73">
        <v>21370.67</v>
      </c>
    </row>
    <row r="7240" spans="2:4" x14ac:dyDescent="0.3">
      <c r="B7240" s="72" t="s">
        <v>236</v>
      </c>
      <c r="C7240" s="74" t="s">
        <v>71</v>
      </c>
      <c r="D7240" s="73">
        <v>39436.15</v>
      </c>
    </row>
    <row r="7241" spans="2:4" x14ac:dyDescent="0.3">
      <c r="B7241" s="72" t="s">
        <v>236</v>
      </c>
      <c r="C7241" s="74" t="s">
        <v>85</v>
      </c>
      <c r="D7241" s="73">
        <v>488.02</v>
      </c>
    </row>
    <row r="7242" spans="2:4" x14ac:dyDescent="0.3">
      <c r="B7242" s="72" t="s">
        <v>236</v>
      </c>
      <c r="C7242" s="74" t="s">
        <v>87</v>
      </c>
      <c r="D7242" s="73">
        <v>1232.54</v>
      </c>
    </row>
    <row r="7243" spans="2:4" x14ac:dyDescent="0.3">
      <c r="B7243" s="72" t="s">
        <v>236</v>
      </c>
      <c r="C7243" s="74" t="s">
        <v>89</v>
      </c>
      <c r="D7243" s="73">
        <v>499.89</v>
      </c>
    </row>
    <row r="7244" spans="2:4" x14ac:dyDescent="0.3">
      <c r="B7244" s="72" t="s">
        <v>236</v>
      </c>
      <c r="C7244" s="74" t="s">
        <v>91</v>
      </c>
      <c r="D7244" s="73">
        <v>61358.789999999994</v>
      </c>
    </row>
    <row r="7245" spans="2:4" x14ac:dyDescent="0.3">
      <c r="B7245" s="72" t="s">
        <v>236</v>
      </c>
      <c r="C7245" s="74" t="s">
        <v>93</v>
      </c>
      <c r="D7245" s="73">
        <v>1949.82</v>
      </c>
    </row>
    <row r="7246" spans="2:4" x14ac:dyDescent="0.3">
      <c r="B7246" s="72" t="s">
        <v>236</v>
      </c>
      <c r="C7246" s="74" t="s">
        <v>95</v>
      </c>
      <c r="D7246" s="73">
        <v>1588.84</v>
      </c>
    </row>
    <row r="7247" spans="2:4" x14ac:dyDescent="0.3">
      <c r="B7247" s="72" t="s">
        <v>236</v>
      </c>
      <c r="C7247" s="74" t="s">
        <v>99</v>
      </c>
      <c r="D7247" s="73">
        <v>14602.65</v>
      </c>
    </row>
    <row r="7248" spans="2:4" x14ac:dyDescent="0.3">
      <c r="B7248" s="72" t="s">
        <v>236</v>
      </c>
      <c r="C7248" s="74" t="s">
        <v>105</v>
      </c>
      <c r="D7248" s="73">
        <v>1161</v>
      </c>
    </row>
    <row r="7249" spans="2:4" x14ac:dyDescent="0.3">
      <c r="B7249" s="72" t="s">
        <v>236</v>
      </c>
      <c r="C7249" s="74" t="s">
        <v>109</v>
      </c>
      <c r="D7249" s="73">
        <v>32925.9</v>
      </c>
    </row>
    <row r="7250" spans="2:4" x14ac:dyDescent="0.3">
      <c r="B7250" s="72" t="s">
        <v>236</v>
      </c>
      <c r="C7250" s="74" t="s">
        <v>117</v>
      </c>
      <c r="D7250" s="73">
        <v>18871.5</v>
      </c>
    </row>
    <row r="7251" spans="2:4" x14ac:dyDescent="0.3">
      <c r="B7251" s="72" t="s">
        <v>236</v>
      </c>
      <c r="C7251" s="74" t="s">
        <v>119</v>
      </c>
      <c r="D7251" s="73">
        <v>2041.88</v>
      </c>
    </row>
    <row r="7252" spans="2:4" x14ac:dyDescent="0.3">
      <c r="B7252" s="72" t="s">
        <v>236</v>
      </c>
      <c r="C7252" s="74" t="s">
        <v>22</v>
      </c>
      <c r="D7252" s="73">
        <v>7862.42</v>
      </c>
    </row>
    <row r="7253" spans="2:4" x14ac:dyDescent="0.3">
      <c r="B7253" s="72" t="s">
        <v>236</v>
      </c>
      <c r="C7253" s="74" t="s">
        <v>6</v>
      </c>
      <c r="D7253" s="73">
        <v>21420.07</v>
      </c>
    </row>
    <row r="7254" spans="2:4" x14ac:dyDescent="0.3">
      <c r="B7254" s="72" t="s">
        <v>266</v>
      </c>
      <c r="C7254" s="74" t="s">
        <v>194</v>
      </c>
      <c r="D7254" s="73">
        <v>6095.13</v>
      </c>
    </row>
    <row r="7255" spans="2:4" x14ac:dyDescent="0.3">
      <c r="B7255" s="72" t="s">
        <v>266</v>
      </c>
      <c r="C7255" s="74" t="s">
        <v>193</v>
      </c>
      <c r="D7255" s="73">
        <v>-6095.13</v>
      </c>
    </row>
    <row r="7256" spans="2:4" x14ac:dyDescent="0.3">
      <c r="B7256" s="72" t="s">
        <v>266</v>
      </c>
      <c r="C7256" s="74" t="s">
        <v>187</v>
      </c>
      <c r="D7256" s="73">
        <v>16222.52</v>
      </c>
    </row>
    <row r="7257" spans="2:4" x14ac:dyDescent="0.3">
      <c r="B7257" s="72" t="s">
        <v>266</v>
      </c>
      <c r="C7257" s="74" t="s">
        <v>190</v>
      </c>
      <c r="D7257" s="73">
        <v>16835</v>
      </c>
    </row>
    <row r="7258" spans="2:4" x14ac:dyDescent="0.3">
      <c r="B7258" s="72" t="s">
        <v>266</v>
      </c>
      <c r="C7258" s="74" t="s">
        <v>191</v>
      </c>
      <c r="D7258" s="73">
        <v>5781.15</v>
      </c>
    </row>
    <row r="7259" spans="2:4" x14ac:dyDescent="0.3">
      <c r="B7259" s="72" t="s">
        <v>266</v>
      </c>
      <c r="C7259" s="74" t="s">
        <v>192</v>
      </c>
      <c r="D7259" s="73">
        <v>456434.32</v>
      </c>
    </row>
    <row r="7260" spans="2:4" x14ac:dyDescent="0.3">
      <c r="B7260" s="72" t="s">
        <v>266</v>
      </c>
      <c r="C7260" s="74" t="s">
        <v>174</v>
      </c>
      <c r="D7260" s="73">
        <v>14487.47</v>
      </c>
    </row>
    <row r="7261" spans="2:4" x14ac:dyDescent="0.3">
      <c r="B7261" s="72" t="s">
        <v>266</v>
      </c>
      <c r="C7261" s="74" t="s">
        <v>180</v>
      </c>
      <c r="D7261" s="73">
        <v>19505.02</v>
      </c>
    </row>
    <row r="7262" spans="2:4" x14ac:dyDescent="0.3">
      <c r="B7262" s="72" t="s">
        <v>266</v>
      </c>
      <c r="C7262" s="74" t="s">
        <v>182</v>
      </c>
      <c r="D7262" s="73">
        <v>281537.15000000002</v>
      </c>
    </row>
    <row r="7263" spans="2:4" x14ac:dyDescent="0.3">
      <c r="B7263" s="72" t="s">
        <v>266</v>
      </c>
      <c r="C7263" s="74" t="s">
        <v>139</v>
      </c>
      <c r="D7263" s="73">
        <v>109157.34</v>
      </c>
    </row>
    <row r="7264" spans="2:4" x14ac:dyDescent="0.3">
      <c r="B7264" s="72" t="s">
        <v>266</v>
      </c>
      <c r="C7264" s="74" t="s">
        <v>141</v>
      </c>
      <c r="D7264" s="73">
        <v>70018.66</v>
      </c>
    </row>
    <row r="7265" spans="2:4" x14ac:dyDescent="0.3">
      <c r="B7265" s="72" t="s">
        <v>266</v>
      </c>
      <c r="C7265" s="74" t="s">
        <v>143</v>
      </c>
      <c r="D7265" s="73">
        <v>10566.48</v>
      </c>
    </row>
    <row r="7266" spans="2:4" x14ac:dyDescent="0.3">
      <c r="B7266" s="72" t="s">
        <v>266</v>
      </c>
      <c r="C7266" s="74" t="s">
        <v>145</v>
      </c>
      <c r="D7266" s="73">
        <v>3245.27</v>
      </c>
    </row>
    <row r="7267" spans="2:4" x14ac:dyDescent="0.3">
      <c r="B7267" s="72" t="s">
        <v>266</v>
      </c>
      <c r="C7267" s="74" t="s">
        <v>147</v>
      </c>
      <c r="D7267" s="73">
        <v>1836.31</v>
      </c>
    </row>
    <row r="7268" spans="2:4" x14ac:dyDescent="0.3">
      <c r="B7268" s="72" t="s">
        <v>266</v>
      </c>
      <c r="C7268" s="74" t="s">
        <v>149</v>
      </c>
      <c r="D7268" s="73">
        <v>2891.11</v>
      </c>
    </row>
    <row r="7269" spans="2:4" x14ac:dyDescent="0.3">
      <c r="B7269" s="72" t="s">
        <v>266</v>
      </c>
      <c r="C7269" s="74" t="s">
        <v>159</v>
      </c>
      <c r="D7269" s="73">
        <v>33213.370000000003</v>
      </c>
    </row>
    <row r="7270" spans="2:4" x14ac:dyDescent="0.3">
      <c r="B7270" s="72" t="s">
        <v>266</v>
      </c>
      <c r="C7270" s="74" t="s">
        <v>161</v>
      </c>
      <c r="D7270" s="73">
        <v>66973.8</v>
      </c>
    </row>
    <row r="7271" spans="2:4" x14ac:dyDescent="0.3">
      <c r="B7271" s="72" t="s">
        <v>266</v>
      </c>
      <c r="C7271" s="74" t="s">
        <v>163</v>
      </c>
      <c r="D7271" s="73">
        <v>22957.989999999998</v>
      </c>
    </row>
    <row r="7272" spans="2:4" x14ac:dyDescent="0.3">
      <c r="B7272" s="72" t="s">
        <v>266</v>
      </c>
      <c r="C7272" s="74" t="s">
        <v>165</v>
      </c>
      <c r="D7272" s="73">
        <v>37100.58</v>
      </c>
    </row>
    <row r="7273" spans="2:4" x14ac:dyDescent="0.3">
      <c r="B7273" s="72" t="s">
        <v>266</v>
      </c>
      <c r="C7273" s="74" t="s">
        <v>124</v>
      </c>
      <c r="D7273" s="73">
        <v>22739.59</v>
      </c>
    </row>
    <row r="7274" spans="2:4" x14ac:dyDescent="0.3">
      <c r="B7274" s="72" t="s">
        <v>266</v>
      </c>
      <c r="C7274" s="74" t="s">
        <v>126</v>
      </c>
      <c r="D7274" s="73">
        <v>838.76</v>
      </c>
    </row>
    <row r="7275" spans="2:4" x14ac:dyDescent="0.3">
      <c r="B7275" s="72" t="s">
        <v>266</v>
      </c>
      <c r="C7275" s="74" t="s">
        <v>128</v>
      </c>
      <c r="D7275" s="73">
        <v>21752.85</v>
      </c>
    </row>
    <row r="7276" spans="2:4" x14ac:dyDescent="0.3">
      <c r="B7276" s="72" t="s">
        <v>266</v>
      </c>
      <c r="C7276" s="74" t="s">
        <v>130</v>
      </c>
      <c r="D7276" s="73">
        <v>18298.669999999998</v>
      </c>
    </row>
    <row r="7277" spans="2:4" x14ac:dyDescent="0.3">
      <c r="B7277" s="72" t="s">
        <v>266</v>
      </c>
      <c r="C7277" s="74" t="s">
        <v>132</v>
      </c>
      <c r="D7277" s="73">
        <v>62275.139999999992</v>
      </c>
    </row>
    <row r="7278" spans="2:4" x14ac:dyDescent="0.3">
      <c r="B7278" s="72" t="s">
        <v>266</v>
      </c>
      <c r="C7278" s="74" t="s">
        <v>35</v>
      </c>
      <c r="D7278" s="73">
        <v>1754.14</v>
      </c>
    </row>
    <row r="7279" spans="2:4" x14ac:dyDescent="0.3">
      <c r="B7279" s="72" t="s">
        <v>266</v>
      </c>
      <c r="C7279" s="74" t="s">
        <v>39</v>
      </c>
      <c r="D7279" s="73">
        <v>2821.65</v>
      </c>
    </row>
    <row r="7280" spans="2:4" x14ac:dyDescent="0.3">
      <c r="B7280" s="72" t="s">
        <v>266</v>
      </c>
      <c r="C7280" s="74" t="s">
        <v>47</v>
      </c>
      <c r="D7280" s="73">
        <v>29060.41</v>
      </c>
    </row>
    <row r="7281" spans="2:4" x14ac:dyDescent="0.3">
      <c r="B7281" s="72" t="s">
        <v>266</v>
      </c>
      <c r="C7281" s="74" t="s">
        <v>49</v>
      </c>
      <c r="D7281" s="73">
        <v>10485.93</v>
      </c>
    </row>
    <row r="7282" spans="2:4" x14ac:dyDescent="0.3">
      <c r="B7282" s="72" t="s">
        <v>266</v>
      </c>
      <c r="C7282" s="74" t="s">
        <v>55</v>
      </c>
      <c r="D7282" s="73">
        <v>109872.13</v>
      </c>
    </row>
    <row r="7283" spans="2:4" x14ac:dyDescent="0.3">
      <c r="B7283" s="72" t="s">
        <v>266</v>
      </c>
      <c r="C7283" s="74" t="s">
        <v>57</v>
      </c>
      <c r="D7283" s="73">
        <v>156.41999999999999</v>
      </c>
    </row>
    <row r="7284" spans="2:4" x14ac:dyDescent="0.3">
      <c r="B7284" s="72" t="s">
        <v>266</v>
      </c>
      <c r="C7284" s="74" t="s">
        <v>65</v>
      </c>
      <c r="D7284" s="73">
        <v>1177.5999999999999</v>
      </c>
    </row>
    <row r="7285" spans="2:4" x14ac:dyDescent="0.3">
      <c r="B7285" s="72" t="s">
        <v>266</v>
      </c>
      <c r="C7285" s="74" t="s">
        <v>69</v>
      </c>
      <c r="D7285" s="73">
        <v>9157.4500000000007</v>
      </c>
    </row>
    <row r="7286" spans="2:4" x14ac:dyDescent="0.3">
      <c r="B7286" s="72" t="s">
        <v>266</v>
      </c>
      <c r="C7286" s="74" t="s">
        <v>71</v>
      </c>
      <c r="D7286" s="73">
        <v>16633</v>
      </c>
    </row>
    <row r="7287" spans="2:4" x14ac:dyDescent="0.3">
      <c r="B7287" s="72" t="s">
        <v>266</v>
      </c>
      <c r="C7287" s="74" t="s">
        <v>73</v>
      </c>
      <c r="D7287" s="73">
        <v>470.4</v>
      </c>
    </row>
    <row r="7288" spans="2:4" x14ac:dyDescent="0.3">
      <c r="B7288" s="72" t="s">
        <v>266</v>
      </c>
      <c r="C7288" s="74" t="s">
        <v>81</v>
      </c>
      <c r="D7288" s="73">
        <v>1142.23</v>
      </c>
    </row>
    <row r="7289" spans="2:4" x14ac:dyDescent="0.3">
      <c r="B7289" s="72" t="s">
        <v>266</v>
      </c>
      <c r="C7289" s="74" t="s">
        <v>85</v>
      </c>
      <c r="D7289" s="73">
        <v>1547.3</v>
      </c>
    </row>
    <row r="7290" spans="2:4" x14ac:dyDescent="0.3">
      <c r="B7290" s="72" t="s">
        <v>266</v>
      </c>
      <c r="C7290" s="74" t="s">
        <v>89</v>
      </c>
      <c r="D7290" s="73">
        <v>1184.52</v>
      </c>
    </row>
    <row r="7291" spans="2:4" x14ac:dyDescent="0.3">
      <c r="B7291" s="72" t="s">
        <v>266</v>
      </c>
      <c r="C7291" s="74" t="s">
        <v>91</v>
      </c>
      <c r="D7291" s="73">
        <v>13388.099999999999</v>
      </c>
    </row>
    <row r="7292" spans="2:4" x14ac:dyDescent="0.3">
      <c r="B7292" s="72" t="s">
        <v>266</v>
      </c>
      <c r="C7292" s="74" t="s">
        <v>93</v>
      </c>
      <c r="D7292" s="73">
        <v>6038.85</v>
      </c>
    </row>
    <row r="7293" spans="2:4" x14ac:dyDescent="0.3">
      <c r="B7293" s="72" t="s">
        <v>266</v>
      </c>
      <c r="C7293" s="74" t="s">
        <v>99</v>
      </c>
      <c r="D7293" s="73">
        <v>600</v>
      </c>
    </row>
    <row r="7294" spans="2:4" x14ac:dyDescent="0.3">
      <c r="B7294" s="72" t="s">
        <v>266</v>
      </c>
      <c r="C7294" s="74" t="s">
        <v>105</v>
      </c>
      <c r="D7294" s="73">
        <v>1131</v>
      </c>
    </row>
    <row r="7295" spans="2:4" x14ac:dyDescent="0.3">
      <c r="B7295" s="72" t="s">
        <v>266</v>
      </c>
      <c r="C7295" s="74" t="s">
        <v>109</v>
      </c>
      <c r="D7295" s="73">
        <v>5959.2199999999993</v>
      </c>
    </row>
    <row r="7296" spans="2:4" x14ac:dyDescent="0.3">
      <c r="B7296" s="72" t="s">
        <v>266</v>
      </c>
      <c r="C7296" s="74" t="s">
        <v>111</v>
      </c>
      <c r="D7296" s="73">
        <v>2242.83</v>
      </c>
    </row>
    <row r="7297" spans="2:4" x14ac:dyDescent="0.3">
      <c r="B7297" s="72" t="s">
        <v>266</v>
      </c>
      <c r="C7297" s="74" t="s">
        <v>117</v>
      </c>
      <c r="D7297" s="73">
        <v>35896.42</v>
      </c>
    </row>
    <row r="7298" spans="2:4" x14ac:dyDescent="0.3">
      <c r="B7298" s="72" t="s">
        <v>266</v>
      </c>
      <c r="C7298" s="74" t="s">
        <v>119</v>
      </c>
      <c r="D7298" s="73">
        <v>641.02</v>
      </c>
    </row>
    <row r="7299" spans="2:4" x14ac:dyDescent="0.3">
      <c r="B7299" s="72" t="s">
        <v>266</v>
      </c>
      <c r="C7299" s="74" t="s">
        <v>121</v>
      </c>
      <c r="D7299" s="73">
        <v>3041.54</v>
      </c>
    </row>
    <row r="7300" spans="2:4" x14ac:dyDescent="0.3">
      <c r="B7300" s="72" t="s">
        <v>266</v>
      </c>
      <c r="C7300" s="74" t="s">
        <v>22</v>
      </c>
      <c r="D7300" s="73">
        <v>1540.81</v>
      </c>
    </row>
    <row r="7301" spans="2:4" x14ac:dyDescent="0.3">
      <c r="B7301" s="72" t="s">
        <v>770</v>
      </c>
      <c r="C7301" s="74" t="s">
        <v>194</v>
      </c>
      <c r="D7301" s="73">
        <v>34798.11</v>
      </c>
    </row>
    <row r="7302" spans="2:4" x14ac:dyDescent="0.3">
      <c r="B7302" s="72" t="s">
        <v>770</v>
      </c>
      <c r="C7302" s="74" t="s">
        <v>193</v>
      </c>
      <c r="D7302" s="73">
        <v>-34798.11</v>
      </c>
    </row>
    <row r="7303" spans="2:4" x14ac:dyDescent="0.3">
      <c r="B7303" s="72" t="s">
        <v>770</v>
      </c>
      <c r="C7303" s="74" t="s">
        <v>185</v>
      </c>
      <c r="D7303" s="73">
        <v>5705</v>
      </c>
    </row>
    <row r="7304" spans="2:4" x14ac:dyDescent="0.3">
      <c r="B7304" s="72" t="s">
        <v>770</v>
      </c>
      <c r="C7304" s="74" t="s">
        <v>187</v>
      </c>
      <c r="D7304" s="73">
        <v>64695.82</v>
      </c>
    </row>
    <row r="7305" spans="2:4" x14ac:dyDescent="0.3">
      <c r="B7305" s="72" t="s">
        <v>770</v>
      </c>
      <c r="C7305" s="74" t="s">
        <v>190</v>
      </c>
      <c r="D7305" s="73">
        <v>3418</v>
      </c>
    </row>
    <row r="7306" spans="2:4" x14ac:dyDescent="0.3">
      <c r="B7306" s="72" t="s">
        <v>770</v>
      </c>
      <c r="C7306" s="74" t="s">
        <v>191</v>
      </c>
      <c r="D7306" s="73">
        <v>95414.98</v>
      </c>
    </row>
    <row r="7307" spans="2:4" x14ac:dyDescent="0.3">
      <c r="B7307" s="72" t="s">
        <v>770</v>
      </c>
      <c r="C7307" s="74" t="s">
        <v>192</v>
      </c>
      <c r="D7307" s="73">
        <v>1349413.5499999998</v>
      </c>
    </row>
    <row r="7308" spans="2:4" x14ac:dyDescent="0.3">
      <c r="B7308" s="72" t="s">
        <v>770</v>
      </c>
      <c r="C7308" s="74" t="s">
        <v>174</v>
      </c>
      <c r="D7308" s="73">
        <v>58874.82</v>
      </c>
    </row>
    <row r="7309" spans="2:4" x14ac:dyDescent="0.3">
      <c r="B7309" s="72" t="s">
        <v>770</v>
      </c>
      <c r="C7309" s="74" t="s">
        <v>178</v>
      </c>
      <c r="D7309" s="73">
        <v>13272.66</v>
      </c>
    </row>
    <row r="7310" spans="2:4" x14ac:dyDescent="0.3">
      <c r="B7310" s="72" t="s">
        <v>770</v>
      </c>
      <c r="C7310" s="74" t="s">
        <v>180</v>
      </c>
      <c r="D7310" s="73">
        <v>24695.34</v>
      </c>
    </row>
    <row r="7311" spans="2:4" x14ac:dyDescent="0.3">
      <c r="B7311" s="72" t="s">
        <v>770</v>
      </c>
      <c r="C7311" s="74" t="s">
        <v>182</v>
      </c>
      <c r="D7311" s="73">
        <v>472513.34000000008</v>
      </c>
    </row>
    <row r="7312" spans="2:4" x14ac:dyDescent="0.3">
      <c r="B7312" s="72" t="s">
        <v>770</v>
      </c>
      <c r="C7312" s="74" t="s">
        <v>139</v>
      </c>
      <c r="D7312" s="73">
        <v>136353.53</v>
      </c>
    </row>
    <row r="7313" spans="2:4" x14ac:dyDescent="0.3">
      <c r="B7313" s="72" t="s">
        <v>770</v>
      </c>
      <c r="C7313" s="74" t="s">
        <v>141</v>
      </c>
      <c r="D7313" s="73">
        <v>211453.47</v>
      </c>
    </row>
    <row r="7314" spans="2:4" x14ac:dyDescent="0.3">
      <c r="B7314" s="72" t="s">
        <v>770</v>
      </c>
      <c r="C7314" s="74" t="s">
        <v>143</v>
      </c>
      <c r="D7314" s="73">
        <v>20098.78</v>
      </c>
    </row>
    <row r="7315" spans="2:4" x14ac:dyDescent="0.3">
      <c r="B7315" s="72" t="s">
        <v>770</v>
      </c>
      <c r="C7315" s="74" t="s">
        <v>145</v>
      </c>
      <c r="D7315" s="73">
        <v>8421.3700000000008</v>
      </c>
    </row>
    <row r="7316" spans="2:4" x14ac:dyDescent="0.3">
      <c r="B7316" s="72" t="s">
        <v>770</v>
      </c>
      <c r="C7316" s="74" t="s">
        <v>147</v>
      </c>
      <c r="D7316" s="73">
        <v>3653.5199999999995</v>
      </c>
    </row>
    <row r="7317" spans="2:4" x14ac:dyDescent="0.3">
      <c r="B7317" s="72" t="s">
        <v>770</v>
      </c>
      <c r="C7317" s="74" t="s">
        <v>149</v>
      </c>
      <c r="D7317" s="73">
        <v>12051.57</v>
      </c>
    </row>
    <row r="7318" spans="2:4" x14ac:dyDescent="0.3">
      <c r="B7318" s="72" t="s">
        <v>770</v>
      </c>
      <c r="C7318" s="74" t="s">
        <v>159</v>
      </c>
      <c r="D7318" s="73">
        <v>56138.179999999993</v>
      </c>
    </row>
    <row r="7319" spans="2:4" x14ac:dyDescent="0.3">
      <c r="B7319" s="72" t="s">
        <v>770</v>
      </c>
      <c r="C7319" s="74" t="s">
        <v>161</v>
      </c>
      <c r="D7319" s="73">
        <v>199695.32</v>
      </c>
    </row>
    <row r="7320" spans="2:4" x14ac:dyDescent="0.3">
      <c r="B7320" s="72" t="s">
        <v>770</v>
      </c>
      <c r="C7320" s="74" t="s">
        <v>163</v>
      </c>
      <c r="D7320" s="73">
        <v>42620.689999999995</v>
      </c>
    </row>
    <row r="7321" spans="2:4" x14ac:dyDescent="0.3">
      <c r="B7321" s="72" t="s">
        <v>770</v>
      </c>
      <c r="C7321" s="74" t="s">
        <v>165</v>
      </c>
      <c r="D7321" s="73">
        <v>113977.20999999999</v>
      </c>
    </row>
    <row r="7322" spans="2:4" x14ac:dyDescent="0.3">
      <c r="B7322" s="72" t="s">
        <v>770</v>
      </c>
      <c r="C7322" s="74" t="s">
        <v>124</v>
      </c>
      <c r="D7322" s="73">
        <v>3315.29</v>
      </c>
    </row>
    <row r="7323" spans="2:4" x14ac:dyDescent="0.3">
      <c r="B7323" s="72" t="s">
        <v>770</v>
      </c>
      <c r="C7323" s="74" t="s">
        <v>126</v>
      </c>
      <c r="D7323" s="73">
        <v>16837.75</v>
      </c>
    </row>
    <row r="7324" spans="2:4" x14ac:dyDescent="0.3">
      <c r="B7324" s="72" t="s">
        <v>770</v>
      </c>
      <c r="C7324" s="74" t="s">
        <v>128</v>
      </c>
      <c r="D7324" s="73">
        <v>30696.05</v>
      </c>
    </row>
    <row r="7325" spans="2:4" x14ac:dyDescent="0.3">
      <c r="B7325" s="72" t="s">
        <v>770</v>
      </c>
      <c r="C7325" s="74" t="s">
        <v>130</v>
      </c>
      <c r="D7325" s="73">
        <v>21431.1</v>
      </c>
    </row>
    <row r="7326" spans="2:4" x14ac:dyDescent="0.3">
      <c r="B7326" s="72" t="s">
        <v>770</v>
      </c>
      <c r="C7326" s="74" t="s">
        <v>132</v>
      </c>
      <c r="D7326" s="73">
        <v>100701.48</v>
      </c>
    </row>
    <row r="7327" spans="2:4" x14ac:dyDescent="0.3">
      <c r="B7327" s="72" t="s">
        <v>770</v>
      </c>
      <c r="C7327" s="74" t="s">
        <v>35</v>
      </c>
      <c r="D7327" s="73">
        <v>17368.919999999998</v>
      </c>
    </row>
    <row r="7328" spans="2:4" x14ac:dyDescent="0.3">
      <c r="B7328" s="72" t="s">
        <v>770</v>
      </c>
      <c r="C7328" s="74" t="s">
        <v>39</v>
      </c>
      <c r="D7328" s="73">
        <v>23253.94</v>
      </c>
    </row>
    <row r="7329" spans="2:4" x14ac:dyDescent="0.3">
      <c r="B7329" s="72" t="s">
        <v>770</v>
      </c>
      <c r="C7329" s="74" t="s">
        <v>49</v>
      </c>
      <c r="D7329" s="73">
        <v>47566</v>
      </c>
    </row>
    <row r="7330" spans="2:4" x14ac:dyDescent="0.3">
      <c r="B7330" s="72" t="s">
        <v>770</v>
      </c>
      <c r="C7330" s="74" t="s">
        <v>55</v>
      </c>
      <c r="D7330" s="73">
        <v>199126.77</v>
      </c>
    </row>
    <row r="7331" spans="2:4" x14ac:dyDescent="0.3">
      <c r="B7331" s="72" t="s">
        <v>770</v>
      </c>
      <c r="C7331" s="74" t="s">
        <v>57</v>
      </c>
      <c r="D7331" s="73">
        <v>2020.74</v>
      </c>
    </row>
    <row r="7332" spans="2:4" x14ac:dyDescent="0.3">
      <c r="B7332" s="72" t="s">
        <v>770</v>
      </c>
      <c r="C7332" s="74" t="s">
        <v>61</v>
      </c>
      <c r="D7332" s="73">
        <v>35950</v>
      </c>
    </row>
    <row r="7333" spans="2:4" x14ac:dyDescent="0.3">
      <c r="B7333" s="72" t="s">
        <v>770</v>
      </c>
      <c r="C7333" s="74" t="s">
        <v>63</v>
      </c>
      <c r="D7333" s="73">
        <v>23770.48</v>
      </c>
    </row>
    <row r="7334" spans="2:4" x14ac:dyDescent="0.3">
      <c r="B7334" s="72" t="s">
        <v>770</v>
      </c>
      <c r="C7334" s="74" t="s">
        <v>65</v>
      </c>
      <c r="D7334" s="73">
        <v>284.27</v>
      </c>
    </row>
    <row r="7335" spans="2:4" x14ac:dyDescent="0.3">
      <c r="B7335" s="72" t="s">
        <v>770</v>
      </c>
      <c r="C7335" s="74" t="s">
        <v>67</v>
      </c>
      <c r="D7335" s="73">
        <v>1164</v>
      </c>
    </row>
    <row r="7336" spans="2:4" x14ac:dyDescent="0.3">
      <c r="B7336" s="72" t="s">
        <v>770</v>
      </c>
      <c r="C7336" s="74" t="s">
        <v>69</v>
      </c>
      <c r="D7336" s="73">
        <v>43837.120000000003</v>
      </c>
    </row>
    <row r="7337" spans="2:4" x14ac:dyDescent="0.3">
      <c r="B7337" s="72" t="s">
        <v>770</v>
      </c>
      <c r="C7337" s="74" t="s">
        <v>71</v>
      </c>
      <c r="D7337" s="73">
        <v>46550</v>
      </c>
    </row>
    <row r="7338" spans="2:4" x14ac:dyDescent="0.3">
      <c r="B7338" s="72" t="s">
        <v>770</v>
      </c>
      <c r="C7338" s="74" t="s">
        <v>83</v>
      </c>
      <c r="D7338" s="73">
        <v>1251.8499999999999</v>
      </c>
    </row>
    <row r="7339" spans="2:4" x14ac:dyDescent="0.3">
      <c r="B7339" s="72" t="s">
        <v>770</v>
      </c>
      <c r="C7339" s="74" t="s">
        <v>91</v>
      </c>
      <c r="D7339" s="73">
        <v>98251.919999999984</v>
      </c>
    </row>
    <row r="7340" spans="2:4" x14ac:dyDescent="0.3">
      <c r="B7340" s="72" t="s">
        <v>770</v>
      </c>
      <c r="C7340" s="74" t="s">
        <v>93</v>
      </c>
      <c r="D7340" s="73">
        <v>15763.57</v>
      </c>
    </row>
    <row r="7341" spans="2:4" x14ac:dyDescent="0.3">
      <c r="B7341" s="72" t="s">
        <v>770</v>
      </c>
      <c r="C7341" s="74" t="s">
        <v>95</v>
      </c>
      <c r="D7341" s="73">
        <v>13536.55</v>
      </c>
    </row>
    <row r="7342" spans="2:4" x14ac:dyDescent="0.3">
      <c r="B7342" s="72" t="s">
        <v>770</v>
      </c>
      <c r="C7342" s="74" t="s">
        <v>99</v>
      </c>
      <c r="D7342" s="73">
        <v>11083.279999999999</v>
      </c>
    </row>
    <row r="7343" spans="2:4" x14ac:dyDescent="0.3">
      <c r="B7343" s="72" t="s">
        <v>770</v>
      </c>
      <c r="C7343" s="74" t="s">
        <v>101</v>
      </c>
      <c r="D7343" s="73">
        <v>3352.5299999999997</v>
      </c>
    </row>
    <row r="7344" spans="2:4" x14ac:dyDescent="0.3">
      <c r="B7344" s="72" t="s">
        <v>770</v>
      </c>
      <c r="C7344" s="74" t="s">
        <v>105</v>
      </c>
      <c r="D7344" s="73">
        <v>2292</v>
      </c>
    </row>
    <row r="7345" spans="2:4" x14ac:dyDescent="0.3">
      <c r="B7345" s="72" t="s">
        <v>770</v>
      </c>
      <c r="C7345" s="74" t="s">
        <v>107</v>
      </c>
      <c r="D7345" s="73">
        <v>21485</v>
      </c>
    </row>
    <row r="7346" spans="2:4" x14ac:dyDescent="0.3">
      <c r="B7346" s="72" t="s">
        <v>770</v>
      </c>
      <c r="C7346" s="74" t="s">
        <v>109</v>
      </c>
      <c r="D7346" s="73">
        <v>18122.22</v>
      </c>
    </row>
    <row r="7347" spans="2:4" x14ac:dyDescent="0.3">
      <c r="B7347" s="72" t="s">
        <v>770</v>
      </c>
      <c r="C7347" s="74" t="s">
        <v>111</v>
      </c>
      <c r="D7347" s="73">
        <v>3485.8100000000004</v>
      </c>
    </row>
    <row r="7348" spans="2:4" x14ac:dyDescent="0.3">
      <c r="B7348" s="72" t="s">
        <v>770</v>
      </c>
      <c r="C7348" s="74" t="s">
        <v>115</v>
      </c>
      <c r="D7348" s="73">
        <v>11332.11</v>
      </c>
    </row>
    <row r="7349" spans="2:4" x14ac:dyDescent="0.3">
      <c r="B7349" s="72" t="s">
        <v>770</v>
      </c>
      <c r="C7349" s="74" t="s">
        <v>117</v>
      </c>
      <c r="D7349" s="73">
        <v>18820.86</v>
      </c>
    </row>
    <row r="7350" spans="2:4" x14ac:dyDescent="0.3">
      <c r="B7350" s="72" t="s">
        <v>770</v>
      </c>
      <c r="C7350" s="74" t="s">
        <v>119</v>
      </c>
      <c r="D7350" s="73">
        <v>5675.35</v>
      </c>
    </row>
    <row r="7351" spans="2:4" x14ac:dyDescent="0.3">
      <c r="B7351" s="72" t="s">
        <v>770</v>
      </c>
      <c r="C7351" s="74" t="s">
        <v>121</v>
      </c>
      <c r="D7351" s="73">
        <v>7869.56</v>
      </c>
    </row>
    <row r="7352" spans="2:4" x14ac:dyDescent="0.3">
      <c r="B7352" s="72" t="s">
        <v>770</v>
      </c>
      <c r="C7352" s="74" t="s">
        <v>22</v>
      </c>
      <c r="D7352" s="73">
        <v>27891.29</v>
      </c>
    </row>
    <row r="7353" spans="2:4" x14ac:dyDescent="0.3">
      <c r="B7353" s="72" t="s">
        <v>770</v>
      </c>
      <c r="C7353" s="74" t="s">
        <v>12</v>
      </c>
      <c r="D7353" s="73">
        <v>11015.78</v>
      </c>
    </row>
    <row r="7354" spans="2:4" x14ac:dyDescent="0.3">
      <c r="B7354" s="72" t="s">
        <v>380</v>
      </c>
      <c r="C7354" s="74" t="s">
        <v>194</v>
      </c>
      <c r="D7354" s="73">
        <v>15833.77</v>
      </c>
    </row>
    <row r="7355" spans="2:4" x14ac:dyDescent="0.3">
      <c r="B7355" s="72" t="s">
        <v>380</v>
      </c>
      <c r="C7355" s="74" t="s">
        <v>193</v>
      </c>
      <c r="D7355" s="73">
        <v>-15833.77</v>
      </c>
    </row>
    <row r="7356" spans="2:4" x14ac:dyDescent="0.3">
      <c r="B7356" s="72" t="s">
        <v>380</v>
      </c>
      <c r="C7356" s="74" t="s">
        <v>186</v>
      </c>
      <c r="D7356" s="73">
        <v>4993.84</v>
      </c>
    </row>
    <row r="7357" spans="2:4" x14ac:dyDescent="0.3">
      <c r="B7357" s="72" t="s">
        <v>380</v>
      </c>
      <c r="C7357" s="74" t="s">
        <v>187</v>
      </c>
      <c r="D7357" s="73">
        <v>19882.39</v>
      </c>
    </row>
    <row r="7358" spans="2:4" x14ac:dyDescent="0.3">
      <c r="B7358" s="72" t="s">
        <v>380</v>
      </c>
      <c r="C7358" s="74" t="s">
        <v>191</v>
      </c>
      <c r="D7358" s="73">
        <v>9839.6</v>
      </c>
    </row>
    <row r="7359" spans="2:4" x14ac:dyDescent="0.3">
      <c r="B7359" s="72" t="s">
        <v>380</v>
      </c>
      <c r="C7359" s="74" t="s">
        <v>192</v>
      </c>
      <c r="D7359" s="73">
        <v>882176.27</v>
      </c>
    </row>
    <row r="7360" spans="2:4" x14ac:dyDescent="0.3">
      <c r="B7360" s="72" t="s">
        <v>380</v>
      </c>
      <c r="C7360" s="74" t="s">
        <v>174</v>
      </c>
      <c r="D7360" s="73">
        <v>70109.58</v>
      </c>
    </row>
    <row r="7361" spans="2:4" x14ac:dyDescent="0.3">
      <c r="B7361" s="72" t="s">
        <v>380</v>
      </c>
      <c r="C7361" s="74" t="s">
        <v>180</v>
      </c>
      <c r="D7361" s="73">
        <v>11150.67</v>
      </c>
    </row>
    <row r="7362" spans="2:4" x14ac:dyDescent="0.3">
      <c r="B7362" s="72" t="s">
        <v>380</v>
      </c>
      <c r="C7362" s="74" t="s">
        <v>182</v>
      </c>
      <c r="D7362" s="73">
        <v>394865.87</v>
      </c>
    </row>
    <row r="7363" spans="2:4" x14ac:dyDescent="0.3">
      <c r="B7363" s="72" t="s">
        <v>380</v>
      </c>
      <c r="C7363" s="74" t="s">
        <v>139</v>
      </c>
      <c r="D7363" s="73">
        <v>126808</v>
      </c>
    </row>
    <row r="7364" spans="2:4" x14ac:dyDescent="0.3">
      <c r="B7364" s="72" t="s">
        <v>380</v>
      </c>
      <c r="C7364" s="74" t="s">
        <v>141</v>
      </c>
      <c r="D7364" s="73">
        <v>123654.06</v>
      </c>
    </row>
    <row r="7365" spans="2:4" x14ac:dyDescent="0.3">
      <c r="B7365" s="72" t="s">
        <v>380</v>
      </c>
      <c r="C7365" s="74" t="s">
        <v>143</v>
      </c>
      <c r="D7365" s="73">
        <v>20589</v>
      </c>
    </row>
    <row r="7366" spans="2:4" x14ac:dyDescent="0.3">
      <c r="B7366" s="72" t="s">
        <v>380</v>
      </c>
      <c r="C7366" s="74" t="s">
        <v>145</v>
      </c>
      <c r="D7366" s="73">
        <v>7347.86</v>
      </c>
    </row>
    <row r="7367" spans="2:4" x14ac:dyDescent="0.3">
      <c r="B7367" s="72" t="s">
        <v>380</v>
      </c>
      <c r="C7367" s="74" t="s">
        <v>147</v>
      </c>
      <c r="D7367" s="73">
        <v>2800.96</v>
      </c>
    </row>
    <row r="7368" spans="2:4" x14ac:dyDescent="0.3">
      <c r="B7368" s="72" t="s">
        <v>380</v>
      </c>
      <c r="C7368" s="74" t="s">
        <v>149</v>
      </c>
      <c r="D7368" s="73">
        <v>5341.07</v>
      </c>
    </row>
    <row r="7369" spans="2:4" x14ac:dyDescent="0.3">
      <c r="B7369" s="72" t="s">
        <v>380</v>
      </c>
      <c r="C7369" s="74" t="s">
        <v>159</v>
      </c>
      <c r="D7369" s="73">
        <v>49940.4</v>
      </c>
    </row>
    <row r="7370" spans="2:4" x14ac:dyDescent="0.3">
      <c r="B7370" s="72" t="s">
        <v>380</v>
      </c>
      <c r="C7370" s="74" t="s">
        <v>161</v>
      </c>
      <c r="D7370" s="73">
        <v>128877.85999999999</v>
      </c>
    </row>
    <row r="7371" spans="2:4" x14ac:dyDescent="0.3">
      <c r="B7371" s="72" t="s">
        <v>380</v>
      </c>
      <c r="C7371" s="74" t="s">
        <v>163</v>
      </c>
      <c r="D7371" s="73">
        <v>35881.890000000007</v>
      </c>
    </row>
    <row r="7372" spans="2:4" x14ac:dyDescent="0.3">
      <c r="B7372" s="72" t="s">
        <v>380</v>
      </c>
      <c r="C7372" s="74" t="s">
        <v>165</v>
      </c>
      <c r="D7372" s="73">
        <v>69371.599999999991</v>
      </c>
    </row>
    <row r="7373" spans="2:4" x14ac:dyDescent="0.3">
      <c r="B7373" s="72" t="s">
        <v>380</v>
      </c>
      <c r="C7373" s="74" t="s">
        <v>169</v>
      </c>
      <c r="D7373" s="73">
        <v>-248</v>
      </c>
    </row>
    <row r="7374" spans="2:4" x14ac:dyDescent="0.3">
      <c r="B7374" s="72" t="s">
        <v>380</v>
      </c>
      <c r="C7374" s="74" t="s">
        <v>124</v>
      </c>
      <c r="D7374" s="73">
        <v>4327.29</v>
      </c>
    </row>
    <row r="7375" spans="2:4" x14ac:dyDescent="0.3">
      <c r="B7375" s="72" t="s">
        <v>380</v>
      </c>
      <c r="C7375" s="74" t="s">
        <v>126</v>
      </c>
      <c r="D7375" s="73">
        <v>4379.59</v>
      </c>
    </row>
    <row r="7376" spans="2:4" x14ac:dyDescent="0.3">
      <c r="B7376" s="72" t="s">
        <v>380</v>
      </c>
      <c r="C7376" s="74" t="s">
        <v>128</v>
      </c>
      <c r="D7376" s="73">
        <v>28576.25</v>
      </c>
    </row>
    <row r="7377" spans="2:4" x14ac:dyDescent="0.3">
      <c r="B7377" s="72" t="s">
        <v>380</v>
      </c>
      <c r="C7377" s="74" t="s">
        <v>130</v>
      </c>
      <c r="D7377" s="73">
        <v>17391.05</v>
      </c>
    </row>
    <row r="7378" spans="2:4" x14ac:dyDescent="0.3">
      <c r="B7378" s="72" t="s">
        <v>380</v>
      </c>
      <c r="C7378" s="74" t="s">
        <v>132</v>
      </c>
      <c r="D7378" s="73">
        <v>76633.959999999992</v>
      </c>
    </row>
    <row r="7379" spans="2:4" x14ac:dyDescent="0.3">
      <c r="B7379" s="72" t="s">
        <v>380</v>
      </c>
      <c r="C7379" s="74" t="s">
        <v>35</v>
      </c>
      <c r="D7379" s="73">
        <v>11060</v>
      </c>
    </row>
    <row r="7380" spans="2:4" x14ac:dyDescent="0.3">
      <c r="B7380" s="72" t="s">
        <v>380</v>
      </c>
      <c r="C7380" s="74" t="s">
        <v>39</v>
      </c>
      <c r="D7380" s="73">
        <v>1875</v>
      </c>
    </row>
    <row r="7381" spans="2:4" x14ac:dyDescent="0.3">
      <c r="B7381" s="72" t="s">
        <v>380</v>
      </c>
      <c r="C7381" s="74" t="s">
        <v>47</v>
      </c>
      <c r="D7381" s="73">
        <v>1459.85</v>
      </c>
    </row>
    <row r="7382" spans="2:4" x14ac:dyDescent="0.3">
      <c r="B7382" s="72" t="s">
        <v>380</v>
      </c>
      <c r="C7382" s="74" t="s">
        <v>49</v>
      </c>
      <c r="D7382" s="73">
        <v>58572.21</v>
      </c>
    </row>
    <row r="7383" spans="2:4" x14ac:dyDescent="0.3">
      <c r="B7383" s="72" t="s">
        <v>380</v>
      </c>
      <c r="C7383" s="74" t="s">
        <v>55</v>
      </c>
      <c r="D7383" s="73">
        <v>523.85</v>
      </c>
    </row>
    <row r="7384" spans="2:4" x14ac:dyDescent="0.3">
      <c r="B7384" s="72" t="s">
        <v>380</v>
      </c>
      <c r="C7384" s="74" t="s">
        <v>57</v>
      </c>
      <c r="D7384" s="73">
        <v>11560.52</v>
      </c>
    </row>
    <row r="7385" spans="2:4" x14ac:dyDescent="0.3">
      <c r="B7385" s="72" t="s">
        <v>380</v>
      </c>
      <c r="C7385" s="74" t="s">
        <v>61</v>
      </c>
      <c r="D7385" s="73">
        <v>2859</v>
      </c>
    </row>
    <row r="7386" spans="2:4" x14ac:dyDescent="0.3">
      <c r="B7386" s="72" t="s">
        <v>380</v>
      </c>
      <c r="C7386" s="74" t="s">
        <v>63</v>
      </c>
      <c r="D7386" s="73">
        <v>5410.2</v>
      </c>
    </row>
    <row r="7387" spans="2:4" x14ac:dyDescent="0.3">
      <c r="B7387" s="72" t="s">
        <v>380</v>
      </c>
      <c r="C7387" s="74" t="s">
        <v>67</v>
      </c>
      <c r="D7387" s="73">
        <v>4628.17</v>
      </c>
    </row>
    <row r="7388" spans="2:4" x14ac:dyDescent="0.3">
      <c r="B7388" s="72" t="s">
        <v>380</v>
      </c>
      <c r="C7388" s="74" t="s">
        <v>69</v>
      </c>
      <c r="D7388" s="73">
        <v>10714.32</v>
      </c>
    </row>
    <row r="7389" spans="2:4" x14ac:dyDescent="0.3">
      <c r="B7389" s="72" t="s">
        <v>380</v>
      </c>
      <c r="C7389" s="74" t="s">
        <v>71</v>
      </c>
      <c r="D7389" s="73">
        <v>20870</v>
      </c>
    </row>
    <row r="7390" spans="2:4" x14ac:dyDescent="0.3">
      <c r="B7390" s="72" t="s">
        <v>380</v>
      </c>
      <c r="C7390" s="74" t="s">
        <v>81</v>
      </c>
      <c r="D7390" s="73">
        <v>48791.96</v>
      </c>
    </row>
    <row r="7391" spans="2:4" x14ac:dyDescent="0.3">
      <c r="B7391" s="72" t="s">
        <v>380</v>
      </c>
      <c r="C7391" s="74" t="s">
        <v>83</v>
      </c>
      <c r="D7391" s="73">
        <v>1380.06</v>
      </c>
    </row>
    <row r="7392" spans="2:4" x14ac:dyDescent="0.3">
      <c r="B7392" s="72" t="s">
        <v>380</v>
      </c>
      <c r="C7392" s="74" t="s">
        <v>89</v>
      </c>
      <c r="D7392" s="73">
        <v>90470.85</v>
      </c>
    </row>
    <row r="7393" spans="2:4" x14ac:dyDescent="0.3">
      <c r="B7393" s="72" t="s">
        <v>380</v>
      </c>
      <c r="C7393" s="74" t="s">
        <v>91</v>
      </c>
      <c r="D7393" s="73">
        <v>45095.48</v>
      </c>
    </row>
    <row r="7394" spans="2:4" x14ac:dyDescent="0.3">
      <c r="B7394" s="72" t="s">
        <v>380</v>
      </c>
      <c r="C7394" s="74" t="s">
        <v>93</v>
      </c>
      <c r="D7394" s="73">
        <v>4938.6099999999997</v>
      </c>
    </row>
    <row r="7395" spans="2:4" x14ac:dyDescent="0.3">
      <c r="B7395" s="72" t="s">
        <v>380</v>
      </c>
      <c r="C7395" s="74" t="s">
        <v>95</v>
      </c>
      <c r="D7395" s="73">
        <v>9417.5300000000007</v>
      </c>
    </row>
    <row r="7396" spans="2:4" x14ac:dyDescent="0.3">
      <c r="B7396" s="72" t="s">
        <v>380</v>
      </c>
      <c r="C7396" s="74" t="s">
        <v>97</v>
      </c>
      <c r="D7396" s="73">
        <v>1718.88</v>
      </c>
    </row>
    <row r="7397" spans="2:4" x14ac:dyDescent="0.3">
      <c r="B7397" s="72" t="s">
        <v>380</v>
      </c>
      <c r="C7397" s="74" t="s">
        <v>99</v>
      </c>
      <c r="D7397" s="73">
        <v>331.25</v>
      </c>
    </row>
    <row r="7398" spans="2:4" x14ac:dyDescent="0.3">
      <c r="B7398" s="72" t="s">
        <v>380</v>
      </c>
      <c r="C7398" s="74" t="s">
        <v>101</v>
      </c>
      <c r="D7398" s="73">
        <v>7709.34</v>
      </c>
    </row>
    <row r="7399" spans="2:4" x14ac:dyDescent="0.3">
      <c r="B7399" s="72" t="s">
        <v>380</v>
      </c>
      <c r="C7399" s="74" t="s">
        <v>105</v>
      </c>
      <c r="D7399" s="73">
        <v>1131</v>
      </c>
    </row>
    <row r="7400" spans="2:4" x14ac:dyDescent="0.3">
      <c r="B7400" s="72" t="s">
        <v>380</v>
      </c>
      <c r="C7400" s="74" t="s">
        <v>107</v>
      </c>
      <c r="D7400" s="73">
        <v>21226</v>
      </c>
    </row>
    <row r="7401" spans="2:4" x14ac:dyDescent="0.3">
      <c r="B7401" s="72" t="s">
        <v>380</v>
      </c>
      <c r="C7401" s="74" t="s">
        <v>109</v>
      </c>
      <c r="D7401" s="73">
        <v>31007.32</v>
      </c>
    </row>
    <row r="7402" spans="2:4" x14ac:dyDescent="0.3">
      <c r="B7402" s="72" t="s">
        <v>380</v>
      </c>
      <c r="C7402" s="74" t="s">
        <v>111</v>
      </c>
      <c r="D7402" s="73">
        <v>537.25</v>
      </c>
    </row>
    <row r="7403" spans="2:4" x14ac:dyDescent="0.3">
      <c r="B7403" s="72" t="s">
        <v>380</v>
      </c>
      <c r="C7403" s="74" t="s">
        <v>117</v>
      </c>
      <c r="D7403" s="73">
        <v>109762.85</v>
      </c>
    </row>
    <row r="7404" spans="2:4" x14ac:dyDescent="0.3">
      <c r="B7404" s="72" t="s">
        <v>380</v>
      </c>
      <c r="C7404" s="74" t="s">
        <v>119</v>
      </c>
      <c r="D7404" s="73">
        <v>498.92</v>
      </c>
    </row>
    <row r="7405" spans="2:4" x14ac:dyDescent="0.3">
      <c r="B7405" s="72" t="s">
        <v>380</v>
      </c>
      <c r="C7405" s="74" t="s">
        <v>121</v>
      </c>
      <c r="D7405" s="73">
        <v>16063.85</v>
      </c>
    </row>
    <row r="7406" spans="2:4" x14ac:dyDescent="0.3">
      <c r="B7406" s="72" t="s">
        <v>380</v>
      </c>
      <c r="C7406" s="74" t="s">
        <v>22</v>
      </c>
      <c r="D7406" s="73">
        <v>6527.6</v>
      </c>
    </row>
    <row r="7407" spans="2:4" x14ac:dyDescent="0.3">
      <c r="B7407" s="72" t="s">
        <v>380</v>
      </c>
      <c r="C7407" s="74" t="s">
        <v>6</v>
      </c>
      <c r="D7407" s="73">
        <v>75374.179999999993</v>
      </c>
    </row>
    <row r="7408" spans="2:4" x14ac:dyDescent="0.3">
      <c r="B7408" s="72" t="s">
        <v>380</v>
      </c>
      <c r="C7408" s="74" t="s">
        <v>10</v>
      </c>
      <c r="D7408" s="73">
        <v>10918.9</v>
      </c>
    </row>
    <row r="7409" spans="2:4" x14ac:dyDescent="0.3">
      <c r="B7409" s="72" t="s">
        <v>380</v>
      </c>
      <c r="C7409" s="74" t="s">
        <v>12</v>
      </c>
      <c r="D7409" s="73">
        <v>11601.650000000001</v>
      </c>
    </row>
    <row r="7410" spans="2:4" x14ac:dyDescent="0.3">
      <c r="B7410" s="72" t="s">
        <v>444</v>
      </c>
      <c r="C7410" s="74" t="s">
        <v>194</v>
      </c>
      <c r="D7410" s="73">
        <v>6830.84</v>
      </c>
    </row>
    <row r="7411" spans="2:4" x14ac:dyDescent="0.3">
      <c r="B7411" s="72" t="s">
        <v>444</v>
      </c>
      <c r="C7411" s="74" t="s">
        <v>193</v>
      </c>
      <c r="D7411" s="73">
        <v>-6830.84</v>
      </c>
    </row>
    <row r="7412" spans="2:4" x14ac:dyDescent="0.3">
      <c r="B7412" s="72" t="s">
        <v>444</v>
      </c>
      <c r="C7412" s="74" t="s">
        <v>186</v>
      </c>
      <c r="D7412" s="73">
        <v>33950.69</v>
      </c>
    </row>
    <row r="7413" spans="2:4" x14ac:dyDescent="0.3">
      <c r="B7413" s="72" t="s">
        <v>444</v>
      </c>
      <c r="C7413" s="74" t="s">
        <v>187</v>
      </c>
      <c r="D7413" s="73">
        <v>27883.040000000001</v>
      </c>
    </row>
    <row r="7414" spans="2:4" x14ac:dyDescent="0.3">
      <c r="B7414" s="72" t="s">
        <v>444</v>
      </c>
      <c r="C7414" s="74" t="s">
        <v>190</v>
      </c>
      <c r="D7414" s="73">
        <v>1435.2</v>
      </c>
    </row>
    <row r="7415" spans="2:4" x14ac:dyDescent="0.3">
      <c r="B7415" s="72" t="s">
        <v>444</v>
      </c>
      <c r="C7415" s="74" t="s">
        <v>191</v>
      </c>
      <c r="D7415" s="73">
        <v>79229.66</v>
      </c>
    </row>
    <row r="7416" spans="2:4" x14ac:dyDescent="0.3">
      <c r="B7416" s="72" t="s">
        <v>444</v>
      </c>
      <c r="C7416" s="74" t="s">
        <v>192</v>
      </c>
      <c r="D7416" s="73">
        <v>851654.46</v>
      </c>
    </row>
    <row r="7417" spans="2:4" x14ac:dyDescent="0.3">
      <c r="B7417" s="72" t="s">
        <v>444</v>
      </c>
      <c r="C7417" s="74" t="s">
        <v>174</v>
      </c>
      <c r="D7417" s="73">
        <v>10580</v>
      </c>
    </row>
    <row r="7418" spans="2:4" x14ac:dyDescent="0.3">
      <c r="B7418" s="72" t="s">
        <v>444</v>
      </c>
      <c r="C7418" s="74" t="s">
        <v>178</v>
      </c>
      <c r="D7418" s="73">
        <v>31592.639999999999</v>
      </c>
    </row>
    <row r="7419" spans="2:4" x14ac:dyDescent="0.3">
      <c r="B7419" s="72" t="s">
        <v>444</v>
      </c>
      <c r="C7419" s="74" t="s">
        <v>180</v>
      </c>
      <c r="D7419" s="73">
        <v>22718.36</v>
      </c>
    </row>
    <row r="7420" spans="2:4" x14ac:dyDescent="0.3">
      <c r="B7420" s="72" t="s">
        <v>444</v>
      </c>
      <c r="C7420" s="74" t="s">
        <v>182</v>
      </c>
      <c r="D7420" s="73">
        <v>368910.85</v>
      </c>
    </row>
    <row r="7421" spans="2:4" x14ac:dyDescent="0.3">
      <c r="B7421" s="72" t="s">
        <v>444</v>
      </c>
      <c r="C7421" s="74" t="s">
        <v>139</v>
      </c>
      <c r="D7421" s="73">
        <v>127920.48</v>
      </c>
    </row>
    <row r="7422" spans="2:4" x14ac:dyDescent="0.3">
      <c r="B7422" s="72" t="s">
        <v>444</v>
      </c>
      <c r="C7422" s="74" t="s">
        <v>141</v>
      </c>
      <c r="D7422" s="73">
        <v>125695.52</v>
      </c>
    </row>
    <row r="7423" spans="2:4" x14ac:dyDescent="0.3">
      <c r="B7423" s="72" t="s">
        <v>444</v>
      </c>
      <c r="C7423" s="74" t="s">
        <v>143</v>
      </c>
      <c r="D7423" s="73">
        <v>21818.86</v>
      </c>
    </row>
    <row r="7424" spans="2:4" x14ac:dyDescent="0.3">
      <c r="B7424" s="72" t="s">
        <v>444</v>
      </c>
      <c r="C7424" s="74" t="s">
        <v>145</v>
      </c>
      <c r="D7424" s="73">
        <v>6396.8600000000006</v>
      </c>
    </row>
    <row r="7425" spans="2:4" x14ac:dyDescent="0.3">
      <c r="B7425" s="72" t="s">
        <v>444</v>
      </c>
      <c r="C7425" s="74" t="s">
        <v>147</v>
      </c>
      <c r="D7425" s="73">
        <v>2525.84</v>
      </c>
    </row>
    <row r="7426" spans="2:4" x14ac:dyDescent="0.3">
      <c r="B7426" s="72" t="s">
        <v>444</v>
      </c>
      <c r="C7426" s="74" t="s">
        <v>149</v>
      </c>
      <c r="D7426" s="73">
        <v>5561.93</v>
      </c>
    </row>
    <row r="7427" spans="2:4" x14ac:dyDescent="0.3">
      <c r="B7427" s="72" t="s">
        <v>444</v>
      </c>
      <c r="C7427" s="74" t="s">
        <v>159</v>
      </c>
      <c r="D7427" s="73">
        <v>48459.179999999993</v>
      </c>
    </row>
    <row r="7428" spans="2:4" x14ac:dyDescent="0.3">
      <c r="B7428" s="72" t="s">
        <v>444</v>
      </c>
      <c r="C7428" s="74" t="s">
        <v>161</v>
      </c>
      <c r="D7428" s="73">
        <v>127757.11000000002</v>
      </c>
    </row>
    <row r="7429" spans="2:4" x14ac:dyDescent="0.3">
      <c r="B7429" s="72" t="s">
        <v>444</v>
      </c>
      <c r="C7429" s="74" t="s">
        <v>163</v>
      </c>
      <c r="D7429" s="73">
        <v>32071.869999999995</v>
      </c>
    </row>
    <row r="7430" spans="2:4" x14ac:dyDescent="0.3">
      <c r="B7430" s="72" t="s">
        <v>444</v>
      </c>
      <c r="C7430" s="74" t="s">
        <v>165</v>
      </c>
      <c r="D7430" s="73">
        <v>72528.62</v>
      </c>
    </row>
    <row r="7431" spans="2:4" x14ac:dyDescent="0.3">
      <c r="B7431" s="72" t="s">
        <v>444</v>
      </c>
      <c r="C7431" s="74" t="s">
        <v>124</v>
      </c>
      <c r="D7431" s="73">
        <v>59928.42</v>
      </c>
    </row>
    <row r="7432" spans="2:4" x14ac:dyDescent="0.3">
      <c r="B7432" s="72" t="s">
        <v>444</v>
      </c>
      <c r="C7432" s="74" t="s">
        <v>126</v>
      </c>
      <c r="D7432" s="73">
        <v>1080.9000000000001</v>
      </c>
    </row>
    <row r="7433" spans="2:4" x14ac:dyDescent="0.3">
      <c r="B7433" s="72" t="s">
        <v>444</v>
      </c>
      <c r="C7433" s="74" t="s">
        <v>128</v>
      </c>
      <c r="D7433" s="73">
        <v>42792.5</v>
      </c>
    </row>
    <row r="7434" spans="2:4" x14ac:dyDescent="0.3">
      <c r="B7434" s="72" t="s">
        <v>444</v>
      </c>
      <c r="C7434" s="74" t="s">
        <v>130</v>
      </c>
      <c r="D7434" s="73">
        <v>19460.02</v>
      </c>
    </row>
    <row r="7435" spans="2:4" x14ac:dyDescent="0.3">
      <c r="B7435" s="72" t="s">
        <v>444</v>
      </c>
      <c r="C7435" s="74" t="s">
        <v>132</v>
      </c>
      <c r="D7435" s="73">
        <v>106898.38</v>
      </c>
    </row>
    <row r="7436" spans="2:4" x14ac:dyDescent="0.3">
      <c r="B7436" s="72" t="s">
        <v>444</v>
      </c>
      <c r="C7436" s="74" t="s">
        <v>35</v>
      </c>
      <c r="D7436" s="73">
        <v>10998.52</v>
      </c>
    </row>
    <row r="7437" spans="2:4" x14ac:dyDescent="0.3">
      <c r="B7437" s="72" t="s">
        <v>444</v>
      </c>
      <c r="C7437" s="74" t="s">
        <v>39</v>
      </c>
      <c r="D7437" s="73">
        <v>10901.25</v>
      </c>
    </row>
    <row r="7438" spans="2:4" x14ac:dyDescent="0.3">
      <c r="B7438" s="72" t="s">
        <v>444</v>
      </c>
      <c r="C7438" s="74" t="s">
        <v>49</v>
      </c>
      <c r="D7438" s="73">
        <v>19650.57</v>
      </c>
    </row>
    <row r="7439" spans="2:4" x14ac:dyDescent="0.3">
      <c r="B7439" s="72" t="s">
        <v>444</v>
      </c>
      <c r="C7439" s="74" t="s">
        <v>51</v>
      </c>
      <c r="D7439" s="73">
        <v>27564.52</v>
      </c>
    </row>
    <row r="7440" spans="2:4" x14ac:dyDescent="0.3">
      <c r="B7440" s="72" t="s">
        <v>444</v>
      </c>
      <c r="C7440" s="74" t="s">
        <v>55</v>
      </c>
      <c r="D7440" s="73">
        <v>5248.9400000000005</v>
      </c>
    </row>
    <row r="7441" spans="2:4" x14ac:dyDescent="0.3">
      <c r="B7441" s="72" t="s">
        <v>444</v>
      </c>
      <c r="C7441" s="74" t="s">
        <v>57</v>
      </c>
      <c r="D7441" s="73">
        <v>2157</v>
      </c>
    </row>
    <row r="7442" spans="2:4" x14ac:dyDescent="0.3">
      <c r="B7442" s="72" t="s">
        <v>444</v>
      </c>
      <c r="C7442" s="74" t="s">
        <v>61</v>
      </c>
      <c r="D7442" s="73">
        <v>175</v>
      </c>
    </row>
    <row r="7443" spans="2:4" x14ac:dyDescent="0.3">
      <c r="B7443" s="72" t="s">
        <v>444</v>
      </c>
      <c r="C7443" s="74" t="s">
        <v>63</v>
      </c>
      <c r="D7443" s="73">
        <v>3214</v>
      </c>
    </row>
    <row r="7444" spans="2:4" x14ac:dyDescent="0.3">
      <c r="B7444" s="72" t="s">
        <v>444</v>
      </c>
      <c r="C7444" s="74" t="s">
        <v>67</v>
      </c>
      <c r="D7444" s="73">
        <v>3872.38</v>
      </c>
    </row>
    <row r="7445" spans="2:4" x14ac:dyDescent="0.3">
      <c r="B7445" s="72" t="s">
        <v>444</v>
      </c>
      <c r="C7445" s="74" t="s">
        <v>69</v>
      </c>
      <c r="D7445" s="73">
        <v>19358.18</v>
      </c>
    </row>
    <row r="7446" spans="2:4" x14ac:dyDescent="0.3">
      <c r="B7446" s="72" t="s">
        <v>444</v>
      </c>
      <c r="C7446" s="74" t="s">
        <v>71</v>
      </c>
      <c r="D7446" s="73">
        <v>25194</v>
      </c>
    </row>
    <row r="7447" spans="2:4" x14ac:dyDescent="0.3">
      <c r="B7447" s="72" t="s">
        <v>444</v>
      </c>
      <c r="C7447" s="74" t="s">
        <v>81</v>
      </c>
      <c r="D7447" s="73">
        <v>3087.61</v>
      </c>
    </row>
    <row r="7448" spans="2:4" x14ac:dyDescent="0.3">
      <c r="B7448" s="72" t="s">
        <v>444</v>
      </c>
      <c r="C7448" s="74" t="s">
        <v>89</v>
      </c>
      <c r="D7448" s="73">
        <v>19391.650000000001</v>
      </c>
    </row>
    <row r="7449" spans="2:4" x14ac:dyDescent="0.3">
      <c r="B7449" s="72" t="s">
        <v>444</v>
      </c>
      <c r="C7449" s="74" t="s">
        <v>91</v>
      </c>
      <c r="D7449" s="73">
        <v>9417.5600000000013</v>
      </c>
    </row>
    <row r="7450" spans="2:4" x14ac:dyDescent="0.3">
      <c r="B7450" s="72" t="s">
        <v>444</v>
      </c>
      <c r="C7450" s="74" t="s">
        <v>93</v>
      </c>
      <c r="D7450" s="73">
        <v>4589.92</v>
      </c>
    </row>
    <row r="7451" spans="2:4" x14ac:dyDescent="0.3">
      <c r="B7451" s="72" t="s">
        <v>444</v>
      </c>
      <c r="C7451" s="74" t="s">
        <v>95</v>
      </c>
      <c r="D7451" s="73">
        <v>13313.44</v>
      </c>
    </row>
    <row r="7452" spans="2:4" x14ac:dyDescent="0.3">
      <c r="B7452" s="72" t="s">
        <v>444</v>
      </c>
      <c r="C7452" s="74" t="s">
        <v>99</v>
      </c>
      <c r="D7452" s="73">
        <v>12328.28</v>
      </c>
    </row>
    <row r="7453" spans="2:4" x14ac:dyDescent="0.3">
      <c r="B7453" s="72" t="s">
        <v>444</v>
      </c>
      <c r="C7453" s="74" t="s">
        <v>101</v>
      </c>
      <c r="D7453" s="73">
        <v>13686.5</v>
      </c>
    </row>
    <row r="7454" spans="2:4" x14ac:dyDescent="0.3">
      <c r="B7454" s="72" t="s">
        <v>444</v>
      </c>
      <c r="C7454" s="74" t="s">
        <v>105</v>
      </c>
      <c r="D7454" s="73">
        <v>1161</v>
      </c>
    </row>
    <row r="7455" spans="2:4" x14ac:dyDescent="0.3">
      <c r="B7455" s="72" t="s">
        <v>444</v>
      </c>
      <c r="C7455" s="74" t="s">
        <v>107</v>
      </c>
      <c r="D7455" s="73">
        <v>232</v>
      </c>
    </row>
    <row r="7456" spans="2:4" x14ac:dyDescent="0.3">
      <c r="B7456" s="72" t="s">
        <v>444</v>
      </c>
      <c r="C7456" s="74" t="s">
        <v>109</v>
      </c>
      <c r="D7456" s="73">
        <v>143108.97</v>
      </c>
    </row>
    <row r="7457" spans="2:4" x14ac:dyDescent="0.3">
      <c r="B7457" s="72" t="s">
        <v>444</v>
      </c>
      <c r="C7457" s="74" t="s">
        <v>111</v>
      </c>
      <c r="D7457" s="73">
        <v>2655.36</v>
      </c>
    </row>
    <row r="7458" spans="2:4" x14ac:dyDescent="0.3">
      <c r="B7458" s="72" t="s">
        <v>444</v>
      </c>
      <c r="C7458" s="74" t="s">
        <v>113</v>
      </c>
      <c r="D7458" s="73">
        <v>6373.8</v>
      </c>
    </row>
    <row r="7459" spans="2:4" x14ac:dyDescent="0.3">
      <c r="B7459" s="72" t="s">
        <v>444</v>
      </c>
      <c r="C7459" s="74" t="s">
        <v>115</v>
      </c>
      <c r="D7459" s="73">
        <v>39262.69</v>
      </c>
    </row>
    <row r="7460" spans="2:4" x14ac:dyDescent="0.3">
      <c r="B7460" s="72" t="s">
        <v>444</v>
      </c>
      <c r="C7460" s="74" t="s">
        <v>117</v>
      </c>
      <c r="D7460" s="73">
        <v>18115.7</v>
      </c>
    </row>
    <row r="7461" spans="2:4" x14ac:dyDescent="0.3">
      <c r="B7461" s="72" t="s">
        <v>444</v>
      </c>
      <c r="C7461" s="74" t="s">
        <v>119</v>
      </c>
      <c r="D7461" s="73">
        <v>1259.43</v>
      </c>
    </row>
    <row r="7462" spans="2:4" x14ac:dyDescent="0.3">
      <c r="B7462" s="72" t="s">
        <v>444</v>
      </c>
      <c r="C7462" s="74" t="s">
        <v>121</v>
      </c>
      <c r="D7462" s="73">
        <v>49375.05</v>
      </c>
    </row>
    <row r="7463" spans="2:4" x14ac:dyDescent="0.3">
      <c r="B7463" s="72" t="s">
        <v>444</v>
      </c>
      <c r="C7463" s="74" t="s">
        <v>22</v>
      </c>
      <c r="D7463" s="73">
        <v>14440.08</v>
      </c>
    </row>
    <row r="7464" spans="2:4" x14ac:dyDescent="0.3">
      <c r="B7464" s="72" t="s">
        <v>444</v>
      </c>
      <c r="C7464" s="74" t="s">
        <v>6</v>
      </c>
      <c r="D7464" s="73">
        <v>13929.86</v>
      </c>
    </row>
    <row r="7465" spans="2:4" x14ac:dyDescent="0.3">
      <c r="B7465" s="72" t="s">
        <v>666</v>
      </c>
      <c r="C7465" s="74" t="s">
        <v>187</v>
      </c>
      <c r="D7465" s="73">
        <v>3005.52</v>
      </c>
    </row>
    <row r="7466" spans="2:4" x14ac:dyDescent="0.3">
      <c r="B7466" s="72" t="s">
        <v>666</v>
      </c>
      <c r="C7466" s="74" t="s">
        <v>190</v>
      </c>
      <c r="D7466" s="73">
        <v>21538.6</v>
      </c>
    </row>
    <row r="7467" spans="2:4" x14ac:dyDescent="0.3">
      <c r="B7467" s="72" t="s">
        <v>666</v>
      </c>
      <c r="C7467" s="74" t="s">
        <v>191</v>
      </c>
      <c r="D7467" s="73">
        <v>11875</v>
      </c>
    </row>
    <row r="7468" spans="2:4" x14ac:dyDescent="0.3">
      <c r="B7468" s="72" t="s">
        <v>666</v>
      </c>
      <c r="C7468" s="74" t="s">
        <v>192</v>
      </c>
      <c r="D7468" s="73">
        <v>231528.19999999998</v>
      </c>
    </row>
    <row r="7469" spans="2:4" x14ac:dyDescent="0.3">
      <c r="B7469" s="72" t="s">
        <v>666</v>
      </c>
      <c r="C7469" s="74" t="s">
        <v>178</v>
      </c>
      <c r="D7469" s="73">
        <v>17259.46</v>
      </c>
    </row>
    <row r="7470" spans="2:4" x14ac:dyDescent="0.3">
      <c r="B7470" s="72" t="s">
        <v>666</v>
      </c>
      <c r="C7470" s="74" t="s">
        <v>180</v>
      </c>
      <c r="D7470" s="73">
        <v>5841.52</v>
      </c>
    </row>
    <row r="7471" spans="2:4" x14ac:dyDescent="0.3">
      <c r="B7471" s="72" t="s">
        <v>666</v>
      </c>
      <c r="C7471" s="74" t="s">
        <v>182</v>
      </c>
      <c r="D7471" s="73">
        <v>67695.150000000009</v>
      </c>
    </row>
    <row r="7472" spans="2:4" x14ac:dyDescent="0.3">
      <c r="B7472" s="72" t="s">
        <v>666</v>
      </c>
      <c r="C7472" s="74" t="s">
        <v>139</v>
      </c>
      <c r="D7472" s="73">
        <v>24080.400000000001</v>
      </c>
    </row>
    <row r="7473" spans="2:4" x14ac:dyDescent="0.3">
      <c r="B7473" s="72" t="s">
        <v>666</v>
      </c>
      <c r="C7473" s="74" t="s">
        <v>141</v>
      </c>
      <c r="D7473" s="73">
        <v>33999.599999999999</v>
      </c>
    </row>
    <row r="7474" spans="2:4" x14ac:dyDescent="0.3">
      <c r="B7474" s="72" t="s">
        <v>666</v>
      </c>
      <c r="C7474" s="74" t="s">
        <v>143</v>
      </c>
      <c r="D7474" s="73">
        <v>2645.3099999999995</v>
      </c>
    </row>
    <row r="7475" spans="2:4" x14ac:dyDescent="0.3">
      <c r="B7475" s="72" t="s">
        <v>666</v>
      </c>
      <c r="C7475" s="74" t="s">
        <v>145</v>
      </c>
      <c r="D7475" s="73">
        <v>1988.25</v>
      </c>
    </row>
    <row r="7476" spans="2:4" x14ac:dyDescent="0.3">
      <c r="B7476" s="72" t="s">
        <v>666</v>
      </c>
      <c r="C7476" s="74" t="s">
        <v>147</v>
      </c>
      <c r="D7476" s="73">
        <v>537.18999999999994</v>
      </c>
    </row>
    <row r="7477" spans="2:4" x14ac:dyDescent="0.3">
      <c r="B7477" s="72" t="s">
        <v>666</v>
      </c>
      <c r="C7477" s="74" t="s">
        <v>149</v>
      </c>
      <c r="D7477" s="73">
        <v>1601.21</v>
      </c>
    </row>
    <row r="7478" spans="2:4" x14ac:dyDescent="0.3">
      <c r="B7478" s="72" t="s">
        <v>666</v>
      </c>
      <c r="C7478" s="74" t="s">
        <v>159</v>
      </c>
      <c r="D7478" s="73">
        <v>8476.58</v>
      </c>
    </row>
    <row r="7479" spans="2:4" x14ac:dyDescent="0.3">
      <c r="B7479" s="72" t="s">
        <v>666</v>
      </c>
      <c r="C7479" s="74" t="s">
        <v>161</v>
      </c>
      <c r="D7479" s="73">
        <v>37081.589999999997</v>
      </c>
    </row>
    <row r="7480" spans="2:4" x14ac:dyDescent="0.3">
      <c r="B7480" s="72" t="s">
        <v>666</v>
      </c>
      <c r="C7480" s="74" t="s">
        <v>163</v>
      </c>
      <c r="D7480" s="73">
        <v>6905.73</v>
      </c>
    </row>
    <row r="7481" spans="2:4" x14ac:dyDescent="0.3">
      <c r="B7481" s="72" t="s">
        <v>666</v>
      </c>
      <c r="C7481" s="74" t="s">
        <v>165</v>
      </c>
      <c r="D7481" s="73">
        <v>20215.89</v>
      </c>
    </row>
    <row r="7482" spans="2:4" x14ac:dyDescent="0.3">
      <c r="B7482" s="72" t="s">
        <v>666</v>
      </c>
      <c r="C7482" s="74" t="s">
        <v>124</v>
      </c>
      <c r="D7482" s="73">
        <v>6217.52</v>
      </c>
    </row>
    <row r="7483" spans="2:4" x14ac:dyDescent="0.3">
      <c r="B7483" s="72" t="s">
        <v>666</v>
      </c>
      <c r="C7483" s="74" t="s">
        <v>126</v>
      </c>
      <c r="D7483" s="73">
        <v>21381.96</v>
      </c>
    </row>
    <row r="7484" spans="2:4" x14ac:dyDescent="0.3">
      <c r="B7484" s="72" t="s">
        <v>666</v>
      </c>
      <c r="C7484" s="74" t="s">
        <v>128</v>
      </c>
      <c r="D7484" s="73">
        <v>325.64</v>
      </c>
    </row>
    <row r="7485" spans="2:4" x14ac:dyDescent="0.3">
      <c r="B7485" s="72" t="s">
        <v>666</v>
      </c>
      <c r="C7485" s="74" t="s">
        <v>130</v>
      </c>
      <c r="D7485" s="73">
        <v>13602.67</v>
      </c>
    </row>
    <row r="7486" spans="2:4" x14ac:dyDescent="0.3">
      <c r="B7486" s="72" t="s">
        <v>666</v>
      </c>
      <c r="C7486" s="74" t="s">
        <v>132</v>
      </c>
      <c r="D7486" s="73">
        <v>40015.99</v>
      </c>
    </row>
    <row r="7487" spans="2:4" x14ac:dyDescent="0.3">
      <c r="B7487" s="72" t="s">
        <v>666</v>
      </c>
      <c r="C7487" s="74" t="s">
        <v>35</v>
      </c>
      <c r="D7487" s="73">
        <v>1878.11</v>
      </c>
    </row>
    <row r="7488" spans="2:4" x14ac:dyDescent="0.3">
      <c r="B7488" s="72" t="s">
        <v>666</v>
      </c>
      <c r="C7488" s="74" t="s">
        <v>39</v>
      </c>
      <c r="D7488" s="73">
        <v>1867.58</v>
      </c>
    </row>
    <row r="7489" spans="2:4" x14ac:dyDescent="0.3">
      <c r="B7489" s="72" t="s">
        <v>666</v>
      </c>
      <c r="C7489" s="74" t="s">
        <v>49</v>
      </c>
      <c r="D7489" s="73">
        <v>9078.5400000000009</v>
      </c>
    </row>
    <row r="7490" spans="2:4" x14ac:dyDescent="0.3">
      <c r="B7490" s="72" t="s">
        <v>666</v>
      </c>
      <c r="C7490" s="74" t="s">
        <v>55</v>
      </c>
      <c r="D7490" s="73">
        <v>15705.349999999999</v>
      </c>
    </row>
    <row r="7491" spans="2:4" x14ac:dyDescent="0.3">
      <c r="B7491" s="72" t="s">
        <v>666</v>
      </c>
      <c r="C7491" s="74" t="s">
        <v>57</v>
      </c>
      <c r="D7491" s="73">
        <v>7257.74</v>
      </c>
    </row>
    <row r="7492" spans="2:4" x14ac:dyDescent="0.3">
      <c r="B7492" s="72" t="s">
        <v>666</v>
      </c>
      <c r="C7492" s="74" t="s">
        <v>69</v>
      </c>
      <c r="D7492" s="73">
        <v>5746.59</v>
      </c>
    </row>
    <row r="7493" spans="2:4" x14ac:dyDescent="0.3">
      <c r="B7493" s="72" t="s">
        <v>666</v>
      </c>
      <c r="C7493" s="74" t="s">
        <v>71</v>
      </c>
      <c r="D7493" s="73">
        <v>9648</v>
      </c>
    </row>
    <row r="7494" spans="2:4" x14ac:dyDescent="0.3">
      <c r="B7494" s="72" t="s">
        <v>666</v>
      </c>
      <c r="C7494" s="74" t="s">
        <v>73</v>
      </c>
      <c r="D7494" s="73">
        <v>21530.54</v>
      </c>
    </row>
    <row r="7495" spans="2:4" x14ac:dyDescent="0.3">
      <c r="B7495" s="72" t="s">
        <v>666</v>
      </c>
      <c r="C7495" s="74" t="s">
        <v>77</v>
      </c>
      <c r="D7495" s="73">
        <v>33698.15</v>
      </c>
    </row>
    <row r="7496" spans="2:4" x14ac:dyDescent="0.3">
      <c r="B7496" s="72" t="s">
        <v>666</v>
      </c>
      <c r="C7496" s="74" t="s">
        <v>85</v>
      </c>
      <c r="D7496" s="73">
        <v>-8149.62</v>
      </c>
    </row>
    <row r="7497" spans="2:4" x14ac:dyDescent="0.3">
      <c r="B7497" s="72" t="s">
        <v>666</v>
      </c>
      <c r="C7497" s="74" t="s">
        <v>89</v>
      </c>
      <c r="D7497" s="73">
        <v>3950</v>
      </c>
    </row>
    <row r="7498" spans="2:4" x14ac:dyDescent="0.3">
      <c r="B7498" s="72" t="s">
        <v>666</v>
      </c>
      <c r="C7498" s="74" t="s">
        <v>91</v>
      </c>
      <c r="D7498" s="73">
        <v>4293.38</v>
      </c>
    </row>
    <row r="7499" spans="2:4" x14ac:dyDescent="0.3">
      <c r="B7499" s="72" t="s">
        <v>666</v>
      </c>
      <c r="C7499" s="74" t="s">
        <v>93</v>
      </c>
      <c r="D7499" s="73">
        <v>1191</v>
      </c>
    </row>
    <row r="7500" spans="2:4" x14ac:dyDescent="0.3">
      <c r="B7500" s="72" t="s">
        <v>666</v>
      </c>
      <c r="C7500" s="74" t="s">
        <v>95</v>
      </c>
      <c r="D7500" s="73">
        <v>10946.67</v>
      </c>
    </row>
    <row r="7501" spans="2:4" x14ac:dyDescent="0.3">
      <c r="B7501" s="72" t="s">
        <v>666</v>
      </c>
      <c r="C7501" s="74" t="s">
        <v>109</v>
      </c>
      <c r="D7501" s="73">
        <v>3740.56</v>
      </c>
    </row>
    <row r="7502" spans="2:4" x14ac:dyDescent="0.3">
      <c r="B7502" s="72" t="s">
        <v>666</v>
      </c>
      <c r="C7502" s="74" t="s">
        <v>111</v>
      </c>
      <c r="D7502" s="73">
        <v>2607.9700000000003</v>
      </c>
    </row>
    <row r="7503" spans="2:4" x14ac:dyDescent="0.3">
      <c r="B7503" s="72" t="s">
        <v>666</v>
      </c>
      <c r="C7503" s="74" t="s">
        <v>117</v>
      </c>
      <c r="D7503" s="73">
        <v>73544.509999999995</v>
      </c>
    </row>
    <row r="7504" spans="2:4" x14ac:dyDescent="0.3">
      <c r="B7504" s="72" t="s">
        <v>666</v>
      </c>
      <c r="C7504" s="74" t="s">
        <v>119</v>
      </c>
      <c r="D7504" s="73">
        <v>802.35</v>
      </c>
    </row>
    <row r="7505" spans="2:4" x14ac:dyDescent="0.3">
      <c r="B7505" s="72" t="s">
        <v>666</v>
      </c>
      <c r="C7505" s="74" t="s">
        <v>121</v>
      </c>
      <c r="D7505" s="73">
        <v>37.130000000000003</v>
      </c>
    </row>
    <row r="7506" spans="2:4" x14ac:dyDescent="0.3">
      <c r="B7506" s="72" t="s">
        <v>666</v>
      </c>
      <c r="C7506" s="74" t="s">
        <v>22</v>
      </c>
      <c r="D7506" s="73">
        <v>33789.480000000003</v>
      </c>
    </row>
    <row r="7507" spans="2:4" x14ac:dyDescent="0.3">
      <c r="B7507" s="72" t="s">
        <v>666</v>
      </c>
      <c r="C7507" s="74" t="s">
        <v>6</v>
      </c>
      <c r="D7507" s="73">
        <v>68947.75</v>
      </c>
    </row>
    <row r="7508" spans="2:4" x14ac:dyDescent="0.3">
      <c r="B7508" s="72" t="s">
        <v>382</v>
      </c>
      <c r="C7508" s="74" t="s">
        <v>194</v>
      </c>
      <c r="D7508" s="73">
        <v>119769.82</v>
      </c>
    </row>
    <row r="7509" spans="2:4" x14ac:dyDescent="0.3">
      <c r="B7509" s="72" t="s">
        <v>382</v>
      </c>
      <c r="C7509" s="74" t="s">
        <v>193</v>
      </c>
      <c r="D7509" s="73">
        <v>-119769.82</v>
      </c>
    </row>
    <row r="7510" spans="2:4" x14ac:dyDescent="0.3">
      <c r="B7510" s="72" t="s">
        <v>382</v>
      </c>
      <c r="C7510" s="74" t="s">
        <v>185</v>
      </c>
      <c r="D7510" s="73">
        <v>80640</v>
      </c>
    </row>
    <row r="7511" spans="2:4" x14ac:dyDescent="0.3">
      <c r="B7511" s="72" t="s">
        <v>382</v>
      </c>
      <c r="C7511" s="74" t="s">
        <v>186</v>
      </c>
      <c r="D7511" s="73">
        <v>65608.44</v>
      </c>
    </row>
    <row r="7512" spans="2:4" x14ac:dyDescent="0.3">
      <c r="B7512" s="72" t="s">
        <v>382</v>
      </c>
      <c r="C7512" s="74" t="s">
        <v>187</v>
      </c>
      <c r="D7512" s="73">
        <v>117128</v>
      </c>
    </row>
    <row r="7513" spans="2:4" x14ac:dyDescent="0.3">
      <c r="B7513" s="72" t="s">
        <v>382</v>
      </c>
      <c r="C7513" s="74" t="s">
        <v>190</v>
      </c>
      <c r="D7513" s="73">
        <v>138323.88</v>
      </c>
    </row>
    <row r="7514" spans="2:4" x14ac:dyDescent="0.3">
      <c r="B7514" s="72" t="s">
        <v>382</v>
      </c>
      <c r="C7514" s="74" t="s">
        <v>191</v>
      </c>
      <c r="D7514" s="73">
        <v>190013.95</v>
      </c>
    </row>
    <row r="7515" spans="2:4" x14ac:dyDescent="0.3">
      <c r="B7515" s="72" t="s">
        <v>382</v>
      </c>
      <c r="C7515" s="74" t="s">
        <v>192</v>
      </c>
      <c r="D7515" s="73">
        <v>4488208.45</v>
      </c>
    </row>
    <row r="7516" spans="2:4" x14ac:dyDescent="0.3">
      <c r="B7516" s="72" t="s">
        <v>382</v>
      </c>
      <c r="C7516" s="74" t="s">
        <v>172</v>
      </c>
      <c r="D7516" s="73">
        <v>8533.869999999999</v>
      </c>
    </row>
    <row r="7517" spans="2:4" x14ac:dyDescent="0.3">
      <c r="B7517" s="72" t="s">
        <v>382</v>
      </c>
      <c r="C7517" s="74" t="s">
        <v>174</v>
      </c>
      <c r="D7517" s="73">
        <v>5360.6100000000006</v>
      </c>
    </row>
    <row r="7518" spans="2:4" x14ac:dyDescent="0.3">
      <c r="B7518" s="72" t="s">
        <v>382</v>
      </c>
      <c r="C7518" s="74" t="s">
        <v>178</v>
      </c>
      <c r="D7518" s="73">
        <v>110973.03</v>
      </c>
    </row>
    <row r="7519" spans="2:4" x14ac:dyDescent="0.3">
      <c r="B7519" s="72" t="s">
        <v>382</v>
      </c>
      <c r="C7519" s="74" t="s">
        <v>180</v>
      </c>
      <c r="D7519" s="73">
        <v>68000.430000000008</v>
      </c>
    </row>
    <row r="7520" spans="2:4" x14ac:dyDescent="0.3">
      <c r="B7520" s="72" t="s">
        <v>382</v>
      </c>
      <c r="C7520" s="74" t="s">
        <v>182</v>
      </c>
      <c r="D7520" s="73">
        <v>2243365.2700000005</v>
      </c>
    </row>
    <row r="7521" spans="2:4" x14ac:dyDescent="0.3">
      <c r="B7521" s="72" t="s">
        <v>382</v>
      </c>
      <c r="C7521" s="74" t="s">
        <v>139</v>
      </c>
      <c r="D7521" s="73">
        <v>769540.12</v>
      </c>
    </row>
    <row r="7522" spans="2:4" x14ac:dyDescent="0.3">
      <c r="B7522" s="72" t="s">
        <v>382</v>
      </c>
      <c r="C7522" s="74" t="s">
        <v>141</v>
      </c>
      <c r="D7522" s="73">
        <v>695729.67</v>
      </c>
    </row>
    <row r="7523" spans="2:4" x14ac:dyDescent="0.3">
      <c r="B7523" s="72" t="s">
        <v>382</v>
      </c>
      <c r="C7523" s="74" t="s">
        <v>143</v>
      </c>
      <c r="D7523" s="73">
        <v>29390.910000000007</v>
      </c>
    </row>
    <row r="7524" spans="2:4" x14ac:dyDescent="0.3">
      <c r="B7524" s="72" t="s">
        <v>382</v>
      </c>
      <c r="C7524" s="74" t="s">
        <v>145</v>
      </c>
      <c r="D7524" s="73">
        <v>28417.85</v>
      </c>
    </row>
    <row r="7525" spans="2:4" x14ac:dyDescent="0.3">
      <c r="B7525" s="72" t="s">
        <v>382</v>
      </c>
      <c r="C7525" s="74" t="s">
        <v>147</v>
      </c>
      <c r="D7525" s="73">
        <v>6081.8</v>
      </c>
    </row>
    <row r="7526" spans="2:4" x14ac:dyDescent="0.3">
      <c r="B7526" s="72" t="s">
        <v>382</v>
      </c>
      <c r="C7526" s="74" t="s">
        <v>149</v>
      </c>
      <c r="D7526" s="73">
        <v>14089.25</v>
      </c>
    </row>
    <row r="7527" spans="2:4" x14ac:dyDescent="0.3">
      <c r="B7527" s="72" t="s">
        <v>382</v>
      </c>
      <c r="C7527" s="74" t="s">
        <v>159</v>
      </c>
      <c r="D7527" s="73">
        <v>251457.97999999998</v>
      </c>
    </row>
    <row r="7528" spans="2:4" x14ac:dyDescent="0.3">
      <c r="B7528" s="72" t="s">
        <v>382</v>
      </c>
      <c r="C7528" s="74" t="s">
        <v>161</v>
      </c>
      <c r="D7528" s="73">
        <v>679020.96000000008</v>
      </c>
    </row>
    <row r="7529" spans="2:4" x14ac:dyDescent="0.3">
      <c r="B7529" s="72" t="s">
        <v>382</v>
      </c>
      <c r="C7529" s="74" t="s">
        <v>163</v>
      </c>
      <c r="D7529" s="73">
        <v>181154.05</v>
      </c>
    </row>
    <row r="7530" spans="2:4" x14ac:dyDescent="0.3">
      <c r="B7530" s="72" t="s">
        <v>382</v>
      </c>
      <c r="C7530" s="74" t="s">
        <v>165</v>
      </c>
      <c r="D7530" s="73">
        <v>376648.44999999995</v>
      </c>
    </row>
    <row r="7531" spans="2:4" x14ac:dyDescent="0.3">
      <c r="B7531" s="72" t="s">
        <v>382</v>
      </c>
      <c r="C7531" s="74" t="s">
        <v>167</v>
      </c>
      <c r="D7531" s="73">
        <v>-7</v>
      </c>
    </row>
    <row r="7532" spans="2:4" x14ac:dyDescent="0.3">
      <c r="B7532" s="72" t="s">
        <v>382</v>
      </c>
      <c r="C7532" s="74" t="s">
        <v>124</v>
      </c>
      <c r="D7532" s="73">
        <v>388050.75</v>
      </c>
    </row>
    <row r="7533" spans="2:4" x14ac:dyDescent="0.3">
      <c r="B7533" s="72" t="s">
        <v>382</v>
      </c>
      <c r="C7533" s="74" t="s">
        <v>126</v>
      </c>
      <c r="D7533" s="73">
        <v>74683.739999999991</v>
      </c>
    </row>
    <row r="7534" spans="2:4" x14ac:dyDescent="0.3">
      <c r="B7534" s="72" t="s">
        <v>382</v>
      </c>
      <c r="C7534" s="74" t="s">
        <v>128</v>
      </c>
      <c r="D7534" s="73">
        <v>149958.12</v>
      </c>
    </row>
    <row r="7535" spans="2:4" x14ac:dyDescent="0.3">
      <c r="B7535" s="72" t="s">
        <v>382</v>
      </c>
      <c r="C7535" s="74" t="s">
        <v>130</v>
      </c>
      <c r="D7535" s="73">
        <v>79491.520000000004</v>
      </c>
    </row>
    <row r="7536" spans="2:4" x14ac:dyDescent="0.3">
      <c r="B7536" s="72" t="s">
        <v>382</v>
      </c>
      <c r="C7536" s="74" t="s">
        <v>132</v>
      </c>
      <c r="D7536" s="73">
        <v>454016.24</v>
      </c>
    </row>
    <row r="7537" spans="2:4" x14ac:dyDescent="0.3">
      <c r="B7537" s="72" t="s">
        <v>382</v>
      </c>
      <c r="C7537" s="74" t="s">
        <v>39</v>
      </c>
      <c r="D7537" s="73">
        <v>21691.4</v>
      </c>
    </row>
    <row r="7538" spans="2:4" x14ac:dyDescent="0.3">
      <c r="B7538" s="72" t="s">
        <v>382</v>
      </c>
      <c r="C7538" s="74" t="s">
        <v>49</v>
      </c>
      <c r="D7538" s="73">
        <v>125281.79000000001</v>
      </c>
    </row>
    <row r="7539" spans="2:4" x14ac:dyDescent="0.3">
      <c r="B7539" s="72" t="s">
        <v>382</v>
      </c>
      <c r="C7539" s="74" t="s">
        <v>51</v>
      </c>
      <c r="D7539" s="73">
        <v>82027.44</v>
      </c>
    </row>
    <row r="7540" spans="2:4" x14ac:dyDescent="0.3">
      <c r="B7540" s="72" t="s">
        <v>382</v>
      </c>
      <c r="C7540" s="74" t="s">
        <v>55</v>
      </c>
      <c r="D7540" s="73">
        <v>3271940.73</v>
      </c>
    </row>
    <row r="7541" spans="2:4" x14ac:dyDescent="0.3">
      <c r="B7541" s="72" t="s">
        <v>382</v>
      </c>
      <c r="C7541" s="74" t="s">
        <v>57</v>
      </c>
      <c r="D7541" s="73">
        <v>17049.14</v>
      </c>
    </row>
    <row r="7542" spans="2:4" x14ac:dyDescent="0.3">
      <c r="B7542" s="72" t="s">
        <v>382</v>
      </c>
      <c r="C7542" s="74" t="s">
        <v>63</v>
      </c>
      <c r="D7542" s="73">
        <v>72655.37</v>
      </c>
    </row>
    <row r="7543" spans="2:4" x14ac:dyDescent="0.3">
      <c r="B7543" s="72" t="s">
        <v>382</v>
      </c>
      <c r="C7543" s="74" t="s">
        <v>65</v>
      </c>
      <c r="D7543" s="73">
        <v>5396.35</v>
      </c>
    </row>
    <row r="7544" spans="2:4" x14ac:dyDescent="0.3">
      <c r="B7544" s="72" t="s">
        <v>382</v>
      </c>
      <c r="C7544" s="74" t="s">
        <v>67</v>
      </c>
      <c r="D7544" s="73">
        <v>513.79999999999995</v>
      </c>
    </row>
    <row r="7545" spans="2:4" x14ac:dyDescent="0.3">
      <c r="B7545" s="72" t="s">
        <v>382</v>
      </c>
      <c r="C7545" s="74" t="s">
        <v>69</v>
      </c>
      <c r="D7545" s="73">
        <v>52253.479999999996</v>
      </c>
    </row>
    <row r="7546" spans="2:4" x14ac:dyDescent="0.3">
      <c r="B7546" s="72" t="s">
        <v>382</v>
      </c>
      <c r="C7546" s="74" t="s">
        <v>71</v>
      </c>
      <c r="D7546" s="73">
        <v>200718.86000000002</v>
      </c>
    </row>
    <row r="7547" spans="2:4" x14ac:dyDescent="0.3">
      <c r="B7547" s="72" t="s">
        <v>382</v>
      </c>
      <c r="C7547" s="74" t="s">
        <v>81</v>
      </c>
      <c r="D7547" s="73">
        <v>12464.64</v>
      </c>
    </row>
    <row r="7548" spans="2:4" x14ac:dyDescent="0.3">
      <c r="B7548" s="72" t="s">
        <v>382</v>
      </c>
      <c r="C7548" s="74" t="s">
        <v>89</v>
      </c>
      <c r="D7548" s="73">
        <v>28207.559999999998</v>
      </c>
    </row>
    <row r="7549" spans="2:4" x14ac:dyDescent="0.3">
      <c r="B7549" s="72" t="s">
        <v>382</v>
      </c>
      <c r="C7549" s="74" t="s">
        <v>91</v>
      </c>
      <c r="D7549" s="73">
        <v>69232.760000000009</v>
      </c>
    </row>
    <row r="7550" spans="2:4" x14ac:dyDescent="0.3">
      <c r="B7550" s="72" t="s">
        <v>382</v>
      </c>
      <c r="C7550" s="74" t="s">
        <v>93</v>
      </c>
      <c r="D7550" s="73">
        <v>24207.190000000002</v>
      </c>
    </row>
    <row r="7551" spans="2:4" x14ac:dyDescent="0.3">
      <c r="B7551" s="72" t="s">
        <v>382</v>
      </c>
      <c r="C7551" s="74" t="s">
        <v>95</v>
      </c>
      <c r="D7551" s="73">
        <v>60590.020000000004</v>
      </c>
    </row>
    <row r="7552" spans="2:4" x14ac:dyDescent="0.3">
      <c r="B7552" s="72" t="s">
        <v>382</v>
      </c>
      <c r="C7552" s="74" t="s">
        <v>97</v>
      </c>
      <c r="D7552" s="73">
        <v>16546.580000000002</v>
      </c>
    </row>
    <row r="7553" spans="2:4" x14ac:dyDescent="0.3">
      <c r="B7553" s="72" t="s">
        <v>382</v>
      </c>
      <c r="C7553" s="74" t="s">
        <v>99</v>
      </c>
      <c r="D7553" s="73">
        <v>69572.87</v>
      </c>
    </row>
    <row r="7554" spans="2:4" x14ac:dyDescent="0.3">
      <c r="B7554" s="72" t="s">
        <v>382</v>
      </c>
      <c r="C7554" s="74" t="s">
        <v>101</v>
      </c>
      <c r="D7554" s="73">
        <v>31665.18</v>
      </c>
    </row>
    <row r="7555" spans="2:4" x14ac:dyDescent="0.3">
      <c r="B7555" s="72" t="s">
        <v>382</v>
      </c>
      <c r="C7555" s="74" t="s">
        <v>105</v>
      </c>
      <c r="D7555" s="73">
        <v>19915.73</v>
      </c>
    </row>
    <row r="7556" spans="2:4" x14ac:dyDescent="0.3">
      <c r="B7556" s="72" t="s">
        <v>382</v>
      </c>
      <c r="C7556" s="74" t="s">
        <v>107</v>
      </c>
      <c r="D7556" s="73">
        <v>9752.5</v>
      </c>
    </row>
    <row r="7557" spans="2:4" x14ac:dyDescent="0.3">
      <c r="B7557" s="72" t="s">
        <v>382</v>
      </c>
      <c r="C7557" s="74" t="s">
        <v>109</v>
      </c>
      <c r="D7557" s="73">
        <v>34670.550000000003</v>
      </c>
    </row>
    <row r="7558" spans="2:4" x14ac:dyDescent="0.3">
      <c r="B7558" s="72" t="s">
        <v>382</v>
      </c>
      <c r="C7558" s="74" t="s">
        <v>111</v>
      </c>
      <c r="D7558" s="73">
        <v>181131.74</v>
      </c>
    </row>
    <row r="7559" spans="2:4" x14ac:dyDescent="0.3">
      <c r="B7559" s="72" t="s">
        <v>382</v>
      </c>
      <c r="C7559" s="74" t="s">
        <v>117</v>
      </c>
      <c r="D7559" s="73">
        <v>12351297.119999999</v>
      </c>
    </row>
    <row r="7560" spans="2:4" x14ac:dyDescent="0.3">
      <c r="B7560" s="72" t="s">
        <v>382</v>
      </c>
      <c r="C7560" s="74" t="s">
        <v>119</v>
      </c>
      <c r="D7560" s="73">
        <v>4822.58</v>
      </c>
    </row>
    <row r="7561" spans="2:4" x14ac:dyDescent="0.3">
      <c r="B7561" s="72" t="s">
        <v>382</v>
      </c>
      <c r="C7561" s="74" t="s">
        <v>121</v>
      </c>
      <c r="D7561" s="73">
        <v>4635.4400000000005</v>
      </c>
    </row>
    <row r="7562" spans="2:4" x14ac:dyDescent="0.3">
      <c r="B7562" s="72" t="s">
        <v>382</v>
      </c>
      <c r="C7562" s="74" t="s">
        <v>22</v>
      </c>
      <c r="D7562" s="73">
        <v>50302.48</v>
      </c>
    </row>
    <row r="7563" spans="2:4" x14ac:dyDescent="0.3">
      <c r="B7563" s="72" t="s">
        <v>382</v>
      </c>
      <c r="C7563" s="74" t="s">
        <v>6</v>
      </c>
      <c r="D7563" s="73">
        <v>214155.91999999998</v>
      </c>
    </row>
    <row r="7564" spans="2:4" x14ac:dyDescent="0.3">
      <c r="B7564" s="72" t="s">
        <v>382</v>
      </c>
      <c r="C7564" s="74" t="s">
        <v>8</v>
      </c>
      <c r="D7564" s="73">
        <v>21272.27</v>
      </c>
    </row>
    <row r="7565" spans="2:4" x14ac:dyDescent="0.3">
      <c r="B7565" s="72" t="s">
        <v>382</v>
      </c>
      <c r="C7565" s="74" t="s">
        <v>10</v>
      </c>
      <c r="D7565" s="73">
        <v>2436.4</v>
      </c>
    </row>
    <row r="7566" spans="2:4" x14ac:dyDescent="0.3">
      <c r="B7566" s="72" t="s">
        <v>382</v>
      </c>
      <c r="C7566" s="74" t="s">
        <v>12</v>
      </c>
      <c r="D7566" s="73">
        <v>18914.63</v>
      </c>
    </row>
    <row r="7567" spans="2:4" x14ac:dyDescent="0.3">
      <c r="B7567" s="72" t="s">
        <v>382</v>
      </c>
      <c r="C7567" s="74" t="s">
        <v>14</v>
      </c>
      <c r="D7567" s="73">
        <v>11664.71</v>
      </c>
    </row>
    <row r="7568" spans="2:4" x14ac:dyDescent="0.3">
      <c r="B7568" s="72" t="s">
        <v>382</v>
      </c>
      <c r="C7568" s="74" t="s">
        <v>18</v>
      </c>
      <c r="D7568" s="73">
        <v>40013.620000000003</v>
      </c>
    </row>
    <row r="7569" spans="2:4" x14ac:dyDescent="0.3">
      <c r="B7569" s="72" t="s">
        <v>820</v>
      </c>
      <c r="C7569" s="74" t="s">
        <v>194</v>
      </c>
      <c r="D7569" s="73">
        <v>159624.16999999998</v>
      </c>
    </row>
    <row r="7570" spans="2:4" x14ac:dyDescent="0.3">
      <c r="B7570" s="72" t="s">
        <v>820</v>
      </c>
      <c r="C7570" s="74" t="s">
        <v>193</v>
      </c>
      <c r="D7570" s="73">
        <v>-159624.17000000001</v>
      </c>
    </row>
    <row r="7571" spans="2:4" x14ac:dyDescent="0.3">
      <c r="B7571" s="72" t="s">
        <v>820</v>
      </c>
      <c r="C7571" s="74" t="s">
        <v>185</v>
      </c>
      <c r="D7571" s="73">
        <v>68460</v>
      </c>
    </row>
    <row r="7572" spans="2:4" x14ac:dyDescent="0.3">
      <c r="B7572" s="72" t="s">
        <v>820</v>
      </c>
      <c r="C7572" s="74" t="s">
        <v>186</v>
      </c>
      <c r="D7572" s="73">
        <v>129742.57</v>
      </c>
    </row>
    <row r="7573" spans="2:4" x14ac:dyDescent="0.3">
      <c r="B7573" s="72" t="s">
        <v>820</v>
      </c>
      <c r="C7573" s="74" t="s">
        <v>187</v>
      </c>
      <c r="D7573" s="73">
        <v>293908.86000000004</v>
      </c>
    </row>
    <row r="7574" spans="2:4" x14ac:dyDescent="0.3">
      <c r="B7574" s="72" t="s">
        <v>820</v>
      </c>
      <c r="C7574" s="74" t="s">
        <v>190</v>
      </c>
      <c r="D7574" s="73">
        <v>95934.02</v>
      </c>
    </row>
    <row r="7575" spans="2:4" x14ac:dyDescent="0.3">
      <c r="B7575" s="72" t="s">
        <v>820</v>
      </c>
      <c r="C7575" s="74" t="s">
        <v>191</v>
      </c>
      <c r="D7575" s="73">
        <v>264127.02</v>
      </c>
    </row>
    <row r="7576" spans="2:4" x14ac:dyDescent="0.3">
      <c r="B7576" s="72" t="s">
        <v>820</v>
      </c>
      <c r="C7576" s="74" t="s">
        <v>192</v>
      </c>
      <c r="D7576" s="73">
        <v>6161800.1400000006</v>
      </c>
    </row>
    <row r="7577" spans="2:4" x14ac:dyDescent="0.3">
      <c r="B7577" s="72" t="s">
        <v>820</v>
      </c>
      <c r="C7577" s="74" t="s">
        <v>172</v>
      </c>
      <c r="D7577" s="73">
        <v>107574.98</v>
      </c>
    </row>
    <row r="7578" spans="2:4" x14ac:dyDescent="0.3">
      <c r="B7578" s="72" t="s">
        <v>820</v>
      </c>
      <c r="C7578" s="74" t="s">
        <v>174</v>
      </c>
      <c r="D7578" s="73">
        <v>258306.91</v>
      </c>
    </row>
    <row r="7579" spans="2:4" x14ac:dyDescent="0.3">
      <c r="B7579" s="72" t="s">
        <v>820</v>
      </c>
      <c r="C7579" s="74" t="s">
        <v>178</v>
      </c>
      <c r="D7579" s="73">
        <v>247498.53</v>
      </c>
    </row>
    <row r="7580" spans="2:4" x14ac:dyDescent="0.3">
      <c r="B7580" s="72" t="s">
        <v>820</v>
      </c>
      <c r="C7580" s="74" t="s">
        <v>180</v>
      </c>
      <c r="D7580" s="73">
        <v>143036.72</v>
      </c>
    </row>
    <row r="7581" spans="2:4" x14ac:dyDescent="0.3">
      <c r="B7581" s="72" t="s">
        <v>820</v>
      </c>
      <c r="C7581" s="74" t="s">
        <v>182</v>
      </c>
      <c r="D7581" s="73">
        <v>3279995.58</v>
      </c>
    </row>
    <row r="7582" spans="2:4" x14ac:dyDescent="0.3">
      <c r="B7582" s="72" t="s">
        <v>820</v>
      </c>
      <c r="C7582" s="74" t="s">
        <v>139</v>
      </c>
      <c r="D7582" s="73">
        <v>915074.67000000016</v>
      </c>
    </row>
    <row r="7583" spans="2:4" x14ac:dyDescent="0.3">
      <c r="B7583" s="72" t="s">
        <v>820</v>
      </c>
      <c r="C7583" s="74" t="s">
        <v>141</v>
      </c>
      <c r="D7583" s="73">
        <v>931216.33000000007</v>
      </c>
    </row>
    <row r="7584" spans="2:4" x14ac:dyDescent="0.3">
      <c r="B7584" s="72" t="s">
        <v>820</v>
      </c>
      <c r="C7584" s="74" t="s">
        <v>143</v>
      </c>
      <c r="D7584" s="73">
        <v>117659.96</v>
      </c>
    </row>
    <row r="7585" spans="2:4" x14ac:dyDescent="0.3">
      <c r="B7585" s="72" t="s">
        <v>820</v>
      </c>
      <c r="C7585" s="74" t="s">
        <v>145</v>
      </c>
      <c r="D7585" s="73">
        <v>37844.46</v>
      </c>
    </row>
    <row r="7586" spans="2:4" x14ac:dyDescent="0.3">
      <c r="B7586" s="72" t="s">
        <v>820</v>
      </c>
      <c r="C7586" s="74" t="s">
        <v>147</v>
      </c>
      <c r="D7586" s="73">
        <v>30035.180000000004</v>
      </c>
    </row>
    <row r="7587" spans="2:4" x14ac:dyDescent="0.3">
      <c r="B7587" s="72" t="s">
        <v>820</v>
      </c>
      <c r="C7587" s="74" t="s">
        <v>149</v>
      </c>
      <c r="D7587" s="73">
        <v>78150.22</v>
      </c>
    </row>
    <row r="7588" spans="2:4" x14ac:dyDescent="0.3">
      <c r="B7588" s="72" t="s">
        <v>820</v>
      </c>
      <c r="C7588" s="74" t="s">
        <v>159</v>
      </c>
      <c r="D7588" s="73">
        <v>427695.40000000008</v>
      </c>
    </row>
    <row r="7589" spans="2:4" x14ac:dyDescent="0.3">
      <c r="B7589" s="72" t="s">
        <v>820</v>
      </c>
      <c r="C7589" s="74" t="s">
        <v>161</v>
      </c>
      <c r="D7589" s="73">
        <v>973180.74000000011</v>
      </c>
    </row>
    <row r="7590" spans="2:4" x14ac:dyDescent="0.3">
      <c r="B7590" s="72" t="s">
        <v>820</v>
      </c>
      <c r="C7590" s="74" t="s">
        <v>163</v>
      </c>
      <c r="D7590" s="73">
        <v>301102.63</v>
      </c>
    </row>
    <row r="7591" spans="2:4" x14ac:dyDescent="0.3">
      <c r="B7591" s="72" t="s">
        <v>820</v>
      </c>
      <c r="C7591" s="74" t="s">
        <v>165</v>
      </c>
      <c r="D7591" s="73">
        <v>523096.37</v>
      </c>
    </row>
    <row r="7592" spans="2:4" x14ac:dyDescent="0.3">
      <c r="B7592" s="72" t="s">
        <v>820</v>
      </c>
      <c r="C7592" s="74" t="s">
        <v>124</v>
      </c>
      <c r="D7592" s="73">
        <v>233579.62</v>
      </c>
    </row>
    <row r="7593" spans="2:4" x14ac:dyDescent="0.3">
      <c r="B7593" s="72" t="s">
        <v>820</v>
      </c>
      <c r="C7593" s="74" t="s">
        <v>126</v>
      </c>
      <c r="D7593" s="73">
        <v>18451.82</v>
      </c>
    </row>
    <row r="7594" spans="2:4" x14ac:dyDescent="0.3">
      <c r="B7594" s="72" t="s">
        <v>820</v>
      </c>
      <c r="C7594" s="74" t="s">
        <v>128</v>
      </c>
      <c r="D7594" s="73">
        <v>133602.67000000001</v>
      </c>
    </row>
    <row r="7595" spans="2:4" x14ac:dyDescent="0.3">
      <c r="B7595" s="72" t="s">
        <v>820</v>
      </c>
      <c r="C7595" s="74" t="s">
        <v>130</v>
      </c>
      <c r="D7595" s="73">
        <v>71252.2</v>
      </c>
    </row>
    <row r="7596" spans="2:4" x14ac:dyDescent="0.3">
      <c r="B7596" s="72" t="s">
        <v>820</v>
      </c>
      <c r="C7596" s="74" t="s">
        <v>132</v>
      </c>
      <c r="D7596" s="73">
        <v>829808.12000000011</v>
      </c>
    </row>
    <row r="7597" spans="2:4" x14ac:dyDescent="0.3">
      <c r="B7597" s="72" t="s">
        <v>820</v>
      </c>
      <c r="C7597" s="74" t="s">
        <v>39</v>
      </c>
      <c r="D7597" s="73">
        <v>17454.02</v>
      </c>
    </row>
    <row r="7598" spans="2:4" x14ac:dyDescent="0.3">
      <c r="B7598" s="72" t="s">
        <v>820</v>
      </c>
      <c r="C7598" s="74" t="s">
        <v>49</v>
      </c>
      <c r="D7598" s="73">
        <v>194725.09999999998</v>
      </c>
    </row>
    <row r="7599" spans="2:4" x14ac:dyDescent="0.3">
      <c r="B7599" s="72" t="s">
        <v>820</v>
      </c>
      <c r="C7599" s="74" t="s">
        <v>51</v>
      </c>
      <c r="D7599" s="73">
        <v>56800</v>
      </c>
    </row>
    <row r="7600" spans="2:4" x14ac:dyDescent="0.3">
      <c r="B7600" s="72" t="s">
        <v>820</v>
      </c>
      <c r="C7600" s="74" t="s">
        <v>55</v>
      </c>
      <c r="D7600" s="73">
        <v>157847.81</v>
      </c>
    </row>
    <row r="7601" spans="2:4" x14ac:dyDescent="0.3">
      <c r="B7601" s="72" t="s">
        <v>820</v>
      </c>
      <c r="C7601" s="74" t="s">
        <v>57</v>
      </c>
      <c r="D7601" s="73">
        <v>28477.68</v>
      </c>
    </row>
    <row r="7602" spans="2:4" x14ac:dyDescent="0.3">
      <c r="B7602" s="72" t="s">
        <v>820</v>
      </c>
      <c r="C7602" s="74" t="s">
        <v>63</v>
      </c>
      <c r="D7602" s="73">
        <v>117729.60000000001</v>
      </c>
    </row>
    <row r="7603" spans="2:4" x14ac:dyDescent="0.3">
      <c r="B7603" s="72" t="s">
        <v>820</v>
      </c>
      <c r="C7603" s="74" t="s">
        <v>65</v>
      </c>
      <c r="D7603" s="73">
        <v>5879.65</v>
      </c>
    </row>
    <row r="7604" spans="2:4" x14ac:dyDescent="0.3">
      <c r="B7604" s="72" t="s">
        <v>820</v>
      </c>
      <c r="C7604" s="74" t="s">
        <v>67</v>
      </c>
      <c r="D7604" s="73">
        <v>40</v>
      </c>
    </row>
    <row r="7605" spans="2:4" x14ac:dyDescent="0.3">
      <c r="B7605" s="72" t="s">
        <v>820</v>
      </c>
      <c r="C7605" s="74" t="s">
        <v>69</v>
      </c>
      <c r="D7605" s="73">
        <v>67161.16</v>
      </c>
    </row>
    <row r="7606" spans="2:4" x14ac:dyDescent="0.3">
      <c r="B7606" s="72" t="s">
        <v>820</v>
      </c>
      <c r="C7606" s="74" t="s">
        <v>71</v>
      </c>
      <c r="D7606" s="73">
        <v>150150</v>
      </c>
    </row>
    <row r="7607" spans="2:4" x14ac:dyDescent="0.3">
      <c r="B7607" s="72" t="s">
        <v>820</v>
      </c>
      <c r="C7607" s="74" t="s">
        <v>83</v>
      </c>
      <c r="D7607" s="73">
        <v>43785.95</v>
      </c>
    </row>
    <row r="7608" spans="2:4" x14ac:dyDescent="0.3">
      <c r="B7608" s="72" t="s">
        <v>820</v>
      </c>
      <c r="C7608" s="74" t="s">
        <v>93</v>
      </c>
      <c r="D7608" s="73">
        <v>17636.75</v>
      </c>
    </row>
    <row r="7609" spans="2:4" x14ac:dyDescent="0.3">
      <c r="B7609" s="72" t="s">
        <v>820</v>
      </c>
      <c r="C7609" s="74" t="s">
        <v>95</v>
      </c>
      <c r="D7609" s="73">
        <v>122123.72</v>
      </c>
    </row>
    <row r="7610" spans="2:4" x14ac:dyDescent="0.3">
      <c r="B7610" s="72" t="s">
        <v>820</v>
      </c>
      <c r="C7610" s="74" t="s">
        <v>105</v>
      </c>
      <c r="D7610" s="73">
        <v>25214.34</v>
      </c>
    </row>
    <row r="7611" spans="2:4" x14ac:dyDescent="0.3">
      <c r="B7611" s="72" t="s">
        <v>820</v>
      </c>
      <c r="C7611" s="74" t="s">
        <v>107</v>
      </c>
      <c r="D7611" s="73">
        <v>39985</v>
      </c>
    </row>
    <row r="7612" spans="2:4" x14ac:dyDescent="0.3">
      <c r="B7612" s="72" t="s">
        <v>820</v>
      </c>
      <c r="C7612" s="74" t="s">
        <v>109</v>
      </c>
      <c r="D7612" s="73">
        <v>243484.11</v>
      </c>
    </row>
    <row r="7613" spans="2:4" x14ac:dyDescent="0.3">
      <c r="B7613" s="72" t="s">
        <v>820</v>
      </c>
      <c r="C7613" s="74" t="s">
        <v>111</v>
      </c>
      <c r="D7613" s="73">
        <v>54510.439999999995</v>
      </c>
    </row>
    <row r="7614" spans="2:4" x14ac:dyDescent="0.3">
      <c r="B7614" s="72" t="s">
        <v>820</v>
      </c>
      <c r="C7614" s="74" t="s">
        <v>117</v>
      </c>
      <c r="D7614" s="73">
        <v>1530782.98</v>
      </c>
    </row>
    <row r="7615" spans="2:4" x14ac:dyDescent="0.3">
      <c r="B7615" s="72" t="s">
        <v>820</v>
      </c>
      <c r="C7615" s="74" t="s">
        <v>119</v>
      </c>
      <c r="D7615" s="73">
        <v>38305.550000000003</v>
      </c>
    </row>
    <row r="7616" spans="2:4" x14ac:dyDescent="0.3">
      <c r="B7616" s="72" t="s">
        <v>820</v>
      </c>
      <c r="C7616" s="74" t="s">
        <v>121</v>
      </c>
      <c r="D7616" s="73">
        <v>37655.22</v>
      </c>
    </row>
    <row r="7617" spans="2:4" x14ac:dyDescent="0.3">
      <c r="B7617" s="72" t="s">
        <v>820</v>
      </c>
      <c r="C7617" s="74" t="s">
        <v>22</v>
      </c>
      <c r="D7617" s="73">
        <v>46339.070000000007</v>
      </c>
    </row>
    <row r="7618" spans="2:4" x14ac:dyDescent="0.3">
      <c r="B7618" s="72" t="s">
        <v>820</v>
      </c>
      <c r="C7618" s="74" t="s">
        <v>12</v>
      </c>
      <c r="D7618" s="73">
        <v>13065.55</v>
      </c>
    </row>
    <row r="7619" spans="2:4" x14ac:dyDescent="0.3">
      <c r="B7619" s="72" t="s">
        <v>820</v>
      </c>
      <c r="C7619" s="74" t="s">
        <v>14</v>
      </c>
      <c r="D7619" s="73">
        <v>68667.05</v>
      </c>
    </row>
    <row r="7620" spans="2:4" x14ac:dyDescent="0.3">
      <c r="B7620" s="72" t="s">
        <v>820</v>
      </c>
      <c r="C7620" s="74" t="s">
        <v>16</v>
      </c>
      <c r="D7620" s="73">
        <v>98394.64</v>
      </c>
    </row>
    <row r="7621" spans="2:4" x14ac:dyDescent="0.3">
      <c r="B7621" s="72" t="s">
        <v>476</v>
      </c>
      <c r="C7621" s="74" t="s">
        <v>194</v>
      </c>
      <c r="D7621" s="73">
        <v>76324.479999999996</v>
      </c>
    </row>
    <row r="7622" spans="2:4" x14ac:dyDescent="0.3">
      <c r="B7622" s="72" t="s">
        <v>476</v>
      </c>
      <c r="C7622" s="74" t="s">
        <v>193</v>
      </c>
      <c r="D7622" s="73">
        <v>-76324.479999999996</v>
      </c>
    </row>
    <row r="7623" spans="2:4" x14ac:dyDescent="0.3">
      <c r="B7623" s="72" t="s">
        <v>476</v>
      </c>
      <c r="C7623" s="74" t="s">
        <v>186</v>
      </c>
      <c r="D7623" s="73">
        <v>4356.12</v>
      </c>
    </row>
    <row r="7624" spans="2:4" x14ac:dyDescent="0.3">
      <c r="B7624" s="72" t="s">
        <v>476</v>
      </c>
      <c r="C7624" s="74" t="s">
        <v>187</v>
      </c>
      <c r="D7624" s="73">
        <v>71064.14</v>
      </c>
    </row>
    <row r="7625" spans="2:4" x14ac:dyDescent="0.3">
      <c r="B7625" s="72" t="s">
        <v>476</v>
      </c>
      <c r="C7625" s="74" t="s">
        <v>190</v>
      </c>
      <c r="D7625" s="73">
        <v>28026.22</v>
      </c>
    </row>
    <row r="7626" spans="2:4" x14ac:dyDescent="0.3">
      <c r="B7626" s="72" t="s">
        <v>476</v>
      </c>
      <c r="C7626" s="74" t="s">
        <v>191</v>
      </c>
      <c r="D7626" s="73">
        <v>1744.32</v>
      </c>
    </row>
    <row r="7627" spans="2:4" x14ac:dyDescent="0.3">
      <c r="B7627" s="72" t="s">
        <v>476</v>
      </c>
      <c r="C7627" s="74" t="s">
        <v>192</v>
      </c>
      <c r="D7627" s="73">
        <v>1288424.1100000001</v>
      </c>
    </row>
    <row r="7628" spans="2:4" x14ac:dyDescent="0.3">
      <c r="B7628" s="72" t="s">
        <v>476</v>
      </c>
      <c r="C7628" s="74" t="s">
        <v>174</v>
      </c>
      <c r="D7628" s="73">
        <v>91797.14</v>
      </c>
    </row>
    <row r="7629" spans="2:4" x14ac:dyDescent="0.3">
      <c r="B7629" s="72" t="s">
        <v>476</v>
      </c>
      <c r="C7629" s="74" t="s">
        <v>178</v>
      </c>
      <c r="D7629" s="73">
        <v>6477.03</v>
      </c>
    </row>
    <row r="7630" spans="2:4" x14ac:dyDescent="0.3">
      <c r="B7630" s="72" t="s">
        <v>476</v>
      </c>
      <c r="C7630" s="74" t="s">
        <v>180</v>
      </c>
      <c r="D7630" s="73">
        <v>40215.32</v>
      </c>
    </row>
    <row r="7631" spans="2:4" x14ac:dyDescent="0.3">
      <c r="B7631" s="72" t="s">
        <v>476</v>
      </c>
      <c r="C7631" s="74" t="s">
        <v>182</v>
      </c>
      <c r="D7631" s="73">
        <v>588543.29</v>
      </c>
    </row>
    <row r="7632" spans="2:4" x14ac:dyDescent="0.3">
      <c r="B7632" s="72" t="s">
        <v>476</v>
      </c>
      <c r="C7632" s="74" t="s">
        <v>139</v>
      </c>
      <c r="D7632" s="73">
        <v>192652.68000000002</v>
      </c>
    </row>
    <row r="7633" spans="2:4" x14ac:dyDescent="0.3">
      <c r="B7633" s="72" t="s">
        <v>476</v>
      </c>
      <c r="C7633" s="74" t="s">
        <v>141</v>
      </c>
      <c r="D7633" s="73">
        <v>190421.97</v>
      </c>
    </row>
    <row r="7634" spans="2:4" x14ac:dyDescent="0.3">
      <c r="B7634" s="72" t="s">
        <v>476</v>
      </c>
      <c r="C7634" s="74" t="s">
        <v>143</v>
      </c>
      <c r="D7634" s="73">
        <v>37201.79</v>
      </c>
    </row>
    <row r="7635" spans="2:4" x14ac:dyDescent="0.3">
      <c r="B7635" s="72" t="s">
        <v>476</v>
      </c>
      <c r="C7635" s="74" t="s">
        <v>145</v>
      </c>
      <c r="D7635" s="73">
        <v>10476.199999999999</v>
      </c>
    </row>
    <row r="7636" spans="2:4" x14ac:dyDescent="0.3">
      <c r="B7636" s="72" t="s">
        <v>476</v>
      </c>
      <c r="C7636" s="74" t="s">
        <v>147</v>
      </c>
      <c r="D7636" s="73">
        <v>4550.57</v>
      </c>
    </row>
    <row r="7637" spans="2:4" x14ac:dyDescent="0.3">
      <c r="B7637" s="72" t="s">
        <v>476</v>
      </c>
      <c r="C7637" s="74" t="s">
        <v>149</v>
      </c>
      <c r="D7637" s="73">
        <v>10576.96</v>
      </c>
    </row>
    <row r="7638" spans="2:4" x14ac:dyDescent="0.3">
      <c r="B7638" s="72" t="s">
        <v>476</v>
      </c>
      <c r="C7638" s="74" t="s">
        <v>159</v>
      </c>
      <c r="D7638" s="73">
        <v>68900.62</v>
      </c>
    </row>
    <row r="7639" spans="2:4" x14ac:dyDescent="0.3">
      <c r="B7639" s="72" t="s">
        <v>476</v>
      </c>
      <c r="C7639" s="74" t="s">
        <v>161</v>
      </c>
      <c r="D7639" s="73">
        <v>187993.34</v>
      </c>
    </row>
    <row r="7640" spans="2:4" x14ac:dyDescent="0.3">
      <c r="B7640" s="72" t="s">
        <v>476</v>
      </c>
      <c r="C7640" s="74" t="s">
        <v>163</v>
      </c>
      <c r="D7640" s="73">
        <v>54882.87</v>
      </c>
    </row>
    <row r="7641" spans="2:4" x14ac:dyDescent="0.3">
      <c r="B7641" s="72" t="s">
        <v>476</v>
      </c>
      <c r="C7641" s="74" t="s">
        <v>165</v>
      </c>
      <c r="D7641" s="73">
        <v>104969.42</v>
      </c>
    </row>
    <row r="7642" spans="2:4" x14ac:dyDescent="0.3">
      <c r="B7642" s="72" t="s">
        <v>476</v>
      </c>
      <c r="C7642" s="74" t="s">
        <v>124</v>
      </c>
      <c r="D7642" s="73">
        <v>22079.49</v>
      </c>
    </row>
    <row r="7643" spans="2:4" x14ac:dyDescent="0.3">
      <c r="B7643" s="72" t="s">
        <v>476</v>
      </c>
      <c r="C7643" s="74" t="s">
        <v>126</v>
      </c>
      <c r="D7643" s="73">
        <v>54564.87</v>
      </c>
    </row>
    <row r="7644" spans="2:4" x14ac:dyDescent="0.3">
      <c r="B7644" s="72" t="s">
        <v>476</v>
      </c>
      <c r="C7644" s="74" t="s">
        <v>128</v>
      </c>
      <c r="D7644" s="73">
        <v>65460.3</v>
      </c>
    </row>
    <row r="7645" spans="2:4" x14ac:dyDescent="0.3">
      <c r="B7645" s="72" t="s">
        <v>476</v>
      </c>
      <c r="C7645" s="74" t="s">
        <v>130</v>
      </c>
      <c r="D7645" s="73">
        <v>28133.55</v>
      </c>
    </row>
    <row r="7646" spans="2:4" x14ac:dyDescent="0.3">
      <c r="B7646" s="72" t="s">
        <v>476</v>
      </c>
      <c r="C7646" s="74" t="s">
        <v>132</v>
      </c>
      <c r="D7646" s="73">
        <v>109689.50000000001</v>
      </c>
    </row>
    <row r="7647" spans="2:4" x14ac:dyDescent="0.3">
      <c r="B7647" s="72" t="s">
        <v>476</v>
      </c>
      <c r="C7647" s="74" t="s">
        <v>47</v>
      </c>
      <c r="D7647" s="73">
        <v>303.12</v>
      </c>
    </row>
    <row r="7648" spans="2:4" x14ac:dyDescent="0.3">
      <c r="B7648" s="72" t="s">
        <v>476</v>
      </c>
      <c r="C7648" s="74" t="s">
        <v>49</v>
      </c>
      <c r="D7648" s="73">
        <v>91136.4</v>
      </c>
    </row>
    <row r="7649" spans="2:4" x14ac:dyDescent="0.3">
      <c r="B7649" s="72" t="s">
        <v>476</v>
      </c>
      <c r="C7649" s="74" t="s">
        <v>55</v>
      </c>
      <c r="D7649" s="73">
        <v>190262.89</v>
      </c>
    </row>
    <row r="7650" spans="2:4" x14ac:dyDescent="0.3">
      <c r="B7650" s="72" t="s">
        <v>476</v>
      </c>
      <c r="C7650" s="74" t="s">
        <v>57</v>
      </c>
      <c r="D7650" s="73">
        <v>283</v>
      </c>
    </row>
    <row r="7651" spans="2:4" x14ac:dyDescent="0.3">
      <c r="B7651" s="72" t="s">
        <v>476</v>
      </c>
      <c r="C7651" s="74" t="s">
        <v>61</v>
      </c>
      <c r="D7651" s="73">
        <v>106960.01</v>
      </c>
    </row>
    <row r="7652" spans="2:4" x14ac:dyDescent="0.3">
      <c r="B7652" s="72" t="s">
        <v>476</v>
      </c>
      <c r="C7652" s="74" t="s">
        <v>67</v>
      </c>
      <c r="D7652" s="73">
        <v>912.56</v>
      </c>
    </row>
    <row r="7653" spans="2:4" x14ac:dyDescent="0.3">
      <c r="B7653" s="72" t="s">
        <v>476</v>
      </c>
      <c r="C7653" s="74" t="s">
        <v>69</v>
      </c>
      <c r="D7653" s="73">
        <v>32142.440000000002</v>
      </c>
    </row>
    <row r="7654" spans="2:4" x14ac:dyDescent="0.3">
      <c r="B7654" s="72" t="s">
        <v>476</v>
      </c>
      <c r="C7654" s="74" t="s">
        <v>71</v>
      </c>
      <c r="D7654" s="73">
        <v>42927</v>
      </c>
    </row>
    <row r="7655" spans="2:4" x14ac:dyDescent="0.3">
      <c r="B7655" s="72" t="s">
        <v>476</v>
      </c>
      <c r="C7655" s="74" t="s">
        <v>89</v>
      </c>
      <c r="D7655" s="73">
        <v>2712</v>
      </c>
    </row>
    <row r="7656" spans="2:4" x14ac:dyDescent="0.3">
      <c r="B7656" s="72" t="s">
        <v>476</v>
      </c>
      <c r="C7656" s="74" t="s">
        <v>91</v>
      </c>
      <c r="D7656" s="73">
        <v>31234.17</v>
      </c>
    </row>
    <row r="7657" spans="2:4" x14ac:dyDescent="0.3">
      <c r="B7657" s="72" t="s">
        <v>476</v>
      </c>
      <c r="C7657" s="74" t="s">
        <v>93</v>
      </c>
      <c r="D7657" s="73">
        <v>13102.27</v>
      </c>
    </row>
    <row r="7658" spans="2:4" x14ac:dyDescent="0.3">
      <c r="B7658" s="72" t="s">
        <v>476</v>
      </c>
      <c r="C7658" s="74" t="s">
        <v>95</v>
      </c>
      <c r="D7658" s="73">
        <v>2000.26</v>
      </c>
    </row>
    <row r="7659" spans="2:4" x14ac:dyDescent="0.3">
      <c r="B7659" s="72" t="s">
        <v>476</v>
      </c>
      <c r="C7659" s="74" t="s">
        <v>97</v>
      </c>
      <c r="D7659" s="73">
        <v>23053.75</v>
      </c>
    </row>
    <row r="7660" spans="2:4" x14ac:dyDescent="0.3">
      <c r="B7660" s="72" t="s">
        <v>476</v>
      </c>
      <c r="C7660" s="74" t="s">
        <v>99</v>
      </c>
      <c r="D7660" s="73">
        <v>4027.25</v>
      </c>
    </row>
    <row r="7661" spans="2:4" x14ac:dyDescent="0.3">
      <c r="B7661" s="72" t="s">
        <v>476</v>
      </c>
      <c r="C7661" s="74" t="s">
        <v>105</v>
      </c>
      <c r="D7661" s="73">
        <v>10742.1</v>
      </c>
    </row>
    <row r="7662" spans="2:4" x14ac:dyDescent="0.3">
      <c r="B7662" s="72" t="s">
        <v>476</v>
      </c>
      <c r="C7662" s="74" t="s">
        <v>107</v>
      </c>
      <c r="D7662" s="73">
        <v>20336.599999999999</v>
      </c>
    </row>
    <row r="7663" spans="2:4" x14ac:dyDescent="0.3">
      <c r="B7663" s="72" t="s">
        <v>476</v>
      </c>
      <c r="C7663" s="74" t="s">
        <v>109</v>
      </c>
      <c r="D7663" s="73">
        <v>37262</v>
      </c>
    </row>
    <row r="7664" spans="2:4" x14ac:dyDescent="0.3">
      <c r="B7664" s="72" t="s">
        <v>476</v>
      </c>
      <c r="C7664" s="74" t="s">
        <v>111</v>
      </c>
      <c r="D7664" s="73">
        <v>6318.25</v>
      </c>
    </row>
    <row r="7665" spans="2:4" x14ac:dyDescent="0.3">
      <c r="B7665" s="72" t="s">
        <v>476</v>
      </c>
      <c r="C7665" s="74" t="s">
        <v>117</v>
      </c>
      <c r="D7665" s="73">
        <v>401928.02</v>
      </c>
    </row>
    <row r="7666" spans="2:4" x14ac:dyDescent="0.3">
      <c r="B7666" s="72" t="s">
        <v>476</v>
      </c>
      <c r="C7666" s="74" t="s">
        <v>119</v>
      </c>
      <c r="D7666" s="73">
        <v>25469.06</v>
      </c>
    </row>
    <row r="7667" spans="2:4" x14ac:dyDescent="0.3">
      <c r="B7667" s="72" t="s">
        <v>476</v>
      </c>
      <c r="C7667" s="74" t="s">
        <v>121</v>
      </c>
      <c r="D7667" s="73">
        <v>15172.769999999999</v>
      </c>
    </row>
    <row r="7668" spans="2:4" x14ac:dyDescent="0.3">
      <c r="B7668" s="72" t="s">
        <v>476</v>
      </c>
      <c r="C7668" s="74" t="s">
        <v>22</v>
      </c>
      <c r="D7668" s="73">
        <v>6526.42</v>
      </c>
    </row>
    <row r="7669" spans="2:4" x14ac:dyDescent="0.3">
      <c r="B7669" s="72" t="s">
        <v>476</v>
      </c>
      <c r="C7669" s="74" t="s">
        <v>6</v>
      </c>
      <c r="D7669" s="73">
        <v>6173.47</v>
      </c>
    </row>
    <row r="7670" spans="2:4" x14ac:dyDescent="0.3">
      <c r="B7670" s="72" t="s">
        <v>530</v>
      </c>
      <c r="C7670" s="74" t="s">
        <v>194</v>
      </c>
      <c r="D7670" s="73">
        <v>42003.67</v>
      </c>
    </row>
    <row r="7671" spans="2:4" x14ac:dyDescent="0.3">
      <c r="B7671" s="72" t="s">
        <v>530</v>
      </c>
      <c r="C7671" s="74" t="s">
        <v>193</v>
      </c>
      <c r="D7671" s="73">
        <v>-42003.67</v>
      </c>
    </row>
    <row r="7672" spans="2:4" x14ac:dyDescent="0.3">
      <c r="B7672" s="72" t="s">
        <v>530</v>
      </c>
      <c r="C7672" s="74" t="s">
        <v>185</v>
      </c>
      <c r="D7672" s="73">
        <v>5705</v>
      </c>
    </row>
    <row r="7673" spans="2:4" x14ac:dyDescent="0.3">
      <c r="B7673" s="72" t="s">
        <v>530</v>
      </c>
      <c r="C7673" s="74" t="s">
        <v>186</v>
      </c>
      <c r="D7673" s="73">
        <v>125016.45</v>
      </c>
    </row>
    <row r="7674" spans="2:4" x14ac:dyDescent="0.3">
      <c r="B7674" s="72" t="s">
        <v>530</v>
      </c>
      <c r="C7674" s="74" t="s">
        <v>187</v>
      </c>
      <c r="D7674" s="73">
        <v>75568.66</v>
      </c>
    </row>
    <row r="7675" spans="2:4" x14ac:dyDescent="0.3">
      <c r="B7675" s="72" t="s">
        <v>530</v>
      </c>
      <c r="C7675" s="74" t="s">
        <v>190</v>
      </c>
      <c r="D7675" s="73">
        <v>106142.20000000001</v>
      </c>
    </row>
    <row r="7676" spans="2:4" x14ac:dyDescent="0.3">
      <c r="B7676" s="72" t="s">
        <v>530</v>
      </c>
      <c r="C7676" s="74" t="s">
        <v>191</v>
      </c>
      <c r="D7676" s="73">
        <v>109254.5</v>
      </c>
    </row>
    <row r="7677" spans="2:4" x14ac:dyDescent="0.3">
      <c r="B7677" s="72" t="s">
        <v>530</v>
      </c>
      <c r="C7677" s="74" t="s">
        <v>192</v>
      </c>
      <c r="D7677" s="73">
        <v>3896391.46</v>
      </c>
    </row>
    <row r="7678" spans="2:4" x14ac:dyDescent="0.3">
      <c r="B7678" s="72" t="s">
        <v>530</v>
      </c>
      <c r="C7678" s="74" t="s">
        <v>172</v>
      </c>
      <c r="D7678" s="73">
        <v>49233.33</v>
      </c>
    </row>
    <row r="7679" spans="2:4" x14ac:dyDescent="0.3">
      <c r="B7679" s="72" t="s">
        <v>530</v>
      </c>
      <c r="C7679" s="74" t="s">
        <v>174</v>
      </c>
      <c r="D7679" s="73">
        <v>178761</v>
      </c>
    </row>
    <row r="7680" spans="2:4" x14ac:dyDescent="0.3">
      <c r="B7680" s="72" t="s">
        <v>530</v>
      </c>
      <c r="C7680" s="74" t="s">
        <v>178</v>
      </c>
      <c r="D7680" s="73">
        <v>106763.29999999999</v>
      </c>
    </row>
    <row r="7681" spans="2:4" x14ac:dyDescent="0.3">
      <c r="B7681" s="72" t="s">
        <v>530</v>
      </c>
      <c r="C7681" s="74" t="s">
        <v>180</v>
      </c>
      <c r="D7681" s="73">
        <v>44539.76</v>
      </c>
    </row>
    <row r="7682" spans="2:4" x14ac:dyDescent="0.3">
      <c r="B7682" s="72" t="s">
        <v>530</v>
      </c>
      <c r="C7682" s="74" t="s">
        <v>182</v>
      </c>
      <c r="D7682" s="73">
        <v>1401461.2300000002</v>
      </c>
    </row>
    <row r="7683" spans="2:4" x14ac:dyDescent="0.3">
      <c r="B7683" s="72" t="s">
        <v>530</v>
      </c>
      <c r="C7683" s="74" t="s">
        <v>139</v>
      </c>
      <c r="D7683" s="73">
        <v>539088.17999999993</v>
      </c>
    </row>
    <row r="7684" spans="2:4" x14ac:dyDescent="0.3">
      <c r="B7684" s="72" t="s">
        <v>530</v>
      </c>
      <c r="C7684" s="74" t="s">
        <v>141</v>
      </c>
      <c r="D7684" s="73">
        <v>607023.81999999995</v>
      </c>
    </row>
    <row r="7685" spans="2:4" x14ac:dyDescent="0.3">
      <c r="B7685" s="72" t="s">
        <v>530</v>
      </c>
      <c r="C7685" s="74" t="s">
        <v>143</v>
      </c>
      <c r="D7685" s="73">
        <v>30672.050000000007</v>
      </c>
    </row>
    <row r="7686" spans="2:4" x14ac:dyDescent="0.3">
      <c r="B7686" s="72" t="s">
        <v>530</v>
      </c>
      <c r="C7686" s="74" t="s">
        <v>145</v>
      </c>
      <c r="D7686" s="73">
        <v>19041.850000000002</v>
      </c>
    </row>
    <row r="7687" spans="2:4" x14ac:dyDescent="0.3">
      <c r="B7687" s="72" t="s">
        <v>530</v>
      </c>
      <c r="C7687" s="74" t="s">
        <v>147</v>
      </c>
      <c r="D7687" s="73">
        <v>14942.85</v>
      </c>
    </row>
    <row r="7688" spans="2:4" x14ac:dyDescent="0.3">
      <c r="B7688" s="72" t="s">
        <v>530</v>
      </c>
      <c r="C7688" s="74" t="s">
        <v>149</v>
      </c>
      <c r="D7688" s="73">
        <v>31231.8</v>
      </c>
    </row>
    <row r="7689" spans="2:4" x14ac:dyDescent="0.3">
      <c r="B7689" s="72" t="s">
        <v>530</v>
      </c>
      <c r="C7689" s="74" t="s">
        <v>159</v>
      </c>
      <c r="D7689" s="73">
        <v>179817.34999999998</v>
      </c>
    </row>
    <row r="7690" spans="2:4" x14ac:dyDescent="0.3">
      <c r="B7690" s="72" t="s">
        <v>530</v>
      </c>
      <c r="C7690" s="74" t="s">
        <v>161</v>
      </c>
      <c r="D7690" s="73">
        <v>590751.98</v>
      </c>
    </row>
    <row r="7691" spans="2:4" x14ac:dyDescent="0.3">
      <c r="B7691" s="72" t="s">
        <v>530</v>
      </c>
      <c r="C7691" s="74" t="s">
        <v>163</v>
      </c>
      <c r="D7691" s="73">
        <v>129489.58</v>
      </c>
    </row>
    <row r="7692" spans="2:4" x14ac:dyDescent="0.3">
      <c r="B7692" s="72" t="s">
        <v>530</v>
      </c>
      <c r="C7692" s="74" t="s">
        <v>165</v>
      </c>
      <c r="D7692" s="73">
        <v>316457.47000000003</v>
      </c>
    </row>
    <row r="7693" spans="2:4" x14ac:dyDescent="0.3">
      <c r="B7693" s="72" t="s">
        <v>530</v>
      </c>
      <c r="C7693" s="74" t="s">
        <v>124</v>
      </c>
      <c r="D7693" s="73">
        <v>187896.16999999998</v>
      </c>
    </row>
    <row r="7694" spans="2:4" x14ac:dyDescent="0.3">
      <c r="B7694" s="72" t="s">
        <v>530</v>
      </c>
      <c r="C7694" s="74" t="s">
        <v>126</v>
      </c>
      <c r="D7694" s="73">
        <v>56387.03</v>
      </c>
    </row>
    <row r="7695" spans="2:4" x14ac:dyDescent="0.3">
      <c r="B7695" s="72" t="s">
        <v>530</v>
      </c>
      <c r="C7695" s="74" t="s">
        <v>128</v>
      </c>
      <c r="D7695" s="73">
        <v>26906.09</v>
      </c>
    </row>
    <row r="7696" spans="2:4" x14ac:dyDescent="0.3">
      <c r="B7696" s="72" t="s">
        <v>530</v>
      </c>
      <c r="C7696" s="74" t="s">
        <v>130</v>
      </c>
      <c r="D7696" s="73">
        <v>53178.490000000005</v>
      </c>
    </row>
    <row r="7697" spans="2:4" x14ac:dyDescent="0.3">
      <c r="B7697" s="72" t="s">
        <v>530</v>
      </c>
      <c r="C7697" s="74" t="s">
        <v>132</v>
      </c>
      <c r="D7697" s="73">
        <v>364810.41</v>
      </c>
    </row>
    <row r="7698" spans="2:4" x14ac:dyDescent="0.3">
      <c r="B7698" s="72" t="s">
        <v>530</v>
      </c>
      <c r="C7698" s="74" t="s">
        <v>27</v>
      </c>
      <c r="D7698" s="73">
        <v>23.5</v>
      </c>
    </row>
    <row r="7699" spans="2:4" x14ac:dyDescent="0.3">
      <c r="B7699" s="72" t="s">
        <v>530</v>
      </c>
      <c r="C7699" s="74" t="s">
        <v>39</v>
      </c>
      <c r="D7699" s="73">
        <v>35084.39</v>
      </c>
    </row>
    <row r="7700" spans="2:4" x14ac:dyDescent="0.3">
      <c r="B7700" s="72" t="s">
        <v>530</v>
      </c>
      <c r="C7700" s="74" t="s">
        <v>49</v>
      </c>
      <c r="D7700" s="73">
        <v>127389.35</v>
      </c>
    </row>
    <row r="7701" spans="2:4" x14ac:dyDescent="0.3">
      <c r="B7701" s="72" t="s">
        <v>530</v>
      </c>
      <c r="C7701" s="74" t="s">
        <v>55</v>
      </c>
      <c r="D7701" s="73">
        <v>449409.83999999997</v>
      </c>
    </row>
    <row r="7702" spans="2:4" x14ac:dyDescent="0.3">
      <c r="B7702" s="72" t="s">
        <v>530</v>
      </c>
      <c r="C7702" s="74" t="s">
        <v>57</v>
      </c>
      <c r="D7702" s="73">
        <v>6304</v>
      </c>
    </row>
    <row r="7703" spans="2:4" x14ac:dyDescent="0.3">
      <c r="B7703" s="72" t="s">
        <v>530</v>
      </c>
      <c r="C7703" s="74" t="s">
        <v>59</v>
      </c>
      <c r="D7703" s="73">
        <v>290899.02</v>
      </c>
    </row>
    <row r="7704" spans="2:4" x14ac:dyDescent="0.3">
      <c r="B7704" s="72" t="s">
        <v>530</v>
      </c>
      <c r="C7704" s="74" t="s">
        <v>61</v>
      </c>
      <c r="D7704" s="73">
        <v>33982.880000000005</v>
      </c>
    </row>
    <row r="7705" spans="2:4" x14ac:dyDescent="0.3">
      <c r="B7705" s="72" t="s">
        <v>530</v>
      </c>
      <c r="C7705" s="74" t="s">
        <v>63</v>
      </c>
      <c r="D7705" s="73">
        <v>120982.17</v>
      </c>
    </row>
    <row r="7706" spans="2:4" x14ac:dyDescent="0.3">
      <c r="B7706" s="72" t="s">
        <v>530</v>
      </c>
      <c r="C7706" s="74" t="s">
        <v>65</v>
      </c>
      <c r="D7706" s="73">
        <v>12623.14</v>
      </c>
    </row>
    <row r="7707" spans="2:4" x14ac:dyDescent="0.3">
      <c r="B7707" s="72" t="s">
        <v>530</v>
      </c>
      <c r="C7707" s="74" t="s">
        <v>67</v>
      </c>
      <c r="D7707" s="73">
        <v>1838.66</v>
      </c>
    </row>
    <row r="7708" spans="2:4" x14ac:dyDescent="0.3">
      <c r="B7708" s="72" t="s">
        <v>530</v>
      </c>
      <c r="C7708" s="74" t="s">
        <v>69</v>
      </c>
      <c r="D7708" s="73">
        <v>46131.17</v>
      </c>
    </row>
    <row r="7709" spans="2:4" x14ac:dyDescent="0.3">
      <c r="B7709" s="72" t="s">
        <v>530</v>
      </c>
      <c r="C7709" s="74" t="s">
        <v>71</v>
      </c>
      <c r="D7709" s="73">
        <v>149915.07</v>
      </c>
    </row>
    <row r="7710" spans="2:4" x14ac:dyDescent="0.3">
      <c r="B7710" s="72" t="s">
        <v>530</v>
      </c>
      <c r="C7710" s="74" t="s">
        <v>81</v>
      </c>
      <c r="D7710" s="73">
        <v>12245.95</v>
      </c>
    </row>
    <row r="7711" spans="2:4" x14ac:dyDescent="0.3">
      <c r="B7711" s="72" t="s">
        <v>530</v>
      </c>
      <c r="C7711" s="74" t="s">
        <v>85</v>
      </c>
      <c r="D7711" s="73">
        <v>11635.54</v>
      </c>
    </row>
    <row r="7712" spans="2:4" x14ac:dyDescent="0.3">
      <c r="B7712" s="72" t="s">
        <v>530</v>
      </c>
      <c r="C7712" s="74" t="s">
        <v>87</v>
      </c>
      <c r="D7712" s="73">
        <v>8289.93</v>
      </c>
    </row>
    <row r="7713" spans="2:4" x14ac:dyDescent="0.3">
      <c r="B7713" s="72" t="s">
        <v>530</v>
      </c>
      <c r="C7713" s="74" t="s">
        <v>89</v>
      </c>
      <c r="D7713" s="73">
        <v>12785.76</v>
      </c>
    </row>
    <row r="7714" spans="2:4" x14ac:dyDescent="0.3">
      <c r="B7714" s="72" t="s">
        <v>530</v>
      </c>
      <c r="C7714" s="74" t="s">
        <v>91</v>
      </c>
      <c r="D7714" s="73">
        <v>4363.74</v>
      </c>
    </row>
    <row r="7715" spans="2:4" x14ac:dyDescent="0.3">
      <c r="B7715" s="72" t="s">
        <v>530</v>
      </c>
      <c r="C7715" s="74" t="s">
        <v>93</v>
      </c>
      <c r="D7715" s="73">
        <v>16395.98</v>
      </c>
    </row>
    <row r="7716" spans="2:4" x14ac:dyDescent="0.3">
      <c r="B7716" s="72" t="s">
        <v>530</v>
      </c>
      <c r="C7716" s="74" t="s">
        <v>95</v>
      </c>
      <c r="D7716" s="73">
        <v>20970.030000000002</v>
      </c>
    </row>
    <row r="7717" spans="2:4" x14ac:dyDescent="0.3">
      <c r="B7717" s="72" t="s">
        <v>530</v>
      </c>
      <c r="C7717" s="74" t="s">
        <v>97</v>
      </c>
      <c r="D7717" s="73">
        <v>10336.31</v>
      </c>
    </row>
    <row r="7718" spans="2:4" x14ac:dyDescent="0.3">
      <c r="B7718" s="72" t="s">
        <v>530</v>
      </c>
      <c r="C7718" s="74" t="s">
        <v>99</v>
      </c>
      <c r="D7718" s="73">
        <v>431.19</v>
      </c>
    </row>
    <row r="7719" spans="2:4" x14ac:dyDescent="0.3">
      <c r="B7719" s="72" t="s">
        <v>530</v>
      </c>
      <c r="C7719" s="74" t="s">
        <v>101</v>
      </c>
      <c r="D7719" s="73">
        <v>345370.67</v>
      </c>
    </row>
    <row r="7720" spans="2:4" x14ac:dyDescent="0.3">
      <c r="B7720" s="72" t="s">
        <v>530</v>
      </c>
      <c r="C7720" s="74" t="s">
        <v>105</v>
      </c>
      <c r="D7720" s="73">
        <v>25351.8</v>
      </c>
    </row>
    <row r="7721" spans="2:4" x14ac:dyDescent="0.3">
      <c r="B7721" s="72" t="s">
        <v>530</v>
      </c>
      <c r="C7721" s="74" t="s">
        <v>107</v>
      </c>
      <c r="D7721" s="73">
        <v>24345</v>
      </c>
    </row>
    <row r="7722" spans="2:4" x14ac:dyDescent="0.3">
      <c r="B7722" s="72" t="s">
        <v>530</v>
      </c>
      <c r="C7722" s="74" t="s">
        <v>109</v>
      </c>
      <c r="D7722" s="73">
        <v>39723.160000000003</v>
      </c>
    </row>
    <row r="7723" spans="2:4" x14ac:dyDescent="0.3">
      <c r="B7723" s="72" t="s">
        <v>530</v>
      </c>
      <c r="C7723" s="74" t="s">
        <v>111</v>
      </c>
      <c r="D7723" s="73">
        <v>16205.16</v>
      </c>
    </row>
    <row r="7724" spans="2:4" x14ac:dyDescent="0.3">
      <c r="B7724" s="72" t="s">
        <v>530</v>
      </c>
      <c r="C7724" s="74" t="s">
        <v>117</v>
      </c>
      <c r="D7724" s="73">
        <v>465200.55</v>
      </c>
    </row>
    <row r="7725" spans="2:4" x14ac:dyDescent="0.3">
      <c r="B7725" s="72" t="s">
        <v>530</v>
      </c>
      <c r="C7725" s="74" t="s">
        <v>119</v>
      </c>
      <c r="D7725" s="73">
        <v>8495.4699999999993</v>
      </c>
    </row>
    <row r="7726" spans="2:4" x14ac:dyDescent="0.3">
      <c r="B7726" s="72" t="s">
        <v>530</v>
      </c>
      <c r="C7726" s="74" t="s">
        <v>121</v>
      </c>
      <c r="D7726" s="73">
        <v>16863.39</v>
      </c>
    </row>
    <row r="7727" spans="2:4" x14ac:dyDescent="0.3">
      <c r="B7727" s="72" t="s">
        <v>530</v>
      </c>
      <c r="C7727" s="74" t="s">
        <v>22</v>
      </c>
      <c r="D7727" s="73">
        <v>7162.2000000000007</v>
      </c>
    </row>
    <row r="7728" spans="2:4" x14ac:dyDescent="0.3">
      <c r="B7728" s="72" t="s">
        <v>530</v>
      </c>
      <c r="C7728" s="74" t="s">
        <v>14</v>
      </c>
      <c r="D7728" s="73">
        <v>71766.44</v>
      </c>
    </row>
    <row r="7729" spans="2:4" x14ac:dyDescent="0.3">
      <c r="B7729" s="72" t="s">
        <v>358</v>
      </c>
      <c r="C7729" s="74" t="s">
        <v>194</v>
      </c>
      <c r="D7729" s="73">
        <v>3418.69</v>
      </c>
    </row>
    <row r="7730" spans="2:4" x14ac:dyDescent="0.3">
      <c r="B7730" s="72" t="s">
        <v>358</v>
      </c>
      <c r="C7730" s="74" t="s">
        <v>193</v>
      </c>
      <c r="D7730" s="73">
        <v>-3418.69</v>
      </c>
    </row>
    <row r="7731" spans="2:4" x14ac:dyDescent="0.3">
      <c r="B7731" s="72" t="s">
        <v>358</v>
      </c>
      <c r="C7731" s="74" t="s">
        <v>187</v>
      </c>
      <c r="D7731" s="73">
        <v>17375</v>
      </c>
    </row>
    <row r="7732" spans="2:4" x14ac:dyDescent="0.3">
      <c r="B7732" s="72" t="s">
        <v>358</v>
      </c>
      <c r="C7732" s="74" t="s">
        <v>190</v>
      </c>
      <c r="D7732" s="73">
        <v>7852.27</v>
      </c>
    </row>
    <row r="7733" spans="2:4" x14ac:dyDescent="0.3">
      <c r="B7733" s="72" t="s">
        <v>358</v>
      </c>
      <c r="C7733" s="74" t="s">
        <v>191</v>
      </c>
      <c r="D7733" s="73">
        <v>28167.43</v>
      </c>
    </row>
    <row r="7734" spans="2:4" x14ac:dyDescent="0.3">
      <c r="B7734" s="72" t="s">
        <v>358</v>
      </c>
      <c r="C7734" s="74" t="s">
        <v>192</v>
      </c>
      <c r="D7734" s="73">
        <v>275790.67</v>
      </c>
    </row>
    <row r="7735" spans="2:4" x14ac:dyDescent="0.3">
      <c r="B7735" s="72" t="s">
        <v>358</v>
      </c>
      <c r="C7735" s="74" t="s">
        <v>174</v>
      </c>
      <c r="D7735" s="73">
        <v>2500</v>
      </c>
    </row>
    <row r="7736" spans="2:4" x14ac:dyDescent="0.3">
      <c r="B7736" s="72" t="s">
        <v>358</v>
      </c>
      <c r="C7736" s="74" t="s">
        <v>178</v>
      </c>
      <c r="D7736" s="73">
        <v>5355.5</v>
      </c>
    </row>
    <row r="7737" spans="2:4" x14ac:dyDescent="0.3">
      <c r="B7737" s="72" t="s">
        <v>358</v>
      </c>
      <c r="C7737" s="74" t="s">
        <v>180</v>
      </c>
      <c r="D7737" s="73">
        <v>2460.3000000000002</v>
      </c>
    </row>
    <row r="7738" spans="2:4" x14ac:dyDescent="0.3">
      <c r="B7738" s="72" t="s">
        <v>358</v>
      </c>
      <c r="C7738" s="74" t="s">
        <v>182</v>
      </c>
      <c r="D7738" s="73">
        <v>195143.21</v>
      </c>
    </row>
    <row r="7739" spans="2:4" x14ac:dyDescent="0.3">
      <c r="B7739" s="72" t="s">
        <v>358</v>
      </c>
      <c r="C7739" s="74" t="s">
        <v>139</v>
      </c>
      <c r="D7739" s="73">
        <v>66938.42</v>
      </c>
    </row>
    <row r="7740" spans="2:4" x14ac:dyDescent="0.3">
      <c r="B7740" s="72" t="s">
        <v>358</v>
      </c>
      <c r="C7740" s="74" t="s">
        <v>141</v>
      </c>
      <c r="D7740" s="73">
        <v>61805.58</v>
      </c>
    </row>
    <row r="7741" spans="2:4" x14ac:dyDescent="0.3">
      <c r="B7741" s="72" t="s">
        <v>358</v>
      </c>
      <c r="C7741" s="74" t="s">
        <v>143</v>
      </c>
      <c r="D7741" s="73">
        <v>5095.1000000000004</v>
      </c>
    </row>
    <row r="7742" spans="2:4" x14ac:dyDescent="0.3">
      <c r="B7742" s="72" t="s">
        <v>358</v>
      </c>
      <c r="C7742" s="74" t="s">
        <v>145</v>
      </c>
      <c r="D7742" s="73">
        <v>2342.7600000000002</v>
      </c>
    </row>
    <row r="7743" spans="2:4" x14ac:dyDescent="0.3">
      <c r="B7743" s="72" t="s">
        <v>358</v>
      </c>
      <c r="C7743" s="74" t="s">
        <v>147</v>
      </c>
      <c r="D7743" s="73">
        <v>356.59000000000003</v>
      </c>
    </row>
    <row r="7744" spans="2:4" x14ac:dyDescent="0.3">
      <c r="B7744" s="72" t="s">
        <v>358</v>
      </c>
      <c r="C7744" s="74" t="s">
        <v>149</v>
      </c>
      <c r="D7744" s="73">
        <v>594.74</v>
      </c>
    </row>
    <row r="7745" spans="2:4" x14ac:dyDescent="0.3">
      <c r="B7745" s="72" t="s">
        <v>358</v>
      </c>
      <c r="C7745" s="74" t="s">
        <v>159</v>
      </c>
      <c r="D7745" s="73">
        <v>22601.87</v>
      </c>
    </row>
    <row r="7746" spans="2:4" x14ac:dyDescent="0.3">
      <c r="B7746" s="72" t="s">
        <v>358</v>
      </c>
      <c r="C7746" s="74" t="s">
        <v>161</v>
      </c>
      <c r="D7746" s="73">
        <v>44297.7</v>
      </c>
    </row>
    <row r="7747" spans="2:4" x14ac:dyDescent="0.3">
      <c r="B7747" s="72" t="s">
        <v>358</v>
      </c>
      <c r="C7747" s="74" t="s">
        <v>163</v>
      </c>
      <c r="D7747" s="73">
        <v>15372.259999999998</v>
      </c>
    </row>
    <row r="7748" spans="2:4" x14ac:dyDescent="0.3">
      <c r="B7748" s="72" t="s">
        <v>358</v>
      </c>
      <c r="C7748" s="74" t="s">
        <v>165</v>
      </c>
      <c r="D7748" s="73">
        <v>24510.18</v>
      </c>
    </row>
    <row r="7749" spans="2:4" x14ac:dyDescent="0.3">
      <c r="B7749" s="72" t="s">
        <v>358</v>
      </c>
      <c r="C7749" s="74" t="s">
        <v>124</v>
      </c>
      <c r="D7749" s="73">
        <v>1297.6999999999998</v>
      </c>
    </row>
    <row r="7750" spans="2:4" x14ac:dyDescent="0.3">
      <c r="B7750" s="72" t="s">
        <v>358</v>
      </c>
      <c r="C7750" s="74" t="s">
        <v>126</v>
      </c>
      <c r="D7750" s="73">
        <v>3819.67</v>
      </c>
    </row>
    <row r="7751" spans="2:4" x14ac:dyDescent="0.3">
      <c r="B7751" s="72" t="s">
        <v>358</v>
      </c>
      <c r="C7751" s="74" t="s">
        <v>128</v>
      </c>
      <c r="D7751" s="73">
        <v>16380.58</v>
      </c>
    </row>
    <row r="7752" spans="2:4" x14ac:dyDescent="0.3">
      <c r="B7752" s="72" t="s">
        <v>358</v>
      </c>
      <c r="C7752" s="74" t="s">
        <v>132</v>
      </c>
      <c r="D7752" s="73">
        <v>50769.39</v>
      </c>
    </row>
    <row r="7753" spans="2:4" x14ac:dyDescent="0.3">
      <c r="B7753" s="72" t="s">
        <v>358</v>
      </c>
      <c r="C7753" s="74" t="s">
        <v>35</v>
      </c>
      <c r="D7753" s="73">
        <v>6561.42</v>
      </c>
    </row>
    <row r="7754" spans="2:4" x14ac:dyDescent="0.3">
      <c r="B7754" s="72" t="s">
        <v>358</v>
      </c>
      <c r="C7754" s="74" t="s">
        <v>39</v>
      </c>
      <c r="D7754" s="73">
        <v>2851.18</v>
      </c>
    </row>
    <row r="7755" spans="2:4" x14ac:dyDescent="0.3">
      <c r="B7755" s="72" t="s">
        <v>358</v>
      </c>
      <c r="C7755" s="74" t="s">
        <v>49</v>
      </c>
      <c r="D7755" s="73">
        <v>4285.7700000000004</v>
      </c>
    </row>
    <row r="7756" spans="2:4" x14ac:dyDescent="0.3">
      <c r="B7756" s="72" t="s">
        <v>358</v>
      </c>
      <c r="C7756" s="74" t="s">
        <v>55</v>
      </c>
      <c r="D7756" s="73">
        <v>78</v>
      </c>
    </row>
    <row r="7757" spans="2:4" x14ac:dyDescent="0.3">
      <c r="B7757" s="72" t="s">
        <v>358</v>
      </c>
      <c r="C7757" s="74" t="s">
        <v>67</v>
      </c>
      <c r="D7757" s="73">
        <v>476.41</v>
      </c>
    </row>
    <row r="7758" spans="2:4" x14ac:dyDescent="0.3">
      <c r="B7758" s="72" t="s">
        <v>358</v>
      </c>
      <c r="C7758" s="74" t="s">
        <v>69</v>
      </c>
      <c r="D7758" s="73">
        <v>18197.599999999999</v>
      </c>
    </row>
    <row r="7759" spans="2:4" x14ac:dyDescent="0.3">
      <c r="B7759" s="72" t="s">
        <v>358</v>
      </c>
      <c r="C7759" s="74" t="s">
        <v>71</v>
      </c>
      <c r="D7759" s="73">
        <v>8574.76</v>
      </c>
    </row>
    <row r="7760" spans="2:4" x14ac:dyDescent="0.3">
      <c r="B7760" s="72" t="s">
        <v>358</v>
      </c>
      <c r="C7760" s="74" t="s">
        <v>73</v>
      </c>
      <c r="D7760" s="73">
        <v>11220.28</v>
      </c>
    </row>
    <row r="7761" spans="2:4" x14ac:dyDescent="0.3">
      <c r="B7761" s="72" t="s">
        <v>358</v>
      </c>
      <c r="C7761" s="74" t="s">
        <v>81</v>
      </c>
      <c r="D7761" s="73">
        <v>24330.230000000003</v>
      </c>
    </row>
    <row r="7762" spans="2:4" x14ac:dyDescent="0.3">
      <c r="B7762" s="72" t="s">
        <v>358</v>
      </c>
      <c r="C7762" s="74" t="s">
        <v>89</v>
      </c>
      <c r="D7762" s="73">
        <v>75.45</v>
      </c>
    </row>
    <row r="7763" spans="2:4" x14ac:dyDescent="0.3">
      <c r="B7763" s="72" t="s">
        <v>358</v>
      </c>
      <c r="C7763" s="74" t="s">
        <v>91</v>
      </c>
      <c r="D7763" s="73">
        <v>6632.33</v>
      </c>
    </row>
    <row r="7764" spans="2:4" x14ac:dyDescent="0.3">
      <c r="B7764" s="72" t="s">
        <v>358</v>
      </c>
      <c r="C7764" s="74" t="s">
        <v>93</v>
      </c>
      <c r="D7764" s="73">
        <v>650</v>
      </c>
    </row>
    <row r="7765" spans="2:4" x14ac:dyDescent="0.3">
      <c r="B7765" s="72" t="s">
        <v>358</v>
      </c>
      <c r="C7765" s="74" t="s">
        <v>95</v>
      </c>
      <c r="D7765" s="73">
        <v>2267.4699999999998</v>
      </c>
    </row>
    <row r="7766" spans="2:4" x14ac:dyDescent="0.3">
      <c r="B7766" s="72" t="s">
        <v>358</v>
      </c>
      <c r="C7766" s="74" t="s">
        <v>99</v>
      </c>
      <c r="D7766" s="73">
        <v>8219.44</v>
      </c>
    </row>
    <row r="7767" spans="2:4" x14ac:dyDescent="0.3">
      <c r="B7767" s="72" t="s">
        <v>358</v>
      </c>
      <c r="C7767" s="74" t="s">
        <v>101</v>
      </c>
      <c r="D7767" s="73">
        <v>2130.92</v>
      </c>
    </row>
    <row r="7768" spans="2:4" x14ac:dyDescent="0.3">
      <c r="B7768" s="72" t="s">
        <v>358</v>
      </c>
      <c r="C7768" s="74" t="s">
        <v>105</v>
      </c>
      <c r="D7768" s="73">
        <v>1131</v>
      </c>
    </row>
    <row r="7769" spans="2:4" x14ac:dyDescent="0.3">
      <c r="B7769" s="72" t="s">
        <v>358</v>
      </c>
      <c r="C7769" s="74" t="s">
        <v>107</v>
      </c>
      <c r="D7769" s="73">
        <v>1300</v>
      </c>
    </row>
    <row r="7770" spans="2:4" x14ac:dyDescent="0.3">
      <c r="B7770" s="72" t="s">
        <v>358</v>
      </c>
      <c r="C7770" s="74" t="s">
        <v>109</v>
      </c>
      <c r="D7770" s="73">
        <v>82514.209999999992</v>
      </c>
    </row>
    <row r="7771" spans="2:4" x14ac:dyDescent="0.3">
      <c r="B7771" s="72" t="s">
        <v>358</v>
      </c>
      <c r="C7771" s="74" t="s">
        <v>113</v>
      </c>
      <c r="D7771" s="73">
        <v>12600</v>
      </c>
    </row>
    <row r="7772" spans="2:4" x14ac:dyDescent="0.3">
      <c r="B7772" s="72" t="s">
        <v>358</v>
      </c>
      <c r="C7772" s="74" t="s">
        <v>115</v>
      </c>
      <c r="D7772" s="73">
        <v>146.9</v>
      </c>
    </row>
    <row r="7773" spans="2:4" x14ac:dyDescent="0.3">
      <c r="B7773" s="72" t="s">
        <v>358</v>
      </c>
      <c r="C7773" s="74" t="s">
        <v>117</v>
      </c>
      <c r="D7773" s="73">
        <v>190</v>
      </c>
    </row>
    <row r="7774" spans="2:4" x14ac:dyDescent="0.3">
      <c r="B7774" s="72" t="s">
        <v>358</v>
      </c>
      <c r="C7774" s="74" t="s">
        <v>119</v>
      </c>
      <c r="D7774" s="73">
        <v>358.89</v>
      </c>
    </row>
    <row r="7775" spans="2:4" x14ac:dyDescent="0.3">
      <c r="B7775" s="72" t="s">
        <v>358</v>
      </c>
      <c r="C7775" s="74" t="s">
        <v>121</v>
      </c>
      <c r="D7775" s="73">
        <v>118005.95999999999</v>
      </c>
    </row>
    <row r="7776" spans="2:4" x14ac:dyDescent="0.3">
      <c r="B7776" s="72" t="s">
        <v>358</v>
      </c>
      <c r="C7776" s="74" t="s">
        <v>22</v>
      </c>
      <c r="D7776" s="73">
        <v>895.43</v>
      </c>
    </row>
    <row r="7777" spans="2:4" x14ac:dyDescent="0.3">
      <c r="B7777" s="72" t="s">
        <v>358</v>
      </c>
      <c r="C7777" s="74" t="s">
        <v>6</v>
      </c>
      <c r="D7777" s="73">
        <v>10443</v>
      </c>
    </row>
    <row r="7778" spans="2:4" x14ac:dyDescent="0.3">
      <c r="B7778" s="72" t="s">
        <v>358</v>
      </c>
      <c r="C7778" s="74" t="s">
        <v>18</v>
      </c>
      <c r="D7778" s="73">
        <v>15291.89</v>
      </c>
    </row>
    <row r="7779" spans="2:4" x14ac:dyDescent="0.3">
      <c r="B7779" s="72" t="s">
        <v>514</v>
      </c>
      <c r="C7779" s="74" t="s">
        <v>194</v>
      </c>
      <c r="D7779" s="73">
        <v>40775.090000000004</v>
      </c>
    </row>
    <row r="7780" spans="2:4" x14ac:dyDescent="0.3">
      <c r="B7780" s="72" t="s">
        <v>514</v>
      </c>
      <c r="C7780" s="74" t="s">
        <v>193</v>
      </c>
      <c r="D7780" s="73">
        <v>-40775.089999999997</v>
      </c>
    </row>
    <row r="7781" spans="2:4" x14ac:dyDescent="0.3">
      <c r="B7781" s="72" t="s">
        <v>514</v>
      </c>
      <c r="C7781" s="74" t="s">
        <v>185</v>
      </c>
      <c r="D7781" s="73">
        <v>58416.58</v>
      </c>
    </row>
    <row r="7782" spans="2:4" x14ac:dyDescent="0.3">
      <c r="B7782" s="72" t="s">
        <v>514</v>
      </c>
      <c r="C7782" s="74" t="s">
        <v>186</v>
      </c>
      <c r="D7782" s="73">
        <v>18703.14</v>
      </c>
    </row>
    <row r="7783" spans="2:4" x14ac:dyDescent="0.3">
      <c r="B7783" s="72" t="s">
        <v>514</v>
      </c>
      <c r="C7783" s="74" t="s">
        <v>187</v>
      </c>
      <c r="D7783" s="73">
        <v>85224.65</v>
      </c>
    </row>
    <row r="7784" spans="2:4" x14ac:dyDescent="0.3">
      <c r="B7784" s="72" t="s">
        <v>514</v>
      </c>
      <c r="C7784" s="74" t="s">
        <v>190</v>
      </c>
      <c r="D7784" s="73">
        <v>17365.98</v>
      </c>
    </row>
    <row r="7785" spans="2:4" x14ac:dyDescent="0.3">
      <c r="B7785" s="72" t="s">
        <v>514</v>
      </c>
      <c r="C7785" s="74" t="s">
        <v>191</v>
      </c>
      <c r="D7785" s="73">
        <v>73630.080000000002</v>
      </c>
    </row>
    <row r="7786" spans="2:4" x14ac:dyDescent="0.3">
      <c r="B7786" s="72" t="s">
        <v>514</v>
      </c>
      <c r="C7786" s="74" t="s">
        <v>192</v>
      </c>
      <c r="D7786" s="73">
        <v>3154077.38</v>
      </c>
    </row>
    <row r="7787" spans="2:4" x14ac:dyDescent="0.3">
      <c r="B7787" s="72" t="s">
        <v>514</v>
      </c>
      <c r="C7787" s="74" t="s">
        <v>172</v>
      </c>
      <c r="D7787" s="73">
        <v>35442.629999999997</v>
      </c>
    </row>
    <row r="7788" spans="2:4" x14ac:dyDescent="0.3">
      <c r="B7788" s="72" t="s">
        <v>514</v>
      </c>
      <c r="C7788" s="74" t="s">
        <v>174</v>
      </c>
      <c r="D7788" s="73">
        <v>72319</v>
      </c>
    </row>
    <row r="7789" spans="2:4" x14ac:dyDescent="0.3">
      <c r="B7789" s="72" t="s">
        <v>514</v>
      </c>
      <c r="C7789" s="74" t="s">
        <v>178</v>
      </c>
      <c r="D7789" s="73">
        <v>89461</v>
      </c>
    </row>
    <row r="7790" spans="2:4" x14ac:dyDescent="0.3">
      <c r="B7790" s="72" t="s">
        <v>514</v>
      </c>
      <c r="C7790" s="74" t="s">
        <v>180</v>
      </c>
      <c r="D7790" s="73">
        <v>55466.34</v>
      </c>
    </row>
    <row r="7791" spans="2:4" x14ac:dyDescent="0.3">
      <c r="B7791" s="72" t="s">
        <v>514</v>
      </c>
      <c r="C7791" s="74" t="s">
        <v>182</v>
      </c>
      <c r="D7791" s="73">
        <v>1257006.04</v>
      </c>
    </row>
    <row r="7792" spans="2:4" x14ac:dyDescent="0.3">
      <c r="B7792" s="72" t="s">
        <v>514</v>
      </c>
      <c r="C7792" s="74" t="s">
        <v>139</v>
      </c>
      <c r="D7792" s="73">
        <v>479395.97</v>
      </c>
    </row>
    <row r="7793" spans="2:4" x14ac:dyDescent="0.3">
      <c r="B7793" s="72" t="s">
        <v>514</v>
      </c>
      <c r="C7793" s="74" t="s">
        <v>141</v>
      </c>
      <c r="D7793" s="73">
        <v>452820.03</v>
      </c>
    </row>
    <row r="7794" spans="2:4" x14ac:dyDescent="0.3">
      <c r="B7794" s="72" t="s">
        <v>514</v>
      </c>
      <c r="C7794" s="74" t="s">
        <v>143</v>
      </c>
      <c r="D7794" s="73">
        <v>57162.439999999995</v>
      </c>
    </row>
    <row r="7795" spans="2:4" x14ac:dyDescent="0.3">
      <c r="B7795" s="72" t="s">
        <v>514</v>
      </c>
      <c r="C7795" s="74" t="s">
        <v>145</v>
      </c>
      <c r="D7795" s="73">
        <v>22024.519999999997</v>
      </c>
    </row>
    <row r="7796" spans="2:4" x14ac:dyDescent="0.3">
      <c r="B7796" s="72" t="s">
        <v>514</v>
      </c>
      <c r="C7796" s="74" t="s">
        <v>147</v>
      </c>
      <c r="D7796" s="73">
        <v>6565.72</v>
      </c>
    </row>
    <row r="7797" spans="2:4" x14ac:dyDescent="0.3">
      <c r="B7797" s="72" t="s">
        <v>514</v>
      </c>
      <c r="C7797" s="74" t="s">
        <v>149</v>
      </c>
      <c r="D7797" s="73">
        <v>11388.779999999999</v>
      </c>
    </row>
    <row r="7798" spans="2:4" x14ac:dyDescent="0.3">
      <c r="B7798" s="72" t="s">
        <v>514</v>
      </c>
      <c r="C7798" s="74" t="s">
        <v>157</v>
      </c>
      <c r="D7798" s="73">
        <v>25</v>
      </c>
    </row>
    <row r="7799" spans="2:4" x14ac:dyDescent="0.3">
      <c r="B7799" s="72" t="s">
        <v>514</v>
      </c>
      <c r="C7799" s="74" t="s">
        <v>159</v>
      </c>
      <c r="D7799" s="73">
        <v>159097.85000000003</v>
      </c>
    </row>
    <row r="7800" spans="2:4" x14ac:dyDescent="0.3">
      <c r="B7800" s="72" t="s">
        <v>514</v>
      </c>
      <c r="C7800" s="74" t="s">
        <v>161</v>
      </c>
      <c r="D7800" s="73">
        <v>478130.77999999997</v>
      </c>
    </row>
    <row r="7801" spans="2:4" x14ac:dyDescent="0.3">
      <c r="B7801" s="72" t="s">
        <v>514</v>
      </c>
      <c r="C7801" s="74" t="s">
        <v>163</v>
      </c>
      <c r="D7801" s="73">
        <v>110974.28999999998</v>
      </c>
    </row>
    <row r="7802" spans="2:4" x14ac:dyDescent="0.3">
      <c r="B7802" s="72" t="s">
        <v>514</v>
      </c>
      <c r="C7802" s="74" t="s">
        <v>165</v>
      </c>
      <c r="D7802" s="73">
        <v>262608.28999999998</v>
      </c>
    </row>
    <row r="7803" spans="2:4" x14ac:dyDescent="0.3">
      <c r="B7803" s="72" t="s">
        <v>514</v>
      </c>
      <c r="C7803" s="74" t="s">
        <v>124</v>
      </c>
      <c r="D7803" s="73">
        <v>80567.27</v>
      </c>
    </row>
    <row r="7804" spans="2:4" x14ac:dyDescent="0.3">
      <c r="B7804" s="72" t="s">
        <v>514</v>
      </c>
      <c r="C7804" s="74" t="s">
        <v>126</v>
      </c>
      <c r="D7804" s="73">
        <v>16224.95</v>
      </c>
    </row>
    <row r="7805" spans="2:4" x14ac:dyDescent="0.3">
      <c r="B7805" s="72" t="s">
        <v>514</v>
      </c>
      <c r="C7805" s="74" t="s">
        <v>128</v>
      </c>
      <c r="D7805" s="73">
        <v>138121.20000000001</v>
      </c>
    </row>
    <row r="7806" spans="2:4" x14ac:dyDescent="0.3">
      <c r="B7806" s="72" t="s">
        <v>514</v>
      </c>
      <c r="C7806" s="74" t="s">
        <v>130</v>
      </c>
      <c r="D7806" s="73">
        <v>63702.3</v>
      </c>
    </row>
    <row r="7807" spans="2:4" x14ac:dyDescent="0.3">
      <c r="B7807" s="72" t="s">
        <v>514</v>
      </c>
      <c r="C7807" s="74" t="s">
        <v>132</v>
      </c>
      <c r="D7807" s="73">
        <v>279925.03000000003</v>
      </c>
    </row>
    <row r="7808" spans="2:4" x14ac:dyDescent="0.3">
      <c r="B7808" s="72" t="s">
        <v>514</v>
      </c>
      <c r="C7808" s="74" t="s">
        <v>29</v>
      </c>
      <c r="D7808" s="73">
        <v>2052</v>
      </c>
    </row>
    <row r="7809" spans="2:4" x14ac:dyDescent="0.3">
      <c r="B7809" s="72" t="s">
        <v>514</v>
      </c>
      <c r="C7809" s="74" t="s">
        <v>35</v>
      </c>
      <c r="D7809" s="73">
        <v>6892</v>
      </c>
    </row>
    <row r="7810" spans="2:4" x14ac:dyDescent="0.3">
      <c r="B7810" s="72" t="s">
        <v>514</v>
      </c>
      <c r="C7810" s="74" t="s">
        <v>39</v>
      </c>
      <c r="D7810" s="73">
        <v>11965.93</v>
      </c>
    </row>
    <row r="7811" spans="2:4" x14ac:dyDescent="0.3">
      <c r="B7811" s="72" t="s">
        <v>514</v>
      </c>
      <c r="C7811" s="74" t="s">
        <v>47</v>
      </c>
      <c r="D7811" s="73">
        <v>7583.71</v>
      </c>
    </row>
    <row r="7812" spans="2:4" x14ac:dyDescent="0.3">
      <c r="B7812" s="72" t="s">
        <v>514</v>
      </c>
      <c r="C7812" s="74" t="s">
        <v>49</v>
      </c>
      <c r="D7812" s="73">
        <v>122710.73000000001</v>
      </c>
    </row>
    <row r="7813" spans="2:4" x14ac:dyDescent="0.3">
      <c r="B7813" s="72" t="s">
        <v>514</v>
      </c>
      <c r="C7813" s="74" t="s">
        <v>55</v>
      </c>
      <c r="D7813" s="73">
        <v>614594.74</v>
      </c>
    </row>
    <row r="7814" spans="2:4" x14ac:dyDescent="0.3">
      <c r="B7814" s="72" t="s">
        <v>514</v>
      </c>
      <c r="C7814" s="74" t="s">
        <v>57</v>
      </c>
      <c r="D7814" s="73">
        <v>12905.5</v>
      </c>
    </row>
    <row r="7815" spans="2:4" x14ac:dyDescent="0.3">
      <c r="B7815" s="72" t="s">
        <v>514</v>
      </c>
      <c r="C7815" s="74" t="s">
        <v>63</v>
      </c>
      <c r="D7815" s="73">
        <v>59219.4</v>
      </c>
    </row>
    <row r="7816" spans="2:4" x14ac:dyDescent="0.3">
      <c r="B7816" s="72" t="s">
        <v>514</v>
      </c>
      <c r="C7816" s="74" t="s">
        <v>65</v>
      </c>
      <c r="D7816" s="73">
        <v>8796.77</v>
      </c>
    </row>
    <row r="7817" spans="2:4" x14ac:dyDescent="0.3">
      <c r="B7817" s="72" t="s">
        <v>514</v>
      </c>
      <c r="C7817" s="74" t="s">
        <v>69</v>
      </c>
      <c r="D7817" s="73">
        <v>42109.71</v>
      </c>
    </row>
    <row r="7818" spans="2:4" x14ac:dyDescent="0.3">
      <c r="B7818" s="72" t="s">
        <v>514</v>
      </c>
      <c r="C7818" s="74" t="s">
        <v>71</v>
      </c>
      <c r="D7818" s="73">
        <v>135013.48000000001</v>
      </c>
    </row>
    <row r="7819" spans="2:4" x14ac:dyDescent="0.3">
      <c r="B7819" s="72" t="s">
        <v>514</v>
      </c>
      <c r="C7819" s="74" t="s">
        <v>77</v>
      </c>
      <c r="D7819" s="73">
        <v>21950.55</v>
      </c>
    </row>
    <row r="7820" spans="2:4" x14ac:dyDescent="0.3">
      <c r="B7820" s="72" t="s">
        <v>514</v>
      </c>
      <c r="C7820" s="74" t="s">
        <v>81</v>
      </c>
      <c r="D7820" s="73">
        <v>2339.2600000000002</v>
      </c>
    </row>
    <row r="7821" spans="2:4" x14ac:dyDescent="0.3">
      <c r="B7821" s="72" t="s">
        <v>514</v>
      </c>
      <c r="C7821" s="74" t="s">
        <v>85</v>
      </c>
      <c r="D7821" s="73">
        <v>16124.19</v>
      </c>
    </row>
    <row r="7822" spans="2:4" x14ac:dyDescent="0.3">
      <c r="B7822" s="72" t="s">
        <v>514</v>
      </c>
      <c r="C7822" s="74" t="s">
        <v>91</v>
      </c>
      <c r="D7822" s="73">
        <v>20991.56</v>
      </c>
    </row>
    <row r="7823" spans="2:4" x14ac:dyDescent="0.3">
      <c r="B7823" s="72" t="s">
        <v>514</v>
      </c>
      <c r="C7823" s="74" t="s">
        <v>93</v>
      </c>
      <c r="D7823" s="73">
        <v>19537.14</v>
      </c>
    </row>
    <row r="7824" spans="2:4" x14ac:dyDescent="0.3">
      <c r="B7824" s="72" t="s">
        <v>514</v>
      </c>
      <c r="C7824" s="74" t="s">
        <v>95</v>
      </c>
      <c r="D7824" s="73">
        <v>38141.340000000004</v>
      </c>
    </row>
    <row r="7825" spans="2:4" x14ac:dyDescent="0.3">
      <c r="B7825" s="72" t="s">
        <v>514</v>
      </c>
      <c r="C7825" s="74" t="s">
        <v>101</v>
      </c>
      <c r="D7825" s="73">
        <v>50573.09</v>
      </c>
    </row>
    <row r="7826" spans="2:4" x14ac:dyDescent="0.3">
      <c r="B7826" s="72" t="s">
        <v>514</v>
      </c>
      <c r="C7826" s="74" t="s">
        <v>105</v>
      </c>
      <c r="D7826" s="73">
        <v>23835.33</v>
      </c>
    </row>
    <row r="7827" spans="2:4" x14ac:dyDescent="0.3">
      <c r="B7827" s="72" t="s">
        <v>514</v>
      </c>
      <c r="C7827" s="74" t="s">
        <v>107</v>
      </c>
      <c r="D7827" s="73">
        <v>7652</v>
      </c>
    </row>
    <row r="7828" spans="2:4" x14ac:dyDescent="0.3">
      <c r="B7828" s="72" t="s">
        <v>514</v>
      </c>
      <c r="C7828" s="74" t="s">
        <v>109</v>
      </c>
      <c r="D7828" s="73">
        <v>75974.539999999994</v>
      </c>
    </row>
    <row r="7829" spans="2:4" x14ac:dyDescent="0.3">
      <c r="B7829" s="72" t="s">
        <v>514</v>
      </c>
      <c r="C7829" s="74" t="s">
        <v>111</v>
      </c>
      <c r="D7829" s="73">
        <v>12697</v>
      </c>
    </row>
    <row r="7830" spans="2:4" x14ac:dyDescent="0.3">
      <c r="B7830" s="72" t="s">
        <v>514</v>
      </c>
      <c r="C7830" s="74" t="s">
        <v>117</v>
      </c>
      <c r="D7830" s="73">
        <v>3665</v>
      </c>
    </row>
    <row r="7831" spans="2:4" x14ac:dyDescent="0.3">
      <c r="B7831" s="72" t="s">
        <v>514</v>
      </c>
      <c r="C7831" s="74" t="s">
        <v>119</v>
      </c>
      <c r="D7831" s="73">
        <v>8062.21</v>
      </c>
    </row>
    <row r="7832" spans="2:4" x14ac:dyDescent="0.3">
      <c r="B7832" s="72" t="s">
        <v>514</v>
      </c>
      <c r="C7832" s="74" t="s">
        <v>22</v>
      </c>
      <c r="D7832" s="73">
        <v>6538.35</v>
      </c>
    </row>
    <row r="7833" spans="2:4" x14ac:dyDescent="0.3">
      <c r="B7833" s="72" t="s">
        <v>514</v>
      </c>
      <c r="C7833" s="74" t="s">
        <v>6</v>
      </c>
      <c r="D7833" s="73">
        <v>51900</v>
      </c>
    </row>
    <row r="7834" spans="2:4" x14ac:dyDescent="0.3">
      <c r="B7834" s="72" t="s">
        <v>510</v>
      </c>
      <c r="C7834" s="74" t="s">
        <v>194</v>
      </c>
      <c r="D7834" s="73">
        <v>40073.06</v>
      </c>
    </row>
    <row r="7835" spans="2:4" x14ac:dyDescent="0.3">
      <c r="B7835" s="72" t="s">
        <v>510</v>
      </c>
      <c r="C7835" s="74" t="s">
        <v>193</v>
      </c>
      <c r="D7835" s="73">
        <v>-40073.06</v>
      </c>
    </row>
    <row r="7836" spans="2:4" x14ac:dyDescent="0.3">
      <c r="B7836" s="72" t="s">
        <v>510</v>
      </c>
      <c r="C7836" s="74" t="s">
        <v>185</v>
      </c>
      <c r="D7836" s="73">
        <v>14128</v>
      </c>
    </row>
    <row r="7837" spans="2:4" x14ac:dyDescent="0.3">
      <c r="B7837" s="72" t="s">
        <v>510</v>
      </c>
      <c r="C7837" s="74" t="s">
        <v>186</v>
      </c>
      <c r="D7837" s="73">
        <v>30732.37</v>
      </c>
    </row>
    <row r="7838" spans="2:4" x14ac:dyDescent="0.3">
      <c r="B7838" s="72" t="s">
        <v>510</v>
      </c>
      <c r="C7838" s="74" t="s">
        <v>187</v>
      </c>
      <c r="D7838" s="73">
        <v>92356.299999999988</v>
      </c>
    </row>
    <row r="7839" spans="2:4" x14ac:dyDescent="0.3">
      <c r="B7839" s="72" t="s">
        <v>510</v>
      </c>
      <c r="C7839" s="74" t="s">
        <v>190</v>
      </c>
      <c r="D7839" s="73">
        <v>50599.399999999994</v>
      </c>
    </row>
    <row r="7840" spans="2:4" x14ac:dyDescent="0.3">
      <c r="B7840" s="72" t="s">
        <v>510</v>
      </c>
      <c r="C7840" s="74" t="s">
        <v>191</v>
      </c>
      <c r="D7840" s="73">
        <v>6642.49</v>
      </c>
    </row>
    <row r="7841" spans="2:4" x14ac:dyDescent="0.3">
      <c r="B7841" s="72" t="s">
        <v>510</v>
      </c>
      <c r="C7841" s="74" t="s">
        <v>192</v>
      </c>
      <c r="D7841" s="73">
        <v>2090897.53</v>
      </c>
    </row>
    <row r="7842" spans="2:4" x14ac:dyDescent="0.3">
      <c r="B7842" s="72" t="s">
        <v>510</v>
      </c>
      <c r="C7842" s="74" t="s">
        <v>172</v>
      </c>
      <c r="D7842" s="73">
        <v>7410.07</v>
      </c>
    </row>
    <row r="7843" spans="2:4" x14ac:dyDescent="0.3">
      <c r="B7843" s="72" t="s">
        <v>510</v>
      </c>
      <c r="C7843" s="74" t="s">
        <v>174</v>
      </c>
      <c r="D7843" s="73">
        <v>34940.049999999996</v>
      </c>
    </row>
    <row r="7844" spans="2:4" x14ac:dyDescent="0.3">
      <c r="B7844" s="72" t="s">
        <v>510</v>
      </c>
      <c r="C7844" s="74" t="s">
        <v>178</v>
      </c>
      <c r="D7844" s="73">
        <v>34610.07</v>
      </c>
    </row>
    <row r="7845" spans="2:4" x14ac:dyDescent="0.3">
      <c r="B7845" s="72" t="s">
        <v>510</v>
      </c>
      <c r="C7845" s="74" t="s">
        <v>180</v>
      </c>
      <c r="D7845" s="73">
        <v>8718.56</v>
      </c>
    </row>
    <row r="7846" spans="2:4" x14ac:dyDescent="0.3">
      <c r="B7846" s="72" t="s">
        <v>510</v>
      </c>
      <c r="C7846" s="74" t="s">
        <v>182</v>
      </c>
      <c r="D7846" s="73">
        <v>941474.38</v>
      </c>
    </row>
    <row r="7847" spans="2:4" x14ac:dyDescent="0.3">
      <c r="B7847" s="72" t="s">
        <v>510</v>
      </c>
      <c r="C7847" s="74" t="s">
        <v>139</v>
      </c>
      <c r="D7847" s="73">
        <v>395514.3</v>
      </c>
    </row>
    <row r="7848" spans="2:4" x14ac:dyDescent="0.3">
      <c r="B7848" s="72" t="s">
        <v>510</v>
      </c>
      <c r="C7848" s="74" t="s">
        <v>141</v>
      </c>
      <c r="D7848" s="73">
        <v>340899.57999999996</v>
      </c>
    </row>
    <row r="7849" spans="2:4" x14ac:dyDescent="0.3">
      <c r="B7849" s="72" t="s">
        <v>510</v>
      </c>
      <c r="C7849" s="74" t="s">
        <v>143</v>
      </c>
      <c r="D7849" s="73">
        <v>31139.429999999997</v>
      </c>
    </row>
    <row r="7850" spans="2:4" x14ac:dyDescent="0.3">
      <c r="B7850" s="72" t="s">
        <v>510</v>
      </c>
      <c r="C7850" s="74" t="s">
        <v>145</v>
      </c>
      <c r="D7850" s="73">
        <v>13200.93</v>
      </c>
    </row>
    <row r="7851" spans="2:4" x14ac:dyDescent="0.3">
      <c r="B7851" s="72" t="s">
        <v>510</v>
      </c>
      <c r="C7851" s="74" t="s">
        <v>147</v>
      </c>
      <c r="D7851" s="73">
        <v>4575.8500000000004</v>
      </c>
    </row>
    <row r="7852" spans="2:4" x14ac:dyDescent="0.3">
      <c r="B7852" s="72" t="s">
        <v>510</v>
      </c>
      <c r="C7852" s="74" t="s">
        <v>149</v>
      </c>
      <c r="D7852" s="73">
        <v>10089.040000000001</v>
      </c>
    </row>
    <row r="7853" spans="2:4" x14ac:dyDescent="0.3">
      <c r="B7853" s="72" t="s">
        <v>510</v>
      </c>
      <c r="C7853" s="74" t="s">
        <v>159</v>
      </c>
      <c r="D7853" s="73">
        <v>108740.22</v>
      </c>
    </row>
    <row r="7854" spans="2:4" x14ac:dyDescent="0.3">
      <c r="B7854" s="72" t="s">
        <v>510</v>
      </c>
      <c r="C7854" s="74" t="s">
        <v>161</v>
      </c>
      <c r="D7854" s="73">
        <v>324241.90000000002</v>
      </c>
    </row>
    <row r="7855" spans="2:4" x14ac:dyDescent="0.3">
      <c r="B7855" s="72" t="s">
        <v>510</v>
      </c>
      <c r="C7855" s="74" t="s">
        <v>163</v>
      </c>
      <c r="D7855" s="73">
        <v>76320.479999999996</v>
      </c>
    </row>
    <row r="7856" spans="2:4" x14ac:dyDescent="0.3">
      <c r="B7856" s="72" t="s">
        <v>510</v>
      </c>
      <c r="C7856" s="74" t="s">
        <v>165</v>
      </c>
      <c r="D7856" s="73">
        <v>175569.75</v>
      </c>
    </row>
    <row r="7857" spans="2:4" x14ac:dyDescent="0.3">
      <c r="B7857" s="72" t="s">
        <v>510</v>
      </c>
      <c r="C7857" s="74" t="s">
        <v>124</v>
      </c>
      <c r="D7857" s="73">
        <v>274962.28999999998</v>
      </c>
    </row>
    <row r="7858" spans="2:4" x14ac:dyDescent="0.3">
      <c r="B7858" s="72" t="s">
        <v>510</v>
      </c>
      <c r="C7858" s="74" t="s">
        <v>126</v>
      </c>
      <c r="D7858" s="73">
        <v>94307.61</v>
      </c>
    </row>
    <row r="7859" spans="2:4" x14ac:dyDescent="0.3">
      <c r="B7859" s="72" t="s">
        <v>510</v>
      </c>
      <c r="C7859" s="74" t="s">
        <v>128</v>
      </c>
      <c r="D7859" s="73">
        <v>86652.27</v>
      </c>
    </row>
    <row r="7860" spans="2:4" x14ac:dyDescent="0.3">
      <c r="B7860" s="72" t="s">
        <v>510</v>
      </c>
      <c r="C7860" s="74" t="s">
        <v>130</v>
      </c>
      <c r="D7860" s="73">
        <v>44909.09</v>
      </c>
    </row>
    <row r="7861" spans="2:4" x14ac:dyDescent="0.3">
      <c r="B7861" s="72" t="s">
        <v>510</v>
      </c>
      <c r="C7861" s="74" t="s">
        <v>132</v>
      </c>
      <c r="D7861" s="73">
        <v>550641.87</v>
      </c>
    </row>
    <row r="7862" spans="2:4" x14ac:dyDescent="0.3">
      <c r="B7862" s="72" t="s">
        <v>510</v>
      </c>
      <c r="C7862" s="74" t="s">
        <v>35</v>
      </c>
      <c r="D7862" s="73">
        <v>7041.11</v>
      </c>
    </row>
    <row r="7863" spans="2:4" x14ac:dyDescent="0.3">
      <c r="B7863" s="72" t="s">
        <v>510</v>
      </c>
      <c r="C7863" s="74" t="s">
        <v>39</v>
      </c>
      <c r="D7863" s="73">
        <v>114676.26000000001</v>
      </c>
    </row>
    <row r="7864" spans="2:4" x14ac:dyDescent="0.3">
      <c r="B7864" s="72" t="s">
        <v>510</v>
      </c>
      <c r="C7864" s="74" t="s">
        <v>49</v>
      </c>
      <c r="D7864" s="73">
        <v>134494.89000000001</v>
      </c>
    </row>
    <row r="7865" spans="2:4" x14ac:dyDescent="0.3">
      <c r="B7865" s="72" t="s">
        <v>510</v>
      </c>
      <c r="C7865" s="74" t="s">
        <v>55</v>
      </c>
      <c r="D7865" s="73">
        <v>323094.63</v>
      </c>
    </row>
    <row r="7866" spans="2:4" x14ac:dyDescent="0.3">
      <c r="B7866" s="72" t="s">
        <v>510</v>
      </c>
      <c r="C7866" s="74" t="s">
        <v>57</v>
      </c>
      <c r="D7866" s="73">
        <v>8122.75</v>
      </c>
    </row>
    <row r="7867" spans="2:4" x14ac:dyDescent="0.3">
      <c r="B7867" s="72" t="s">
        <v>510</v>
      </c>
      <c r="C7867" s="74" t="s">
        <v>63</v>
      </c>
      <c r="D7867" s="73">
        <v>64745.77</v>
      </c>
    </row>
    <row r="7868" spans="2:4" x14ac:dyDescent="0.3">
      <c r="B7868" s="72" t="s">
        <v>510</v>
      </c>
      <c r="C7868" s="74" t="s">
        <v>67</v>
      </c>
      <c r="D7868" s="73">
        <v>1273.46</v>
      </c>
    </row>
    <row r="7869" spans="2:4" x14ac:dyDescent="0.3">
      <c r="B7869" s="72" t="s">
        <v>510</v>
      </c>
      <c r="C7869" s="74" t="s">
        <v>69</v>
      </c>
      <c r="D7869" s="73">
        <v>33230.259999999995</v>
      </c>
    </row>
    <row r="7870" spans="2:4" x14ac:dyDescent="0.3">
      <c r="B7870" s="72" t="s">
        <v>510</v>
      </c>
      <c r="C7870" s="74" t="s">
        <v>71</v>
      </c>
      <c r="D7870" s="73">
        <v>86621</v>
      </c>
    </row>
    <row r="7871" spans="2:4" x14ac:dyDescent="0.3">
      <c r="B7871" s="72" t="s">
        <v>510</v>
      </c>
      <c r="C7871" s="74" t="s">
        <v>85</v>
      </c>
      <c r="D7871" s="73">
        <v>4563.4400000000005</v>
      </c>
    </row>
    <row r="7872" spans="2:4" x14ac:dyDescent="0.3">
      <c r="B7872" s="72" t="s">
        <v>510</v>
      </c>
      <c r="C7872" s="74" t="s">
        <v>91</v>
      </c>
      <c r="D7872" s="73">
        <v>102437.08</v>
      </c>
    </row>
    <row r="7873" spans="2:4" x14ac:dyDescent="0.3">
      <c r="B7873" s="72" t="s">
        <v>510</v>
      </c>
      <c r="C7873" s="74" t="s">
        <v>93</v>
      </c>
      <c r="D7873" s="73">
        <v>18290.120000000003</v>
      </c>
    </row>
    <row r="7874" spans="2:4" x14ac:dyDescent="0.3">
      <c r="B7874" s="72" t="s">
        <v>510</v>
      </c>
      <c r="C7874" s="74" t="s">
        <v>95</v>
      </c>
      <c r="D7874" s="73">
        <v>16544.2</v>
      </c>
    </row>
    <row r="7875" spans="2:4" x14ac:dyDescent="0.3">
      <c r="B7875" s="72" t="s">
        <v>510</v>
      </c>
      <c r="C7875" s="74" t="s">
        <v>97</v>
      </c>
      <c r="D7875" s="73">
        <v>20884.95</v>
      </c>
    </row>
    <row r="7876" spans="2:4" x14ac:dyDescent="0.3">
      <c r="B7876" s="72" t="s">
        <v>510</v>
      </c>
      <c r="C7876" s="74" t="s">
        <v>99</v>
      </c>
      <c r="D7876" s="73">
        <v>179.94</v>
      </c>
    </row>
    <row r="7877" spans="2:4" x14ac:dyDescent="0.3">
      <c r="B7877" s="72" t="s">
        <v>510</v>
      </c>
      <c r="C7877" s="74" t="s">
        <v>101</v>
      </c>
      <c r="D7877" s="73">
        <v>98032.739999999991</v>
      </c>
    </row>
    <row r="7878" spans="2:4" x14ac:dyDescent="0.3">
      <c r="B7878" s="72" t="s">
        <v>510</v>
      </c>
      <c r="C7878" s="74" t="s">
        <v>107</v>
      </c>
      <c r="D7878" s="73">
        <v>22916.16</v>
      </c>
    </row>
    <row r="7879" spans="2:4" x14ac:dyDescent="0.3">
      <c r="B7879" s="72" t="s">
        <v>510</v>
      </c>
      <c r="C7879" s="74" t="s">
        <v>109</v>
      </c>
      <c r="D7879" s="73">
        <v>184259.48</v>
      </c>
    </row>
    <row r="7880" spans="2:4" x14ac:dyDescent="0.3">
      <c r="B7880" s="72" t="s">
        <v>510</v>
      </c>
      <c r="C7880" s="74" t="s">
        <v>111</v>
      </c>
      <c r="D7880" s="73">
        <v>113132.04</v>
      </c>
    </row>
    <row r="7881" spans="2:4" x14ac:dyDescent="0.3">
      <c r="B7881" s="72" t="s">
        <v>510</v>
      </c>
      <c r="C7881" s="74" t="s">
        <v>117</v>
      </c>
      <c r="D7881" s="73">
        <v>56378.23</v>
      </c>
    </row>
    <row r="7882" spans="2:4" x14ac:dyDescent="0.3">
      <c r="B7882" s="72" t="s">
        <v>510</v>
      </c>
      <c r="C7882" s="74" t="s">
        <v>119</v>
      </c>
      <c r="D7882" s="73">
        <v>5295.65</v>
      </c>
    </row>
    <row r="7883" spans="2:4" x14ac:dyDescent="0.3">
      <c r="B7883" s="72" t="s">
        <v>510</v>
      </c>
      <c r="C7883" s="74" t="s">
        <v>22</v>
      </c>
      <c r="D7883" s="73">
        <v>22012.48</v>
      </c>
    </row>
    <row r="7884" spans="2:4" x14ac:dyDescent="0.3">
      <c r="B7884" s="72" t="s">
        <v>510</v>
      </c>
      <c r="C7884" s="74" t="s">
        <v>14</v>
      </c>
      <c r="D7884" s="73">
        <v>7506.51</v>
      </c>
    </row>
    <row r="7885" spans="2:4" x14ac:dyDescent="0.3">
      <c r="B7885" s="72" t="s">
        <v>212</v>
      </c>
      <c r="C7885" s="74" t="s">
        <v>194</v>
      </c>
      <c r="D7885" s="73">
        <v>32829.299999999996</v>
      </c>
    </row>
    <row r="7886" spans="2:4" x14ac:dyDescent="0.3">
      <c r="B7886" s="72" t="s">
        <v>212</v>
      </c>
      <c r="C7886" s="74" t="s">
        <v>193</v>
      </c>
      <c r="D7886" s="73">
        <v>-32829.300000000003</v>
      </c>
    </row>
    <row r="7887" spans="2:4" x14ac:dyDescent="0.3">
      <c r="B7887" s="72" t="s">
        <v>212</v>
      </c>
      <c r="C7887" s="74" t="s">
        <v>185</v>
      </c>
      <c r="D7887" s="73">
        <v>18315</v>
      </c>
    </row>
    <row r="7888" spans="2:4" x14ac:dyDescent="0.3">
      <c r="B7888" s="72" t="s">
        <v>212</v>
      </c>
      <c r="C7888" s="74" t="s">
        <v>186</v>
      </c>
      <c r="D7888" s="73">
        <v>11813.269999999999</v>
      </c>
    </row>
    <row r="7889" spans="2:4" x14ac:dyDescent="0.3">
      <c r="B7889" s="72" t="s">
        <v>212</v>
      </c>
      <c r="C7889" s="74" t="s">
        <v>187</v>
      </c>
      <c r="D7889" s="73">
        <v>117439.3</v>
      </c>
    </row>
    <row r="7890" spans="2:4" x14ac:dyDescent="0.3">
      <c r="B7890" s="72" t="s">
        <v>212</v>
      </c>
      <c r="C7890" s="74" t="s">
        <v>190</v>
      </c>
      <c r="D7890" s="73">
        <v>11611.1</v>
      </c>
    </row>
    <row r="7891" spans="2:4" x14ac:dyDescent="0.3">
      <c r="B7891" s="72" t="s">
        <v>212</v>
      </c>
      <c r="C7891" s="74" t="s">
        <v>191</v>
      </c>
      <c r="D7891" s="73">
        <v>149676.5</v>
      </c>
    </row>
    <row r="7892" spans="2:4" x14ac:dyDescent="0.3">
      <c r="B7892" s="72" t="s">
        <v>212</v>
      </c>
      <c r="C7892" s="74" t="s">
        <v>192</v>
      </c>
      <c r="D7892" s="73">
        <v>3287297.6799999997</v>
      </c>
    </row>
    <row r="7893" spans="2:4" x14ac:dyDescent="0.3">
      <c r="B7893" s="72" t="s">
        <v>212</v>
      </c>
      <c r="C7893" s="74" t="s">
        <v>172</v>
      </c>
      <c r="D7893" s="73">
        <v>16937.7</v>
      </c>
    </row>
    <row r="7894" spans="2:4" x14ac:dyDescent="0.3">
      <c r="B7894" s="72" t="s">
        <v>212</v>
      </c>
      <c r="C7894" s="74" t="s">
        <v>174</v>
      </c>
      <c r="D7894" s="73">
        <v>163361</v>
      </c>
    </row>
    <row r="7895" spans="2:4" x14ac:dyDescent="0.3">
      <c r="B7895" s="72" t="s">
        <v>212</v>
      </c>
      <c r="C7895" s="74" t="s">
        <v>178</v>
      </c>
      <c r="D7895" s="73">
        <v>10404.19</v>
      </c>
    </row>
    <row r="7896" spans="2:4" x14ac:dyDescent="0.3">
      <c r="B7896" s="72" t="s">
        <v>212</v>
      </c>
      <c r="C7896" s="74" t="s">
        <v>180</v>
      </c>
      <c r="D7896" s="73">
        <v>110488.57000000002</v>
      </c>
    </row>
    <row r="7897" spans="2:4" x14ac:dyDescent="0.3">
      <c r="B7897" s="72" t="s">
        <v>212</v>
      </c>
      <c r="C7897" s="74" t="s">
        <v>182</v>
      </c>
      <c r="D7897" s="73">
        <v>1118490.8</v>
      </c>
    </row>
    <row r="7898" spans="2:4" x14ac:dyDescent="0.3">
      <c r="B7898" s="72" t="s">
        <v>212</v>
      </c>
      <c r="C7898" s="74" t="s">
        <v>135</v>
      </c>
      <c r="D7898" s="73">
        <v>2228.1300000000006</v>
      </c>
    </row>
    <row r="7899" spans="2:4" x14ac:dyDescent="0.3">
      <c r="B7899" s="72" t="s">
        <v>212</v>
      </c>
      <c r="C7899" s="74" t="s">
        <v>137</v>
      </c>
      <c r="D7899" s="73">
        <v>5627.6999999999989</v>
      </c>
    </row>
    <row r="7900" spans="2:4" x14ac:dyDescent="0.3">
      <c r="B7900" s="72" t="s">
        <v>212</v>
      </c>
      <c r="C7900" s="74" t="s">
        <v>139</v>
      </c>
      <c r="D7900" s="73">
        <v>418910.49</v>
      </c>
    </row>
    <row r="7901" spans="2:4" x14ac:dyDescent="0.3">
      <c r="B7901" s="72" t="s">
        <v>212</v>
      </c>
      <c r="C7901" s="74" t="s">
        <v>141</v>
      </c>
      <c r="D7901" s="73">
        <v>484233.51</v>
      </c>
    </row>
    <row r="7902" spans="2:4" x14ac:dyDescent="0.3">
      <c r="B7902" s="72" t="s">
        <v>212</v>
      </c>
      <c r="C7902" s="74" t="s">
        <v>143</v>
      </c>
      <c r="D7902" s="73">
        <v>27642.580000000009</v>
      </c>
    </row>
    <row r="7903" spans="2:4" x14ac:dyDescent="0.3">
      <c r="B7903" s="72" t="s">
        <v>212</v>
      </c>
      <c r="C7903" s="74" t="s">
        <v>145</v>
      </c>
      <c r="D7903" s="73">
        <v>15238.91</v>
      </c>
    </row>
    <row r="7904" spans="2:4" x14ac:dyDescent="0.3">
      <c r="B7904" s="72" t="s">
        <v>212</v>
      </c>
      <c r="C7904" s="74" t="s">
        <v>147</v>
      </c>
      <c r="D7904" s="73">
        <v>2641.1499999999996</v>
      </c>
    </row>
    <row r="7905" spans="2:4" x14ac:dyDescent="0.3">
      <c r="B7905" s="72" t="s">
        <v>212</v>
      </c>
      <c r="C7905" s="74" t="s">
        <v>149</v>
      </c>
      <c r="D7905" s="73">
        <v>5150.0399999999991</v>
      </c>
    </row>
    <row r="7906" spans="2:4" x14ac:dyDescent="0.3">
      <c r="B7906" s="72" t="s">
        <v>212</v>
      </c>
      <c r="C7906" s="74" t="s">
        <v>159</v>
      </c>
      <c r="D7906" s="73">
        <v>146930.38999999998</v>
      </c>
    </row>
    <row r="7907" spans="2:4" x14ac:dyDescent="0.3">
      <c r="B7907" s="72" t="s">
        <v>212</v>
      </c>
      <c r="C7907" s="74" t="s">
        <v>161</v>
      </c>
      <c r="D7907" s="73">
        <v>493355.99</v>
      </c>
    </row>
    <row r="7908" spans="2:4" x14ac:dyDescent="0.3">
      <c r="B7908" s="72" t="s">
        <v>212</v>
      </c>
      <c r="C7908" s="74" t="s">
        <v>163</v>
      </c>
      <c r="D7908" s="73">
        <v>106201.93000000001</v>
      </c>
    </row>
    <row r="7909" spans="2:4" x14ac:dyDescent="0.3">
      <c r="B7909" s="72" t="s">
        <v>212</v>
      </c>
      <c r="C7909" s="74" t="s">
        <v>165</v>
      </c>
      <c r="D7909" s="73">
        <v>271178.09000000003</v>
      </c>
    </row>
    <row r="7910" spans="2:4" x14ac:dyDescent="0.3">
      <c r="B7910" s="72" t="s">
        <v>212</v>
      </c>
      <c r="C7910" s="74" t="s">
        <v>124</v>
      </c>
      <c r="D7910" s="73">
        <v>35845.060000000005</v>
      </c>
    </row>
    <row r="7911" spans="2:4" x14ac:dyDescent="0.3">
      <c r="B7911" s="72" t="s">
        <v>212</v>
      </c>
      <c r="C7911" s="74" t="s">
        <v>126</v>
      </c>
      <c r="D7911" s="73">
        <v>40134.890000000007</v>
      </c>
    </row>
    <row r="7912" spans="2:4" x14ac:dyDescent="0.3">
      <c r="B7912" s="72" t="s">
        <v>212</v>
      </c>
      <c r="C7912" s="74" t="s">
        <v>128</v>
      </c>
      <c r="D7912" s="73">
        <v>184152.87</v>
      </c>
    </row>
    <row r="7913" spans="2:4" x14ac:dyDescent="0.3">
      <c r="B7913" s="72" t="s">
        <v>212</v>
      </c>
      <c r="C7913" s="74" t="s">
        <v>130</v>
      </c>
      <c r="D7913" s="73">
        <v>5574.9</v>
      </c>
    </row>
    <row r="7914" spans="2:4" x14ac:dyDescent="0.3">
      <c r="B7914" s="72" t="s">
        <v>212</v>
      </c>
      <c r="C7914" s="74" t="s">
        <v>132</v>
      </c>
      <c r="D7914" s="73">
        <v>296192.36999999994</v>
      </c>
    </row>
    <row r="7915" spans="2:4" x14ac:dyDescent="0.3">
      <c r="B7915" s="72" t="s">
        <v>212</v>
      </c>
      <c r="C7915" s="74" t="s">
        <v>39</v>
      </c>
      <c r="D7915" s="73">
        <v>28705.759999999998</v>
      </c>
    </row>
    <row r="7916" spans="2:4" x14ac:dyDescent="0.3">
      <c r="B7916" s="72" t="s">
        <v>212</v>
      </c>
      <c r="C7916" s="74" t="s">
        <v>49</v>
      </c>
      <c r="D7916" s="73">
        <v>67867.520000000004</v>
      </c>
    </row>
    <row r="7917" spans="2:4" x14ac:dyDescent="0.3">
      <c r="B7917" s="72" t="s">
        <v>212</v>
      </c>
      <c r="C7917" s="74" t="s">
        <v>51</v>
      </c>
      <c r="D7917" s="73">
        <v>96132.01</v>
      </c>
    </row>
    <row r="7918" spans="2:4" x14ac:dyDescent="0.3">
      <c r="B7918" s="72" t="s">
        <v>212</v>
      </c>
      <c r="C7918" s="74" t="s">
        <v>55</v>
      </c>
      <c r="D7918" s="73">
        <v>525655.65</v>
      </c>
    </row>
    <row r="7919" spans="2:4" x14ac:dyDescent="0.3">
      <c r="B7919" s="72" t="s">
        <v>212</v>
      </c>
      <c r="C7919" s="74" t="s">
        <v>63</v>
      </c>
      <c r="D7919" s="73">
        <v>168162.03999999998</v>
      </c>
    </row>
    <row r="7920" spans="2:4" x14ac:dyDescent="0.3">
      <c r="B7920" s="72" t="s">
        <v>212</v>
      </c>
      <c r="C7920" s="74" t="s">
        <v>65</v>
      </c>
      <c r="D7920" s="73">
        <v>18406.34</v>
      </c>
    </row>
    <row r="7921" spans="2:4" x14ac:dyDescent="0.3">
      <c r="B7921" s="72" t="s">
        <v>212</v>
      </c>
      <c r="C7921" s="74" t="s">
        <v>67</v>
      </c>
      <c r="D7921" s="73">
        <v>776.71</v>
      </c>
    </row>
    <row r="7922" spans="2:4" x14ac:dyDescent="0.3">
      <c r="B7922" s="72" t="s">
        <v>212</v>
      </c>
      <c r="C7922" s="74" t="s">
        <v>69</v>
      </c>
      <c r="D7922" s="73">
        <v>48057.869999999995</v>
      </c>
    </row>
    <row r="7923" spans="2:4" x14ac:dyDescent="0.3">
      <c r="B7923" s="72" t="s">
        <v>212</v>
      </c>
      <c r="C7923" s="74" t="s">
        <v>71</v>
      </c>
      <c r="D7923" s="73">
        <v>145470.21</v>
      </c>
    </row>
    <row r="7924" spans="2:4" x14ac:dyDescent="0.3">
      <c r="B7924" s="72" t="s">
        <v>212</v>
      </c>
      <c r="C7924" s="74" t="s">
        <v>73</v>
      </c>
      <c r="D7924" s="73">
        <v>405983.15</v>
      </c>
    </row>
    <row r="7925" spans="2:4" x14ac:dyDescent="0.3">
      <c r="B7925" s="72" t="s">
        <v>212</v>
      </c>
      <c r="C7925" s="74" t="s">
        <v>89</v>
      </c>
      <c r="D7925" s="73">
        <v>67709.990000000005</v>
      </c>
    </row>
    <row r="7926" spans="2:4" x14ac:dyDescent="0.3">
      <c r="B7926" s="72" t="s">
        <v>212</v>
      </c>
      <c r="C7926" s="74" t="s">
        <v>91</v>
      </c>
      <c r="D7926" s="73">
        <v>7331.09</v>
      </c>
    </row>
    <row r="7927" spans="2:4" x14ac:dyDescent="0.3">
      <c r="B7927" s="72" t="s">
        <v>212</v>
      </c>
      <c r="C7927" s="74" t="s">
        <v>95</v>
      </c>
      <c r="D7927" s="73">
        <v>24354.639999999999</v>
      </c>
    </row>
    <row r="7928" spans="2:4" x14ac:dyDescent="0.3">
      <c r="B7928" s="72" t="s">
        <v>212</v>
      </c>
      <c r="C7928" s="74" t="s">
        <v>101</v>
      </c>
      <c r="D7928" s="73">
        <v>8143.48</v>
      </c>
    </row>
    <row r="7929" spans="2:4" x14ac:dyDescent="0.3">
      <c r="B7929" s="72" t="s">
        <v>212</v>
      </c>
      <c r="C7929" s="74" t="s">
        <v>103</v>
      </c>
      <c r="D7929" s="73">
        <v>3137</v>
      </c>
    </row>
    <row r="7930" spans="2:4" x14ac:dyDescent="0.3">
      <c r="B7930" s="72" t="s">
        <v>212</v>
      </c>
      <c r="C7930" s="74" t="s">
        <v>105</v>
      </c>
      <c r="D7930" s="73">
        <v>20126</v>
      </c>
    </row>
    <row r="7931" spans="2:4" x14ac:dyDescent="0.3">
      <c r="B7931" s="72" t="s">
        <v>212</v>
      </c>
      <c r="C7931" s="74" t="s">
        <v>109</v>
      </c>
      <c r="D7931" s="73">
        <v>260854.22</v>
      </c>
    </row>
    <row r="7932" spans="2:4" x14ac:dyDescent="0.3">
      <c r="B7932" s="72" t="s">
        <v>212</v>
      </c>
      <c r="C7932" s="74" t="s">
        <v>111</v>
      </c>
      <c r="D7932" s="73">
        <v>20327.43</v>
      </c>
    </row>
    <row r="7933" spans="2:4" x14ac:dyDescent="0.3">
      <c r="B7933" s="72" t="s">
        <v>212</v>
      </c>
      <c r="C7933" s="74" t="s">
        <v>119</v>
      </c>
      <c r="D7933" s="73">
        <v>8430.36</v>
      </c>
    </row>
    <row r="7934" spans="2:4" x14ac:dyDescent="0.3">
      <c r="B7934" s="72" t="s">
        <v>212</v>
      </c>
      <c r="C7934" s="74" t="s">
        <v>121</v>
      </c>
      <c r="D7934" s="73">
        <v>2200</v>
      </c>
    </row>
    <row r="7935" spans="2:4" x14ac:dyDescent="0.3">
      <c r="B7935" s="72" t="s">
        <v>212</v>
      </c>
      <c r="C7935" s="74" t="s">
        <v>22</v>
      </c>
      <c r="D7935" s="73">
        <v>3633.67</v>
      </c>
    </row>
    <row r="7936" spans="2:4" x14ac:dyDescent="0.3">
      <c r="B7936" s="72" t="s">
        <v>212</v>
      </c>
      <c r="C7936" s="74" t="s">
        <v>6</v>
      </c>
      <c r="D7936" s="73">
        <v>77779.19</v>
      </c>
    </row>
    <row r="7937" spans="2:4" x14ac:dyDescent="0.3">
      <c r="B7937" s="72" t="s">
        <v>212</v>
      </c>
      <c r="C7937" s="74" t="s">
        <v>16</v>
      </c>
      <c r="D7937" s="73">
        <v>14107.35</v>
      </c>
    </row>
    <row r="7938" spans="2:4" x14ac:dyDescent="0.3">
      <c r="B7938" s="72" t="s">
        <v>830</v>
      </c>
      <c r="C7938" s="74" t="s">
        <v>194</v>
      </c>
      <c r="D7938" s="73">
        <v>127473.93</v>
      </c>
    </row>
    <row r="7939" spans="2:4" x14ac:dyDescent="0.3">
      <c r="B7939" s="72" t="s">
        <v>830</v>
      </c>
      <c r="C7939" s="74" t="s">
        <v>193</v>
      </c>
      <c r="D7939" s="73">
        <v>-127473.93</v>
      </c>
    </row>
    <row r="7940" spans="2:4" x14ac:dyDescent="0.3">
      <c r="B7940" s="72" t="s">
        <v>830</v>
      </c>
      <c r="C7940" s="74" t="s">
        <v>185</v>
      </c>
      <c r="D7940" s="73">
        <v>17128</v>
      </c>
    </row>
    <row r="7941" spans="2:4" x14ac:dyDescent="0.3">
      <c r="B7941" s="72" t="s">
        <v>830</v>
      </c>
      <c r="C7941" s="74" t="s">
        <v>187</v>
      </c>
      <c r="D7941" s="73">
        <v>34588.21</v>
      </c>
    </row>
    <row r="7942" spans="2:4" x14ac:dyDescent="0.3">
      <c r="B7942" s="72" t="s">
        <v>830</v>
      </c>
      <c r="C7942" s="74" t="s">
        <v>190</v>
      </c>
      <c r="D7942" s="73">
        <v>15556.46</v>
      </c>
    </row>
    <row r="7943" spans="2:4" x14ac:dyDescent="0.3">
      <c r="B7943" s="72" t="s">
        <v>830</v>
      </c>
      <c r="C7943" s="74" t="s">
        <v>191</v>
      </c>
      <c r="D7943" s="73">
        <v>210147.02000000002</v>
      </c>
    </row>
    <row r="7944" spans="2:4" x14ac:dyDescent="0.3">
      <c r="B7944" s="72" t="s">
        <v>830</v>
      </c>
      <c r="C7944" s="74" t="s">
        <v>192</v>
      </c>
      <c r="D7944" s="73">
        <v>4160895.9600000004</v>
      </c>
    </row>
    <row r="7945" spans="2:4" x14ac:dyDescent="0.3">
      <c r="B7945" s="72" t="s">
        <v>830</v>
      </c>
      <c r="C7945" s="74" t="s">
        <v>174</v>
      </c>
      <c r="D7945" s="73">
        <v>168507.18</v>
      </c>
    </row>
    <row r="7946" spans="2:4" x14ac:dyDescent="0.3">
      <c r="B7946" s="72" t="s">
        <v>830</v>
      </c>
      <c r="C7946" s="74" t="s">
        <v>178</v>
      </c>
      <c r="D7946" s="73">
        <v>3398.0299999999997</v>
      </c>
    </row>
    <row r="7947" spans="2:4" x14ac:dyDescent="0.3">
      <c r="B7947" s="72" t="s">
        <v>830</v>
      </c>
      <c r="C7947" s="74" t="s">
        <v>180</v>
      </c>
      <c r="D7947" s="73">
        <v>76896.989999999991</v>
      </c>
    </row>
    <row r="7948" spans="2:4" x14ac:dyDescent="0.3">
      <c r="B7948" s="72" t="s">
        <v>830</v>
      </c>
      <c r="C7948" s="74" t="s">
        <v>182</v>
      </c>
      <c r="D7948" s="73">
        <v>1857935.3800000004</v>
      </c>
    </row>
    <row r="7949" spans="2:4" x14ac:dyDescent="0.3">
      <c r="B7949" s="72" t="s">
        <v>830</v>
      </c>
      <c r="C7949" s="74" t="s">
        <v>135</v>
      </c>
      <c r="D7949" s="73">
        <v>3849.2799999999993</v>
      </c>
    </row>
    <row r="7950" spans="2:4" x14ac:dyDescent="0.3">
      <c r="B7950" s="72" t="s">
        <v>830</v>
      </c>
      <c r="C7950" s="74" t="s">
        <v>137</v>
      </c>
      <c r="D7950" s="73">
        <v>19770.080000000002</v>
      </c>
    </row>
    <row r="7951" spans="2:4" x14ac:dyDescent="0.3">
      <c r="B7951" s="72" t="s">
        <v>830</v>
      </c>
      <c r="C7951" s="74" t="s">
        <v>139</v>
      </c>
      <c r="D7951" s="73">
        <v>640248.88</v>
      </c>
    </row>
    <row r="7952" spans="2:4" x14ac:dyDescent="0.3">
      <c r="B7952" s="72" t="s">
        <v>830</v>
      </c>
      <c r="C7952" s="74" t="s">
        <v>141</v>
      </c>
      <c r="D7952" s="73">
        <v>664615.12</v>
      </c>
    </row>
    <row r="7953" spans="2:4" x14ac:dyDescent="0.3">
      <c r="B7953" s="72" t="s">
        <v>830</v>
      </c>
      <c r="C7953" s="74" t="s">
        <v>143</v>
      </c>
      <c r="D7953" s="73">
        <v>56353.19</v>
      </c>
    </row>
    <row r="7954" spans="2:4" x14ac:dyDescent="0.3">
      <c r="B7954" s="72" t="s">
        <v>830</v>
      </c>
      <c r="C7954" s="74" t="s">
        <v>145</v>
      </c>
      <c r="D7954" s="73">
        <v>27859.440000000002</v>
      </c>
    </row>
    <row r="7955" spans="2:4" x14ac:dyDescent="0.3">
      <c r="B7955" s="72" t="s">
        <v>830</v>
      </c>
      <c r="C7955" s="74" t="s">
        <v>147</v>
      </c>
      <c r="D7955" s="73">
        <v>12060.320000000002</v>
      </c>
    </row>
    <row r="7956" spans="2:4" x14ac:dyDescent="0.3">
      <c r="B7956" s="72" t="s">
        <v>830</v>
      </c>
      <c r="C7956" s="74" t="s">
        <v>149</v>
      </c>
      <c r="D7956" s="73">
        <v>20795.91</v>
      </c>
    </row>
    <row r="7957" spans="2:4" x14ac:dyDescent="0.3">
      <c r="B7957" s="72" t="s">
        <v>830</v>
      </c>
      <c r="C7957" s="74" t="s">
        <v>159</v>
      </c>
      <c r="D7957" s="73">
        <v>230528.74</v>
      </c>
    </row>
    <row r="7958" spans="2:4" x14ac:dyDescent="0.3">
      <c r="B7958" s="72" t="s">
        <v>830</v>
      </c>
      <c r="C7958" s="74" t="s">
        <v>161</v>
      </c>
      <c r="D7958" s="73">
        <v>624803.55000000005</v>
      </c>
    </row>
    <row r="7959" spans="2:4" x14ac:dyDescent="0.3">
      <c r="B7959" s="72" t="s">
        <v>830</v>
      </c>
      <c r="C7959" s="74" t="s">
        <v>163</v>
      </c>
      <c r="D7959" s="73">
        <v>155345.76999999999</v>
      </c>
    </row>
    <row r="7960" spans="2:4" x14ac:dyDescent="0.3">
      <c r="B7960" s="72" t="s">
        <v>830</v>
      </c>
      <c r="C7960" s="74" t="s">
        <v>165</v>
      </c>
      <c r="D7960" s="73">
        <v>334078.83999999997</v>
      </c>
    </row>
    <row r="7961" spans="2:4" x14ac:dyDescent="0.3">
      <c r="B7961" s="72" t="s">
        <v>830</v>
      </c>
      <c r="C7961" s="74" t="s">
        <v>124</v>
      </c>
      <c r="D7961" s="73">
        <v>197080.41</v>
      </c>
    </row>
    <row r="7962" spans="2:4" x14ac:dyDescent="0.3">
      <c r="B7962" s="72" t="s">
        <v>830</v>
      </c>
      <c r="C7962" s="74" t="s">
        <v>126</v>
      </c>
      <c r="D7962" s="73">
        <v>145645.91</v>
      </c>
    </row>
    <row r="7963" spans="2:4" x14ac:dyDescent="0.3">
      <c r="B7963" s="72" t="s">
        <v>830</v>
      </c>
      <c r="C7963" s="74" t="s">
        <v>128</v>
      </c>
      <c r="D7963" s="73">
        <v>19558.63</v>
      </c>
    </row>
    <row r="7964" spans="2:4" x14ac:dyDescent="0.3">
      <c r="B7964" s="72" t="s">
        <v>830</v>
      </c>
      <c r="C7964" s="74" t="s">
        <v>130</v>
      </c>
      <c r="D7964" s="73">
        <v>54115.75</v>
      </c>
    </row>
    <row r="7965" spans="2:4" x14ac:dyDescent="0.3">
      <c r="B7965" s="72" t="s">
        <v>830</v>
      </c>
      <c r="C7965" s="74" t="s">
        <v>132</v>
      </c>
      <c r="D7965" s="73">
        <v>837134.26000000013</v>
      </c>
    </row>
    <row r="7966" spans="2:4" x14ac:dyDescent="0.3">
      <c r="B7966" s="72" t="s">
        <v>830</v>
      </c>
      <c r="C7966" s="74" t="s">
        <v>35</v>
      </c>
      <c r="D7966" s="73">
        <v>66434.149999999994</v>
      </c>
    </row>
    <row r="7967" spans="2:4" x14ac:dyDescent="0.3">
      <c r="B7967" s="72" t="s">
        <v>830</v>
      </c>
      <c r="C7967" s="74" t="s">
        <v>39</v>
      </c>
      <c r="D7967" s="73">
        <v>35160.549999999996</v>
      </c>
    </row>
    <row r="7968" spans="2:4" x14ac:dyDescent="0.3">
      <c r="B7968" s="72" t="s">
        <v>830</v>
      </c>
      <c r="C7968" s="74" t="s">
        <v>49</v>
      </c>
      <c r="D7968" s="73">
        <v>123757.78</v>
      </c>
    </row>
    <row r="7969" spans="2:4" x14ac:dyDescent="0.3">
      <c r="B7969" s="72" t="s">
        <v>830</v>
      </c>
      <c r="C7969" s="74" t="s">
        <v>51</v>
      </c>
      <c r="D7969" s="73">
        <v>30029.91</v>
      </c>
    </row>
    <row r="7970" spans="2:4" x14ac:dyDescent="0.3">
      <c r="B7970" s="72" t="s">
        <v>830</v>
      </c>
      <c r="C7970" s="74" t="s">
        <v>55</v>
      </c>
      <c r="D7970" s="73">
        <v>529859.60000000009</v>
      </c>
    </row>
    <row r="7971" spans="2:4" x14ac:dyDescent="0.3">
      <c r="B7971" s="72" t="s">
        <v>830</v>
      </c>
      <c r="C7971" s="74" t="s">
        <v>57</v>
      </c>
      <c r="D7971" s="73">
        <v>5110</v>
      </c>
    </row>
    <row r="7972" spans="2:4" x14ac:dyDescent="0.3">
      <c r="B7972" s="72" t="s">
        <v>830</v>
      </c>
      <c r="C7972" s="74" t="s">
        <v>59</v>
      </c>
      <c r="D7972" s="73">
        <v>375188.29</v>
      </c>
    </row>
    <row r="7973" spans="2:4" x14ac:dyDescent="0.3">
      <c r="B7973" s="72" t="s">
        <v>830</v>
      </c>
      <c r="C7973" s="74" t="s">
        <v>63</v>
      </c>
      <c r="D7973" s="73">
        <v>46696.32</v>
      </c>
    </row>
    <row r="7974" spans="2:4" x14ac:dyDescent="0.3">
      <c r="B7974" s="72" t="s">
        <v>830</v>
      </c>
      <c r="C7974" s="74" t="s">
        <v>65</v>
      </c>
      <c r="D7974" s="73">
        <v>1654.71</v>
      </c>
    </row>
    <row r="7975" spans="2:4" x14ac:dyDescent="0.3">
      <c r="B7975" s="72" t="s">
        <v>830</v>
      </c>
      <c r="C7975" s="74" t="s">
        <v>67</v>
      </c>
      <c r="D7975" s="73">
        <v>2656.7</v>
      </c>
    </row>
    <row r="7976" spans="2:4" x14ac:dyDescent="0.3">
      <c r="B7976" s="72" t="s">
        <v>830</v>
      </c>
      <c r="C7976" s="74" t="s">
        <v>69</v>
      </c>
      <c r="D7976" s="73">
        <v>47623.270000000004</v>
      </c>
    </row>
    <row r="7977" spans="2:4" x14ac:dyDescent="0.3">
      <c r="B7977" s="72" t="s">
        <v>830</v>
      </c>
      <c r="C7977" s="74" t="s">
        <v>71</v>
      </c>
      <c r="D7977" s="73">
        <v>141052.88</v>
      </c>
    </row>
    <row r="7978" spans="2:4" x14ac:dyDescent="0.3">
      <c r="B7978" s="72" t="s">
        <v>830</v>
      </c>
      <c r="C7978" s="74" t="s">
        <v>73</v>
      </c>
      <c r="D7978" s="73">
        <v>134</v>
      </c>
    </row>
    <row r="7979" spans="2:4" x14ac:dyDescent="0.3">
      <c r="B7979" s="72" t="s">
        <v>830</v>
      </c>
      <c r="C7979" s="74" t="s">
        <v>81</v>
      </c>
      <c r="D7979" s="73">
        <v>270571.3</v>
      </c>
    </row>
    <row r="7980" spans="2:4" x14ac:dyDescent="0.3">
      <c r="B7980" s="72" t="s">
        <v>830</v>
      </c>
      <c r="C7980" s="74" t="s">
        <v>85</v>
      </c>
      <c r="D7980" s="73">
        <v>10383.61</v>
      </c>
    </row>
    <row r="7981" spans="2:4" x14ac:dyDescent="0.3">
      <c r="B7981" s="72" t="s">
        <v>830</v>
      </c>
      <c r="C7981" s="74" t="s">
        <v>89</v>
      </c>
      <c r="D7981" s="73">
        <v>56370.5</v>
      </c>
    </row>
    <row r="7982" spans="2:4" x14ac:dyDescent="0.3">
      <c r="B7982" s="72" t="s">
        <v>830</v>
      </c>
      <c r="C7982" s="74" t="s">
        <v>91</v>
      </c>
      <c r="D7982" s="73">
        <v>109437.14</v>
      </c>
    </row>
    <row r="7983" spans="2:4" x14ac:dyDescent="0.3">
      <c r="B7983" s="72" t="s">
        <v>830</v>
      </c>
      <c r="C7983" s="74" t="s">
        <v>93</v>
      </c>
      <c r="D7983" s="73">
        <v>2470.38</v>
      </c>
    </row>
    <row r="7984" spans="2:4" x14ac:dyDescent="0.3">
      <c r="B7984" s="72" t="s">
        <v>830</v>
      </c>
      <c r="C7984" s="74" t="s">
        <v>95</v>
      </c>
      <c r="D7984" s="73">
        <v>48859.199999999997</v>
      </c>
    </row>
    <row r="7985" spans="2:4" x14ac:dyDescent="0.3">
      <c r="B7985" s="72" t="s">
        <v>830</v>
      </c>
      <c r="C7985" s="74" t="s">
        <v>97</v>
      </c>
      <c r="D7985" s="73">
        <v>59386.459999999992</v>
      </c>
    </row>
    <row r="7986" spans="2:4" x14ac:dyDescent="0.3">
      <c r="B7986" s="72" t="s">
        <v>830</v>
      </c>
      <c r="C7986" s="74" t="s">
        <v>101</v>
      </c>
      <c r="D7986" s="73">
        <v>31213.899999999998</v>
      </c>
    </row>
    <row r="7987" spans="2:4" x14ac:dyDescent="0.3">
      <c r="B7987" s="72" t="s">
        <v>830</v>
      </c>
      <c r="C7987" s="74" t="s">
        <v>105</v>
      </c>
      <c r="D7987" s="73">
        <v>36876.93</v>
      </c>
    </row>
    <row r="7988" spans="2:4" x14ac:dyDescent="0.3">
      <c r="B7988" s="72" t="s">
        <v>830</v>
      </c>
      <c r="C7988" s="74" t="s">
        <v>107</v>
      </c>
      <c r="D7988" s="73">
        <v>11080.12</v>
      </c>
    </row>
    <row r="7989" spans="2:4" x14ac:dyDescent="0.3">
      <c r="B7989" s="72" t="s">
        <v>830</v>
      </c>
      <c r="C7989" s="74" t="s">
        <v>109</v>
      </c>
      <c r="D7989" s="73">
        <v>96144.93</v>
      </c>
    </row>
    <row r="7990" spans="2:4" x14ac:dyDescent="0.3">
      <c r="B7990" s="72" t="s">
        <v>830</v>
      </c>
      <c r="C7990" s="74" t="s">
        <v>111</v>
      </c>
      <c r="D7990" s="73">
        <v>82143.53</v>
      </c>
    </row>
    <row r="7991" spans="2:4" x14ac:dyDescent="0.3">
      <c r="B7991" s="72" t="s">
        <v>830</v>
      </c>
      <c r="C7991" s="74" t="s">
        <v>115</v>
      </c>
      <c r="D7991" s="73">
        <v>378</v>
      </c>
    </row>
    <row r="7992" spans="2:4" x14ac:dyDescent="0.3">
      <c r="B7992" s="72" t="s">
        <v>830</v>
      </c>
      <c r="C7992" s="74" t="s">
        <v>117</v>
      </c>
      <c r="D7992" s="73">
        <v>450341.05</v>
      </c>
    </row>
    <row r="7993" spans="2:4" x14ac:dyDescent="0.3">
      <c r="B7993" s="72" t="s">
        <v>830</v>
      </c>
      <c r="C7993" s="74" t="s">
        <v>119</v>
      </c>
      <c r="D7993" s="73">
        <v>8886.26</v>
      </c>
    </row>
    <row r="7994" spans="2:4" x14ac:dyDescent="0.3">
      <c r="B7994" s="72" t="s">
        <v>830</v>
      </c>
      <c r="C7994" s="74" t="s">
        <v>121</v>
      </c>
      <c r="D7994" s="73">
        <v>1476</v>
      </c>
    </row>
    <row r="7995" spans="2:4" x14ac:dyDescent="0.3">
      <c r="B7995" s="72" t="s">
        <v>830</v>
      </c>
      <c r="C7995" s="74" t="s">
        <v>22</v>
      </c>
      <c r="D7995" s="73">
        <v>71048.479999999996</v>
      </c>
    </row>
    <row r="7996" spans="2:4" x14ac:dyDescent="0.3">
      <c r="B7996" s="72" t="s">
        <v>830</v>
      </c>
      <c r="C7996" s="74" t="s">
        <v>6</v>
      </c>
      <c r="D7996" s="73">
        <v>8864.369999999999</v>
      </c>
    </row>
    <row r="7997" spans="2:4" x14ac:dyDescent="0.3">
      <c r="B7997" s="72" t="s">
        <v>240</v>
      </c>
      <c r="C7997" s="74" t="s">
        <v>194</v>
      </c>
      <c r="D7997" s="73">
        <v>4858</v>
      </c>
    </row>
    <row r="7998" spans="2:4" x14ac:dyDescent="0.3">
      <c r="B7998" s="72" t="s">
        <v>240</v>
      </c>
      <c r="C7998" s="74" t="s">
        <v>193</v>
      </c>
      <c r="D7998" s="73">
        <v>-4858</v>
      </c>
    </row>
    <row r="7999" spans="2:4" x14ac:dyDescent="0.3">
      <c r="B7999" s="72" t="s">
        <v>240</v>
      </c>
      <c r="C7999" s="74" t="s">
        <v>187</v>
      </c>
      <c r="D7999" s="73">
        <v>861</v>
      </c>
    </row>
    <row r="8000" spans="2:4" x14ac:dyDescent="0.3">
      <c r="B8000" s="72" t="s">
        <v>240</v>
      </c>
      <c r="C8000" s="74" t="s">
        <v>191</v>
      </c>
      <c r="D8000" s="73">
        <v>24784.93</v>
      </c>
    </row>
    <row r="8001" spans="2:4" x14ac:dyDescent="0.3">
      <c r="B8001" s="72" t="s">
        <v>240</v>
      </c>
      <c r="C8001" s="74" t="s">
        <v>192</v>
      </c>
      <c r="D8001" s="73">
        <v>450898.87</v>
      </c>
    </row>
    <row r="8002" spans="2:4" x14ac:dyDescent="0.3">
      <c r="B8002" s="72" t="s">
        <v>240</v>
      </c>
      <c r="C8002" s="74" t="s">
        <v>174</v>
      </c>
      <c r="D8002" s="73">
        <v>1250</v>
      </c>
    </row>
    <row r="8003" spans="2:4" x14ac:dyDescent="0.3">
      <c r="B8003" s="72" t="s">
        <v>240</v>
      </c>
      <c r="C8003" s="74" t="s">
        <v>182</v>
      </c>
      <c r="D8003" s="73">
        <v>397481.00999999995</v>
      </c>
    </row>
    <row r="8004" spans="2:4" x14ac:dyDescent="0.3">
      <c r="B8004" s="72" t="s">
        <v>240</v>
      </c>
      <c r="C8004" s="74" t="s">
        <v>135</v>
      </c>
      <c r="D8004" s="73">
        <v>121.21000000000001</v>
      </c>
    </row>
    <row r="8005" spans="2:4" x14ac:dyDescent="0.3">
      <c r="B8005" s="72" t="s">
        <v>240</v>
      </c>
      <c r="C8005" s="74" t="s">
        <v>137</v>
      </c>
      <c r="D8005" s="73">
        <v>55.94</v>
      </c>
    </row>
    <row r="8006" spans="2:4" x14ac:dyDescent="0.3">
      <c r="B8006" s="72" t="s">
        <v>240</v>
      </c>
      <c r="C8006" s="74" t="s">
        <v>139</v>
      </c>
      <c r="D8006" s="73">
        <v>127920.35</v>
      </c>
    </row>
    <row r="8007" spans="2:4" x14ac:dyDescent="0.3">
      <c r="B8007" s="72" t="s">
        <v>240</v>
      </c>
      <c r="C8007" s="74" t="s">
        <v>141</v>
      </c>
      <c r="D8007" s="73">
        <v>91508.19</v>
      </c>
    </row>
    <row r="8008" spans="2:4" x14ac:dyDescent="0.3">
      <c r="B8008" s="72" t="s">
        <v>240</v>
      </c>
      <c r="C8008" s="74" t="s">
        <v>143</v>
      </c>
      <c r="D8008" s="73">
        <v>8590.4</v>
      </c>
    </row>
    <row r="8009" spans="2:4" x14ac:dyDescent="0.3">
      <c r="B8009" s="72" t="s">
        <v>240</v>
      </c>
      <c r="C8009" s="74" t="s">
        <v>145</v>
      </c>
      <c r="D8009" s="73">
        <v>3542.6299999999997</v>
      </c>
    </row>
    <row r="8010" spans="2:4" x14ac:dyDescent="0.3">
      <c r="B8010" s="72" t="s">
        <v>240</v>
      </c>
      <c r="C8010" s="74" t="s">
        <v>147</v>
      </c>
      <c r="D8010" s="73">
        <v>194.76999999999998</v>
      </c>
    </row>
    <row r="8011" spans="2:4" x14ac:dyDescent="0.3">
      <c r="B8011" s="72" t="s">
        <v>240</v>
      </c>
      <c r="C8011" s="74" t="s">
        <v>149</v>
      </c>
      <c r="D8011" s="73">
        <v>204.36</v>
      </c>
    </row>
    <row r="8012" spans="2:4" x14ac:dyDescent="0.3">
      <c r="B8012" s="72" t="s">
        <v>240</v>
      </c>
      <c r="C8012" s="74" t="s">
        <v>155</v>
      </c>
      <c r="D8012" s="73">
        <v>23734.560000000001</v>
      </c>
    </row>
    <row r="8013" spans="2:4" x14ac:dyDescent="0.3">
      <c r="B8013" s="72" t="s">
        <v>240</v>
      </c>
      <c r="C8013" s="74" t="s">
        <v>157</v>
      </c>
      <c r="D8013" s="73">
        <v>28609.47</v>
      </c>
    </row>
    <row r="8014" spans="2:4" x14ac:dyDescent="0.3">
      <c r="B8014" s="72" t="s">
        <v>240</v>
      </c>
      <c r="C8014" s="74" t="s">
        <v>159</v>
      </c>
      <c r="D8014" s="73">
        <v>37794.119999999995</v>
      </c>
    </row>
    <row r="8015" spans="2:4" x14ac:dyDescent="0.3">
      <c r="B8015" s="72" t="s">
        <v>240</v>
      </c>
      <c r="C8015" s="74" t="s">
        <v>161</v>
      </c>
      <c r="D8015" s="73">
        <v>64400.43</v>
      </c>
    </row>
    <row r="8016" spans="2:4" x14ac:dyDescent="0.3">
      <c r="B8016" s="72" t="s">
        <v>240</v>
      </c>
      <c r="C8016" s="74" t="s">
        <v>163</v>
      </c>
      <c r="D8016" s="73">
        <v>5550.91</v>
      </c>
    </row>
    <row r="8017" spans="2:4" x14ac:dyDescent="0.3">
      <c r="B8017" s="72" t="s">
        <v>240</v>
      </c>
      <c r="C8017" s="74" t="s">
        <v>165</v>
      </c>
      <c r="D8017" s="73">
        <v>6690.9500000000007</v>
      </c>
    </row>
    <row r="8018" spans="2:4" x14ac:dyDescent="0.3">
      <c r="B8018" s="72" t="s">
        <v>240</v>
      </c>
      <c r="C8018" s="74" t="s">
        <v>124</v>
      </c>
      <c r="D8018" s="73">
        <v>5499.75</v>
      </c>
    </row>
    <row r="8019" spans="2:4" x14ac:dyDescent="0.3">
      <c r="B8019" s="72" t="s">
        <v>240</v>
      </c>
      <c r="C8019" s="74" t="s">
        <v>126</v>
      </c>
      <c r="D8019" s="73">
        <v>1738.3999999999999</v>
      </c>
    </row>
    <row r="8020" spans="2:4" x14ac:dyDescent="0.3">
      <c r="B8020" s="72" t="s">
        <v>240</v>
      </c>
      <c r="C8020" s="74" t="s">
        <v>128</v>
      </c>
      <c r="D8020" s="73">
        <v>26895.95</v>
      </c>
    </row>
    <row r="8021" spans="2:4" x14ac:dyDescent="0.3">
      <c r="B8021" s="72" t="s">
        <v>240</v>
      </c>
      <c r="C8021" s="74" t="s">
        <v>130</v>
      </c>
      <c r="D8021" s="73">
        <v>27056.68</v>
      </c>
    </row>
    <row r="8022" spans="2:4" x14ac:dyDescent="0.3">
      <c r="B8022" s="72" t="s">
        <v>240</v>
      </c>
      <c r="C8022" s="74" t="s">
        <v>132</v>
      </c>
      <c r="D8022" s="73">
        <v>56073.829999999994</v>
      </c>
    </row>
    <row r="8023" spans="2:4" x14ac:dyDescent="0.3">
      <c r="B8023" s="72" t="s">
        <v>240</v>
      </c>
      <c r="C8023" s="74" t="s">
        <v>39</v>
      </c>
      <c r="D8023" s="73">
        <v>719.68</v>
      </c>
    </row>
    <row r="8024" spans="2:4" x14ac:dyDescent="0.3">
      <c r="B8024" s="72" t="s">
        <v>240</v>
      </c>
      <c r="C8024" s="74" t="s">
        <v>47</v>
      </c>
      <c r="D8024" s="73">
        <v>11447.23</v>
      </c>
    </row>
    <row r="8025" spans="2:4" x14ac:dyDescent="0.3">
      <c r="B8025" s="72" t="s">
        <v>240</v>
      </c>
      <c r="C8025" s="74" t="s">
        <v>49</v>
      </c>
      <c r="D8025" s="73">
        <v>20180.240000000002</v>
      </c>
    </row>
    <row r="8026" spans="2:4" x14ac:dyDescent="0.3">
      <c r="B8026" s="72" t="s">
        <v>240</v>
      </c>
      <c r="C8026" s="74" t="s">
        <v>55</v>
      </c>
      <c r="D8026" s="73">
        <v>293.51</v>
      </c>
    </row>
    <row r="8027" spans="2:4" x14ac:dyDescent="0.3">
      <c r="B8027" s="72" t="s">
        <v>240</v>
      </c>
      <c r="C8027" s="74" t="s">
        <v>57</v>
      </c>
      <c r="D8027" s="73">
        <v>331.32</v>
      </c>
    </row>
    <row r="8028" spans="2:4" x14ac:dyDescent="0.3">
      <c r="B8028" s="72" t="s">
        <v>240</v>
      </c>
      <c r="C8028" s="74" t="s">
        <v>59</v>
      </c>
      <c r="D8028" s="73">
        <v>150</v>
      </c>
    </row>
    <row r="8029" spans="2:4" x14ac:dyDescent="0.3">
      <c r="B8029" s="72" t="s">
        <v>240</v>
      </c>
      <c r="C8029" s="74" t="s">
        <v>61</v>
      </c>
      <c r="D8029" s="73">
        <v>92000</v>
      </c>
    </row>
    <row r="8030" spans="2:4" x14ac:dyDescent="0.3">
      <c r="B8030" s="72" t="s">
        <v>240</v>
      </c>
      <c r="C8030" s="74" t="s">
        <v>67</v>
      </c>
      <c r="D8030" s="73">
        <v>778.65</v>
      </c>
    </row>
    <row r="8031" spans="2:4" x14ac:dyDescent="0.3">
      <c r="B8031" s="72" t="s">
        <v>240</v>
      </c>
      <c r="C8031" s="74" t="s">
        <v>69</v>
      </c>
      <c r="D8031" s="73">
        <v>17830.349999999999</v>
      </c>
    </row>
    <row r="8032" spans="2:4" x14ac:dyDescent="0.3">
      <c r="B8032" s="72" t="s">
        <v>240</v>
      </c>
      <c r="C8032" s="74" t="s">
        <v>71</v>
      </c>
      <c r="D8032" s="73">
        <v>58872.19</v>
      </c>
    </row>
    <row r="8033" spans="2:4" x14ac:dyDescent="0.3">
      <c r="B8033" s="72" t="s">
        <v>240</v>
      </c>
      <c r="C8033" s="74" t="s">
        <v>85</v>
      </c>
      <c r="D8033" s="73">
        <v>12426.65</v>
      </c>
    </row>
    <row r="8034" spans="2:4" x14ac:dyDescent="0.3">
      <c r="B8034" s="72" t="s">
        <v>240</v>
      </c>
      <c r="C8034" s="74" t="s">
        <v>91</v>
      </c>
      <c r="D8034" s="73">
        <v>296.45</v>
      </c>
    </row>
    <row r="8035" spans="2:4" x14ac:dyDescent="0.3">
      <c r="B8035" s="72" t="s">
        <v>240</v>
      </c>
      <c r="C8035" s="74" t="s">
        <v>93</v>
      </c>
      <c r="D8035" s="73">
        <v>3645.59</v>
      </c>
    </row>
    <row r="8036" spans="2:4" x14ac:dyDescent="0.3">
      <c r="B8036" s="72" t="s">
        <v>240</v>
      </c>
      <c r="C8036" s="74" t="s">
        <v>95</v>
      </c>
      <c r="D8036" s="73">
        <v>2382</v>
      </c>
    </row>
    <row r="8037" spans="2:4" x14ac:dyDescent="0.3">
      <c r="B8037" s="72" t="s">
        <v>240</v>
      </c>
      <c r="C8037" s="74" t="s">
        <v>99</v>
      </c>
      <c r="D8037" s="73">
        <v>11228.93</v>
      </c>
    </row>
    <row r="8038" spans="2:4" x14ac:dyDescent="0.3">
      <c r="B8038" s="72" t="s">
        <v>240</v>
      </c>
      <c r="C8038" s="74" t="s">
        <v>105</v>
      </c>
      <c r="D8038" s="73">
        <v>2292</v>
      </c>
    </row>
    <row r="8039" spans="2:4" x14ac:dyDescent="0.3">
      <c r="B8039" s="72" t="s">
        <v>240</v>
      </c>
      <c r="C8039" s="74" t="s">
        <v>107</v>
      </c>
      <c r="D8039" s="73">
        <v>2017.2</v>
      </c>
    </row>
    <row r="8040" spans="2:4" x14ac:dyDescent="0.3">
      <c r="B8040" s="72" t="s">
        <v>240</v>
      </c>
      <c r="C8040" s="74" t="s">
        <v>109</v>
      </c>
      <c r="D8040" s="73">
        <v>130086.01000000001</v>
      </c>
    </row>
    <row r="8041" spans="2:4" x14ac:dyDescent="0.3">
      <c r="B8041" s="72" t="s">
        <v>240</v>
      </c>
      <c r="C8041" s="74" t="s">
        <v>111</v>
      </c>
      <c r="D8041" s="73">
        <v>2.5</v>
      </c>
    </row>
    <row r="8042" spans="2:4" x14ac:dyDescent="0.3">
      <c r="B8042" s="72" t="s">
        <v>240</v>
      </c>
      <c r="C8042" s="74" t="s">
        <v>117</v>
      </c>
      <c r="D8042" s="73">
        <v>59070.7</v>
      </c>
    </row>
    <row r="8043" spans="2:4" x14ac:dyDescent="0.3">
      <c r="B8043" s="72" t="s">
        <v>240</v>
      </c>
      <c r="C8043" s="74" t="s">
        <v>119</v>
      </c>
      <c r="D8043" s="73">
        <v>1957.26</v>
      </c>
    </row>
    <row r="8044" spans="2:4" x14ac:dyDescent="0.3">
      <c r="B8044" s="72" t="s">
        <v>240</v>
      </c>
      <c r="C8044" s="74" t="s">
        <v>121</v>
      </c>
      <c r="D8044" s="73">
        <v>3113.55</v>
      </c>
    </row>
    <row r="8045" spans="2:4" x14ac:dyDescent="0.3">
      <c r="B8045" s="72" t="s">
        <v>240</v>
      </c>
      <c r="C8045" s="74" t="s">
        <v>22</v>
      </c>
      <c r="D8045" s="73">
        <v>3500.02</v>
      </c>
    </row>
    <row r="8046" spans="2:4" x14ac:dyDescent="0.3">
      <c r="B8046" s="72" t="s">
        <v>760</v>
      </c>
      <c r="C8046" s="74" t="s">
        <v>194</v>
      </c>
      <c r="D8046" s="73">
        <v>43804.59</v>
      </c>
    </row>
    <row r="8047" spans="2:4" x14ac:dyDescent="0.3">
      <c r="B8047" s="72" t="s">
        <v>760</v>
      </c>
      <c r="C8047" s="74" t="s">
        <v>193</v>
      </c>
      <c r="D8047" s="73">
        <v>-43804.59</v>
      </c>
    </row>
    <row r="8048" spans="2:4" x14ac:dyDescent="0.3">
      <c r="B8048" s="72" t="s">
        <v>760</v>
      </c>
      <c r="C8048" s="74" t="s">
        <v>185</v>
      </c>
      <c r="D8048" s="73">
        <v>11410</v>
      </c>
    </row>
    <row r="8049" spans="2:4" x14ac:dyDescent="0.3">
      <c r="B8049" s="72" t="s">
        <v>760</v>
      </c>
      <c r="C8049" s="74" t="s">
        <v>186</v>
      </c>
      <c r="D8049" s="73">
        <v>34557.17</v>
      </c>
    </row>
    <row r="8050" spans="2:4" x14ac:dyDescent="0.3">
      <c r="B8050" s="72" t="s">
        <v>760</v>
      </c>
      <c r="C8050" s="74" t="s">
        <v>187</v>
      </c>
      <c r="D8050" s="73">
        <v>67546.23000000001</v>
      </c>
    </row>
    <row r="8051" spans="2:4" x14ac:dyDescent="0.3">
      <c r="B8051" s="72" t="s">
        <v>760</v>
      </c>
      <c r="C8051" s="74" t="s">
        <v>190</v>
      </c>
      <c r="D8051" s="73">
        <v>106553.52</v>
      </c>
    </row>
    <row r="8052" spans="2:4" x14ac:dyDescent="0.3">
      <c r="B8052" s="72" t="s">
        <v>760</v>
      </c>
      <c r="C8052" s="74" t="s">
        <v>191</v>
      </c>
      <c r="D8052" s="73">
        <v>119664.68</v>
      </c>
    </row>
    <row r="8053" spans="2:4" x14ac:dyDescent="0.3">
      <c r="B8053" s="72" t="s">
        <v>760</v>
      </c>
      <c r="C8053" s="74" t="s">
        <v>192</v>
      </c>
      <c r="D8053" s="73">
        <v>4536601.91</v>
      </c>
    </row>
    <row r="8054" spans="2:4" x14ac:dyDescent="0.3">
      <c r="B8054" s="72" t="s">
        <v>760</v>
      </c>
      <c r="C8054" s="74" t="s">
        <v>172</v>
      </c>
      <c r="D8054" s="73">
        <v>16.45</v>
      </c>
    </row>
    <row r="8055" spans="2:4" x14ac:dyDescent="0.3">
      <c r="B8055" s="72" t="s">
        <v>760</v>
      </c>
      <c r="C8055" s="74" t="s">
        <v>174</v>
      </c>
      <c r="D8055" s="73">
        <v>146735.74</v>
      </c>
    </row>
    <row r="8056" spans="2:4" x14ac:dyDescent="0.3">
      <c r="B8056" s="72" t="s">
        <v>760</v>
      </c>
      <c r="C8056" s="74" t="s">
        <v>178</v>
      </c>
      <c r="D8056" s="73">
        <v>90149.260000000009</v>
      </c>
    </row>
    <row r="8057" spans="2:4" x14ac:dyDescent="0.3">
      <c r="B8057" s="72" t="s">
        <v>760</v>
      </c>
      <c r="C8057" s="74" t="s">
        <v>180</v>
      </c>
      <c r="D8057" s="73">
        <v>216412.16</v>
      </c>
    </row>
    <row r="8058" spans="2:4" x14ac:dyDescent="0.3">
      <c r="B8058" s="72" t="s">
        <v>760</v>
      </c>
      <c r="C8058" s="74" t="s">
        <v>182</v>
      </c>
      <c r="D8058" s="73">
        <v>1715438.7100000002</v>
      </c>
    </row>
    <row r="8059" spans="2:4" x14ac:dyDescent="0.3">
      <c r="B8059" s="72" t="s">
        <v>760</v>
      </c>
      <c r="C8059" s="74" t="s">
        <v>135</v>
      </c>
      <c r="D8059" s="73">
        <v>15919.039999999999</v>
      </c>
    </row>
    <row r="8060" spans="2:4" x14ac:dyDescent="0.3">
      <c r="B8060" s="72" t="s">
        <v>760</v>
      </c>
      <c r="C8060" s="74" t="s">
        <v>137</v>
      </c>
      <c r="D8060" s="73">
        <v>20083.34</v>
      </c>
    </row>
    <row r="8061" spans="2:4" x14ac:dyDescent="0.3">
      <c r="B8061" s="72" t="s">
        <v>760</v>
      </c>
      <c r="C8061" s="74" t="s">
        <v>139</v>
      </c>
      <c r="D8061" s="73">
        <v>729500.86</v>
      </c>
    </row>
    <row r="8062" spans="2:4" x14ac:dyDescent="0.3">
      <c r="B8062" s="72" t="s">
        <v>760</v>
      </c>
      <c r="C8062" s="74" t="s">
        <v>141</v>
      </c>
      <c r="D8062" s="73">
        <v>670222.90999999992</v>
      </c>
    </row>
    <row r="8063" spans="2:4" x14ac:dyDescent="0.3">
      <c r="B8063" s="72" t="s">
        <v>760</v>
      </c>
      <c r="C8063" s="74" t="s">
        <v>143</v>
      </c>
      <c r="D8063" s="73">
        <v>69336.42</v>
      </c>
    </row>
    <row r="8064" spans="2:4" x14ac:dyDescent="0.3">
      <c r="B8064" s="72" t="s">
        <v>760</v>
      </c>
      <c r="C8064" s="74" t="s">
        <v>145</v>
      </c>
      <c r="D8064" s="73">
        <v>27426.58</v>
      </c>
    </row>
    <row r="8065" spans="2:4" x14ac:dyDescent="0.3">
      <c r="B8065" s="72" t="s">
        <v>760</v>
      </c>
      <c r="C8065" s="74" t="s">
        <v>147</v>
      </c>
      <c r="D8065" s="73">
        <v>11915.289999999999</v>
      </c>
    </row>
    <row r="8066" spans="2:4" x14ac:dyDescent="0.3">
      <c r="B8066" s="72" t="s">
        <v>760</v>
      </c>
      <c r="C8066" s="74" t="s">
        <v>149</v>
      </c>
      <c r="D8066" s="73">
        <v>19998.599999999999</v>
      </c>
    </row>
    <row r="8067" spans="2:4" x14ac:dyDescent="0.3">
      <c r="B8067" s="72" t="s">
        <v>760</v>
      </c>
      <c r="C8067" s="74" t="s">
        <v>157</v>
      </c>
      <c r="D8067" s="73">
        <v>4800</v>
      </c>
    </row>
    <row r="8068" spans="2:4" x14ac:dyDescent="0.3">
      <c r="B8068" s="72" t="s">
        <v>760</v>
      </c>
      <c r="C8068" s="74" t="s">
        <v>159</v>
      </c>
      <c r="D8068" s="73">
        <v>223713.45999999996</v>
      </c>
    </row>
    <row r="8069" spans="2:4" x14ac:dyDescent="0.3">
      <c r="B8069" s="72" t="s">
        <v>760</v>
      </c>
      <c r="C8069" s="74" t="s">
        <v>161</v>
      </c>
      <c r="D8069" s="73">
        <v>693469.17999999993</v>
      </c>
    </row>
    <row r="8070" spans="2:4" x14ac:dyDescent="0.3">
      <c r="B8070" s="72" t="s">
        <v>760</v>
      </c>
      <c r="C8070" s="74" t="s">
        <v>163</v>
      </c>
      <c r="D8070" s="73">
        <v>157552.6</v>
      </c>
    </row>
    <row r="8071" spans="2:4" x14ac:dyDescent="0.3">
      <c r="B8071" s="72" t="s">
        <v>760</v>
      </c>
      <c r="C8071" s="74" t="s">
        <v>165</v>
      </c>
      <c r="D8071" s="73">
        <v>366616.81</v>
      </c>
    </row>
    <row r="8072" spans="2:4" x14ac:dyDescent="0.3">
      <c r="B8072" s="72" t="s">
        <v>760</v>
      </c>
      <c r="C8072" s="74" t="s">
        <v>124</v>
      </c>
      <c r="D8072" s="73">
        <v>81200.41</v>
      </c>
    </row>
    <row r="8073" spans="2:4" x14ac:dyDescent="0.3">
      <c r="B8073" s="72" t="s">
        <v>760</v>
      </c>
      <c r="C8073" s="74" t="s">
        <v>126</v>
      </c>
      <c r="D8073" s="73">
        <v>8654.07</v>
      </c>
    </row>
    <row r="8074" spans="2:4" x14ac:dyDescent="0.3">
      <c r="B8074" s="72" t="s">
        <v>760</v>
      </c>
      <c r="C8074" s="74" t="s">
        <v>128</v>
      </c>
      <c r="D8074" s="73">
        <v>27631.83</v>
      </c>
    </row>
    <row r="8075" spans="2:4" x14ac:dyDescent="0.3">
      <c r="B8075" s="72" t="s">
        <v>760</v>
      </c>
      <c r="C8075" s="74" t="s">
        <v>130</v>
      </c>
      <c r="D8075" s="73">
        <v>85974.37</v>
      </c>
    </row>
    <row r="8076" spans="2:4" x14ac:dyDescent="0.3">
      <c r="B8076" s="72" t="s">
        <v>760</v>
      </c>
      <c r="C8076" s="74" t="s">
        <v>132</v>
      </c>
      <c r="D8076" s="73">
        <v>414963.36</v>
      </c>
    </row>
    <row r="8077" spans="2:4" x14ac:dyDescent="0.3">
      <c r="B8077" s="72" t="s">
        <v>760</v>
      </c>
      <c r="C8077" s="74" t="s">
        <v>29</v>
      </c>
      <c r="D8077" s="73">
        <v>202.54</v>
      </c>
    </row>
    <row r="8078" spans="2:4" x14ac:dyDescent="0.3">
      <c r="B8078" s="72" t="s">
        <v>760</v>
      </c>
      <c r="C8078" s="74" t="s">
        <v>35</v>
      </c>
      <c r="D8078" s="73">
        <v>20276.47</v>
      </c>
    </row>
    <row r="8079" spans="2:4" x14ac:dyDescent="0.3">
      <c r="B8079" s="72" t="s">
        <v>760</v>
      </c>
      <c r="C8079" s="74" t="s">
        <v>39</v>
      </c>
      <c r="D8079" s="73">
        <v>10834.42</v>
      </c>
    </row>
    <row r="8080" spans="2:4" x14ac:dyDescent="0.3">
      <c r="B8080" s="72" t="s">
        <v>760</v>
      </c>
      <c r="C8080" s="74" t="s">
        <v>49</v>
      </c>
      <c r="D8080" s="73">
        <v>79015.31</v>
      </c>
    </row>
    <row r="8081" spans="2:4" x14ac:dyDescent="0.3">
      <c r="B8081" s="72" t="s">
        <v>760</v>
      </c>
      <c r="C8081" s="74" t="s">
        <v>51</v>
      </c>
      <c r="D8081" s="73">
        <v>52812.59</v>
      </c>
    </row>
    <row r="8082" spans="2:4" x14ac:dyDescent="0.3">
      <c r="B8082" s="72" t="s">
        <v>760</v>
      </c>
      <c r="C8082" s="74" t="s">
        <v>55</v>
      </c>
      <c r="D8082" s="73">
        <v>573061.12</v>
      </c>
    </row>
    <row r="8083" spans="2:4" x14ac:dyDescent="0.3">
      <c r="B8083" s="72" t="s">
        <v>760</v>
      </c>
      <c r="C8083" s="74" t="s">
        <v>57</v>
      </c>
      <c r="D8083" s="73">
        <v>16659.84</v>
      </c>
    </row>
    <row r="8084" spans="2:4" x14ac:dyDescent="0.3">
      <c r="B8084" s="72" t="s">
        <v>760</v>
      </c>
      <c r="C8084" s="74" t="s">
        <v>59</v>
      </c>
      <c r="D8084" s="73">
        <v>266974.24</v>
      </c>
    </row>
    <row r="8085" spans="2:4" x14ac:dyDescent="0.3">
      <c r="B8085" s="72" t="s">
        <v>760</v>
      </c>
      <c r="C8085" s="74" t="s">
        <v>63</v>
      </c>
      <c r="D8085" s="73">
        <v>119330.29999999999</v>
      </c>
    </row>
    <row r="8086" spans="2:4" x14ac:dyDescent="0.3">
      <c r="B8086" s="72" t="s">
        <v>760</v>
      </c>
      <c r="C8086" s="74" t="s">
        <v>65</v>
      </c>
      <c r="D8086" s="73">
        <v>1325.31</v>
      </c>
    </row>
    <row r="8087" spans="2:4" x14ac:dyDescent="0.3">
      <c r="B8087" s="72" t="s">
        <v>760</v>
      </c>
      <c r="C8087" s="74" t="s">
        <v>69</v>
      </c>
      <c r="D8087" s="73">
        <v>103379.01999999999</v>
      </c>
    </row>
    <row r="8088" spans="2:4" x14ac:dyDescent="0.3">
      <c r="B8088" s="72" t="s">
        <v>760</v>
      </c>
      <c r="C8088" s="74" t="s">
        <v>71</v>
      </c>
      <c r="D8088" s="73">
        <v>180861.84</v>
      </c>
    </row>
    <row r="8089" spans="2:4" x14ac:dyDescent="0.3">
      <c r="B8089" s="72" t="s">
        <v>760</v>
      </c>
      <c r="C8089" s="74" t="s">
        <v>73</v>
      </c>
      <c r="D8089" s="73">
        <v>274.68</v>
      </c>
    </row>
    <row r="8090" spans="2:4" x14ac:dyDescent="0.3">
      <c r="B8090" s="72" t="s">
        <v>760</v>
      </c>
      <c r="C8090" s="74" t="s">
        <v>81</v>
      </c>
      <c r="D8090" s="73">
        <v>5101.0200000000004</v>
      </c>
    </row>
    <row r="8091" spans="2:4" x14ac:dyDescent="0.3">
      <c r="B8091" s="72" t="s">
        <v>760</v>
      </c>
      <c r="C8091" s="74" t="s">
        <v>83</v>
      </c>
      <c r="D8091" s="73">
        <v>-24600.999999999996</v>
      </c>
    </row>
    <row r="8092" spans="2:4" x14ac:dyDescent="0.3">
      <c r="B8092" s="72" t="s">
        <v>760</v>
      </c>
      <c r="C8092" s="74" t="s">
        <v>85</v>
      </c>
      <c r="D8092" s="73">
        <v>666.01</v>
      </c>
    </row>
    <row r="8093" spans="2:4" x14ac:dyDescent="0.3">
      <c r="B8093" s="72" t="s">
        <v>760</v>
      </c>
      <c r="C8093" s="74" t="s">
        <v>87</v>
      </c>
      <c r="D8093" s="73">
        <v>994.74</v>
      </c>
    </row>
    <row r="8094" spans="2:4" x14ac:dyDescent="0.3">
      <c r="B8094" s="72" t="s">
        <v>760</v>
      </c>
      <c r="C8094" s="74" t="s">
        <v>89</v>
      </c>
      <c r="D8094" s="73">
        <v>73571.28</v>
      </c>
    </row>
    <row r="8095" spans="2:4" x14ac:dyDescent="0.3">
      <c r="B8095" s="72" t="s">
        <v>760</v>
      </c>
      <c r="C8095" s="74" t="s">
        <v>91</v>
      </c>
      <c r="D8095" s="73">
        <v>185701.88</v>
      </c>
    </row>
    <row r="8096" spans="2:4" x14ac:dyDescent="0.3">
      <c r="B8096" s="72" t="s">
        <v>760</v>
      </c>
      <c r="C8096" s="74" t="s">
        <v>95</v>
      </c>
      <c r="D8096" s="73">
        <v>83092.75</v>
      </c>
    </row>
    <row r="8097" spans="2:4" x14ac:dyDescent="0.3">
      <c r="B8097" s="72" t="s">
        <v>760</v>
      </c>
      <c r="C8097" s="74" t="s">
        <v>97</v>
      </c>
      <c r="D8097" s="73">
        <v>6519.74</v>
      </c>
    </row>
    <row r="8098" spans="2:4" x14ac:dyDescent="0.3">
      <c r="B8098" s="72" t="s">
        <v>760</v>
      </c>
      <c r="C8098" s="74" t="s">
        <v>99</v>
      </c>
      <c r="D8098" s="73">
        <v>11921.34</v>
      </c>
    </row>
    <row r="8099" spans="2:4" x14ac:dyDescent="0.3">
      <c r="B8099" s="72" t="s">
        <v>760</v>
      </c>
      <c r="C8099" s="74" t="s">
        <v>101</v>
      </c>
      <c r="D8099" s="73">
        <v>3851.55</v>
      </c>
    </row>
    <row r="8100" spans="2:4" x14ac:dyDescent="0.3">
      <c r="B8100" s="72" t="s">
        <v>760</v>
      </c>
      <c r="C8100" s="74" t="s">
        <v>105</v>
      </c>
      <c r="D8100" s="73">
        <v>43604.160000000003</v>
      </c>
    </row>
    <row r="8101" spans="2:4" x14ac:dyDescent="0.3">
      <c r="B8101" s="72" t="s">
        <v>760</v>
      </c>
      <c r="C8101" s="74" t="s">
        <v>107</v>
      </c>
      <c r="D8101" s="73">
        <v>15056</v>
      </c>
    </row>
    <row r="8102" spans="2:4" x14ac:dyDescent="0.3">
      <c r="B8102" s="72" t="s">
        <v>760</v>
      </c>
      <c r="C8102" s="74" t="s">
        <v>109</v>
      </c>
      <c r="D8102" s="73">
        <v>131814.07</v>
      </c>
    </row>
    <row r="8103" spans="2:4" x14ac:dyDescent="0.3">
      <c r="B8103" s="72" t="s">
        <v>760</v>
      </c>
      <c r="C8103" s="74" t="s">
        <v>111</v>
      </c>
      <c r="D8103" s="73">
        <v>59135.14</v>
      </c>
    </row>
    <row r="8104" spans="2:4" x14ac:dyDescent="0.3">
      <c r="B8104" s="72" t="s">
        <v>760</v>
      </c>
      <c r="C8104" s="74" t="s">
        <v>115</v>
      </c>
      <c r="D8104" s="73">
        <v>206673.77</v>
      </c>
    </row>
    <row r="8105" spans="2:4" x14ac:dyDescent="0.3">
      <c r="B8105" s="72" t="s">
        <v>760</v>
      </c>
      <c r="C8105" s="74" t="s">
        <v>117</v>
      </c>
      <c r="D8105" s="73">
        <v>151700.78</v>
      </c>
    </row>
    <row r="8106" spans="2:4" x14ac:dyDescent="0.3">
      <c r="B8106" s="72" t="s">
        <v>760</v>
      </c>
      <c r="C8106" s="74" t="s">
        <v>119</v>
      </c>
      <c r="D8106" s="73">
        <v>1965.86</v>
      </c>
    </row>
    <row r="8107" spans="2:4" x14ac:dyDescent="0.3">
      <c r="B8107" s="72" t="s">
        <v>760</v>
      </c>
      <c r="C8107" s="74" t="s">
        <v>121</v>
      </c>
      <c r="D8107" s="73">
        <v>94671.38</v>
      </c>
    </row>
    <row r="8108" spans="2:4" x14ac:dyDescent="0.3">
      <c r="B8108" s="72" t="s">
        <v>760</v>
      </c>
      <c r="C8108" s="74" t="s">
        <v>22</v>
      </c>
      <c r="D8108" s="73">
        <v>39429.17</v>
      </c>
    </row>
    <row r="8109" spans="2:4" x14ac:dyDescent="0.3">
      <c r="B8109" s="72" t="s">
        <v>760</v>
      </c>
      <c r="C8109" s="74" t="s">
        <v>6</v>
      </c>
      <c r="D8109" s="73">
        <v>32636.23</v>
      </c>
    </row>
    <row r="8110" spans="2:4" x14ac:dyDescent="0.3">
      <c r="B8110" s="72" t="s">
        <v>760</v>
      </c>
      <c r="C8110" s="74" t="s">
        <v>8</v>
      </c>
      <c r="D8110" s="73">
        <v>4204.2</v>
      </c>
    </row>
    <row r="8111" spans="2:4" x14ac:dyDescent="0.3">
      <c r="B8111" s="72" t="s">
        <v>760</v>
      </c>
      <c r="C8111" s="74" t="s">
        <v>10</v>
      </c>
      <c r="D8111" s="73">
        <v>175679.56</v>
      </c>
    </row>
    <row r="8112" spans="2:4" x14ac:dyDescent="0.3">
      <c r="B8112" s="72" t="s">
        <v>760</v>
      </c>
      <c r="C8112" s="74" t="s">
        <v>14</v>
      </c>
      <c r="D8112" s="73">
        <v>7177.09</v>
      </c>
    </row>
    <row r="8113" spans="2:4" x14ac:dyDescent="0.3">
      <c r="B8113" s="72" t="s">
        <v>576</v>
      </c>
      <c r="C8113" s="74" t="s">
        <v>194</v>
      </c>
      <c r="D8113" s="73">
        <v>28682.97</v>
      </c>
    </row>
    <row r="8114" spans="2:4" x14ac:dyDescent="0.3">
      <c r="B8114" s="72" t="s">
        <v>576</v>
      </c>
      <c r="C8114" s="74" t="s">
        <v>193</v>
      </c>
      <c r="D8114" s="73">
        <v>-28682.97</v>
      </c>
    </row>
    <row r="8115" spans="2:4" x14ac:dyDescent="0.3">
      <c r="B8115" s="72" t="s">
        <v>576</v>
      </c>
      <c r="C8115" s="74" t="s">
        <v>186</v>
      </c>
      <c r="D8115" s="73">
        <v>45658.789999999994</v>
      </c>
    </row>
    <row r="8116" spans="2:4" x14ac:dyDescent="0.3">
      <c r="B8116" s="72" t="s">
        <v>576</v>
      </c>
      <c r="C8116" s="74" t="s">
        <v>187</v>
      </c>
      <c r="D8116" s="73">
        <v>49995.5</v>
      </c>
    </row>
    <row r="8117" spans="2:4" x14ac:dyDescent="0.3">
      <c r="B8117" s="72" t="s">
        <v>576</v>
      </c>
      <c r="C8117" s="74" t="s">
        <v>190</v>
      </c>
      <c r="D8117" s="73">
        <v>54530.22</v>
      </c>
    </row>
    <row r="8118" spans="2:4" x14ac:dyDescent="0.3">
      <c r="B8118" s="72" t="s">
        <v>576</v>
      </c>
      <c r="C8118" s="74" t="s">
        <v>191</v>
      </c>
      <c r="D8118" s="73">
        <v>81511.37</v>
      </c>
    </row>
    <row r="8119" spans="2:4" x14ac:dyDescent="0.3">
      <c r="B8119" s="72" t="s">
        <v>576</v>
      </c>
      <c r="C8119" s="74" t="s">
        <v>192</v>
      </c>
      <c r="D8119" s="73">
        <v>4037651.1999999997</v>
      </c>
    </row>
    <row r="8120" spans="2:4" x14ac:dyDescent="0.3">
      <c r="B8120" s="72" t="s">
        <v>576</v>
      </c>
      <c r="C8120" s="74" t="s">
        <v>172</v>
      </c>
      <c r="D8120" s="73">
        <v>32763.67</v>
      </c>
    </row>
    <row r="8121" spans="2:4" x14ac:dyDescent="0.3">
      <c r="B8121" s="72" t="s">
        <v>576</v>
      </c>
      <c r="C8121" s="74" t="s">
        <v>174</v>
      </c>
      <c r="D8121" s="73">
        <v>188228.44</v>
      </c>
    </row>
    <row r="8122" spans="2:4" x14ac:dyDescent="0.3">
      <c r="B8122" s="72" t="s">
        <v>576</v>
      </c>
      <c r="C8122" s="74" t="s">
        <v>178</v>
      </c>
      <c r="D8122" s="73">
        <v>78450.880000000005</v>
      </c>
    </row>
    <row r="8123" spans="2:4" x14ac:dyDescent="0.3">
      <c r="B8123" s="72" t="s">
        <v>576</v>
      </c>
      <c r="C8123" s="74" t="s">
        <v>180</v>
      </c>
      <c r="D8123" s="73">
        <v>53905.460000000006</v>
      </c>
    </row>
    <row r="8124" spans="2:4" x14ac:dyDescent="0.3">
      <c r="B8124" s="72" t="s">
        <v>576</v>
      </c>
      <c r="C8124" s="74" t="s">
        <v>182</v>
      </c>
      <c r="D8124" s="73">
        <v>1874270.73</v>
      </c>
    </row>
    <row r="8125" spans="2:4" x14ac:dyDescent="0.3">
      <c r="B8125" s="72" t="s">
        <v>576</v>
      </c>
      <c r="C8125" s="74" t="s">
        <v>139</v>
      </c>
      <c r="D8125" s="73">
        <v>807970.78999999992</v>
      </c>
    </row>
    <row r="8126" spans="2:4" x14ac:dyDescent="0.3">
      <c r="B8126" s="72" t="s">
        <v>576</v>
      </c>
      <c r="C8126" s="74" t="s">
        <v>141</v>
      </c>
      <c r="D8126" s="73">
        <v>644349.21000000008</v>
      </c>
    </row>
    <row r="8127" spans="2:4" x14ac:dyDescent="0.3">
      <c r="B8127" s="72" t="s">
        <v>576</v>
      </c>
      <c r="C8127" s="74" t="s">
        <v>143</v>
      </c>
      <c r="D8127" s="73">
        <v>64931.62</v>
      </c>
    </row>
    <row r="8128" spans="2:4" x14ac:dyDescent="0.3">
      <c r="B8128" s="72" t="s">
        <v>576</v>
      </c>
      <c r="C8128" s="74" t="s">
        <v>145</v>
      </c>
      <c r="D8128" s="73">
        <v>22640.12</v>
      </c>
    </row>
    <row r="8129" spans="2:4" x14ac:dyDescent="0.3">
      <c r="B8129" s="72" t="s">
        <v>576</v>
      </c>
      <c r="C8129" s="74" t="s">
        <v>147</v>
      </c>
      <c r="D8129" s="73">
        <v>12930.609999999999</v>
      </c>
    </row>
    <row r="8130" spans="2:4" x14ac:dyDescent="0.3">
      <c r="B8130" s="72" t="s">
        <v>576</v>
      </c>
      <c r="C8130" s="74" t="s">
        <v>149</v>
      </c>
      <c r="D8130" s="73">
        <v>21862.95</v>
      </c>
    </row>
    <row r="8131" spans="2:4" x14ac:dyDescent="0.3">
      <c r="B8131" s="72" t="s">
        <v>576</v>
      </c>
      <c r="C8131" s="74" t="s">
        <v>159</v>
      </c>
      <c r="D8131" s="73">
        <v>245586.2</v>
      </c>
    </row>
    <row r="8132" spans="2:4" x14ac:dyDescent="0.3">
      <c r="B8132" s="72" t="s">
        <v>576</v>
      </c>
      <c r="C8132" s="74" t="s">
        <v>161</v>
      </c>
      <c r="D8132" s="73">
        <v>599329.29999999993</v>
      </c>
    </row>
    <row r="8133" spans="2:4" x14ac:dyDescent="0.3">
      <c r="B8133" s="72" t="s">
        <v>576</v>
      </c>
      <c r="C8133" s="74" t="s">
        <v>163</v>
      </c>
      <c r="D8133" s="73">
        <v>163437.79999999996</v>
      </c>
    </row>
    <row r="8134" spans="2:4" x14ac:dyDescent="0.3">
      <c r="B8134" s="72" t="s">
        <v>576</v>
      </c>
      <c r="C8134" s="74" t="s">
        <v>165</v>
      </c>
      <c r="D8134" s="73">
        <v>317464.38</v>
      </c>
    </row>
    <row r="8135" spans="2:4" x14ac:dyDescent="0.3">
      <c r="B8135" s="72" t="s">
        <v>576</v>
      </c>
      <c r="C8135" s="74" t="s">
        <v>124</v>
      </c>
      <c r="D8135" s="73">
        <v>52037.01</v>
      </c>
    </row>
    <row r="8136" spans="2:4" x14ac:dyDescent="0.3">
      <c r="B8136" s="72" t="s">
        <v>576</v>
      </c>
      <c r="C8136" s="74" t="s">
        <v>126</v>
      </c>
      <c r="D8136" s="73">
        <v>79957.23</v>
      </c>
    </row>
    <row r="8137" spans="2:4" x14ac:dyDescent="0.3">
      <c r="B8137" s="72" t="s">
        <v>576</v>
      </c>
      <c r="C8137" s="74" t="s">
        <v>128</v>
      </c>
      <c r="D8137" s="73">
        <v>149933.13</v>
      </c>
    </row>
    <row r="8138" spans="2:4" x14ac:dyDescent="0.3">
      <c r="B8138" s="72" t="s">
        <v>576</v>
      </c>
      <c r="C8138" s="74" t="s">
        <v>130</v>
      </c>
      <c r="D8138" s="73">
        <v>58709.31</v>
      </c>
    </row>
    <row r="8139" spans="2:4" x14ac:dyDescent="0.3">
      <c r="B8139" s="72" t="s">
        <v>576</v>
      </c>
      <c r="C8139" s="74" t="s">
        <v>132</v>
      </c>
      <c r="D8139" s="73">
        <v>643861.81000000006</v>
      </c>
    </row>
    <row r="8140" spans="2:4" x14ac:dyDescent="0.3">
      <c r="B8140" s="72" t="s">
        <v>576</v>
      </c>
      <c r="C8140" s="74" t="s">
        <v>39</v>
      </c>
      <c r="D8140" s="73">
        <v>39918.39</v>
      </c>
    </row>
    <row r="8141" spans="2:4" x14ac:dyDescent="0.3">
      <c r="B8141" s="72" t="s">
        <v>576</v>
      </c>
      <c r="C8141" s="74" t="s">
        <v>47</v>
      </c>
      <c r="D8141" s="73">
        <v>88328.71</v>
      </c>
    </row>
    <row r="8142" spans="2:4" x14ac:dyDescent="0.3">
      <c r="B8142" s="72" t="s">
        <v>576</v>
      </c>
      <c r="C8142" s="74" t="s">
        <v>49</v>
      </c>
      <c r="D8142" s="73">
        <v>135216.72</v>
      </c>
    </row>
    <row r="8143" spans="2:4" x14ac:dyDescent="0.3">
      <c r="B8143" s="72" t="s">
        <v>576</v>
      </c>
      <c r="C8143" s="74" t="s">
        <v>55</v>
      </c>
      <c r="D8143" s="73">
        <v>758731.73</v>
      </c>
    </row>
    <row r="8144" spans="2:4" x14ac:dyDescent="0.3">
      <c r="B8144" s="72" t="s">
        <v>576</v>
      </c>
      <c r="C8144" s="74" t="s">
        <v>57</v>
      </c>
      <c r="D8144" s="73">
        <v>20533.84</v>
      </c>
    </row>
    <row r="8145" spans="2:4" x14ac:dyDescent="0.3">
      <c r="B8145" s="72" t="s">
        <v>576</v>
      </c>
      <c r="C8145" s="74" t="s">
        <v>63</v>
      </c>
      <c r="D8145" s="73">
        <v>141927.06</v>
      </c>
    </row>
    <row r="8146" spans="2:4" x14ac:dyDescent="0.3">
      <c r="B8146" s="72" t="s">
        <v>576</v>
      </c>
      <c r="C8146" s="74" t="s">
        <v>67</v>
      </c>
      <c r="D8146" s="73">
        <v>132</v>
      </c>
    </row>
    <row r="8147" spans="2:4" x14ac:dyDescent="0.3">
      <c r="B8147" s="72" t="s">
        <v>576</v>
      </c>
      <c r="C8147" s="74" t="s">
        <v>69</v>
      </c>
      <c r="D8147" s="73">
        <v>13535.59</v>
      </c>
    </row>
    <row r="8148" spans="2:4" x14ac:dyDescent="0.3">
      <c r="B8148" s="72" t="s">
        <v>576</v>
      </c>
      <c r="C8148" s="74" t="s">
        <v>71</v>
      </c>
      <c r="D8148" s="73">
        <v>1000</v>
      </c>
    </row>
    <row r="8149" spans="2:4" x14ac:dyDescent="0.3">
      <c r="B8149" s="72" t="s">
        <v>576</v>
      </c>
      <c r="C8149" s="74" t="s">
        <v>81</v>
      </c>
      <c r="D8149" s="73">
        <v>40537.5</v>
      </c>
    </row>
    <row r="8150" spans="2:4" x14ac:dyDescent="0.3">
      <c r="B8150" s="72" t="s">
        <v>576</v>
      </c>
      <c r="C8150" s="74" t="s">
        <v>85</v>
      </c>
      <c r="D8150" s="73">
        <v>59155.709999999992</v>
      </c>
    </row>
    <row r="8151" spans="2:4" x14ac:dyDescent="0.3">
      <c r="B8151" s="72" t="s">
        <v>576</v>
      </c>
      <c r="C8151" s="74" t="s">
        <v>87</v>
      </c>
      <c r="D8151" s="73">
        <v>10541.59</v>
      </c>
    </row>
    <row r="8152" spans="2:4" x14ac:dyDescent="0.3">
      <c r="B8152" s="72" t="s">
        <v>576</v>
      </c>
      <c r="C8152" s="74" t="s">
        <v>91</v>
      </c>
      <c r="D8152" s="73">
        <v>14020.08</v>
      </c>
    </row>
    <row r="8153" spans="2:4" x14ac:dyDescent="0.3">
      <c r="B8153" s="72" t="s">
        <v>576</v>
      </c>
      <c r="C8153" s="74" t="s">
        <v>93</v>
      </c>
      <c r="D8153" s="73">
        <v>9232.58</v>
      </c>
    </row>
    <row r="8154" spans="2:4" x14ac:dyDescent="0.3">
      <c r="B8154" s="72" t="s">
        <v>576</v>
      </c>
      <c r="C8154" s="74" t="s">
        <v>101</v>
      </c>
      <c r="D8154" s="73">
        <v>6276.8099999999995</v>
      </c>
    </row>
    <row r="8155" spans="2:4" x14ac:dyDescent="0.3">
      <c r="B8155" s="72" t="s">
        <v>576</v>
      </c>
      <c r="C8155" s="74" t="s">
        <v>103</v>
      </c>
      <c r="D8155" s="73">
        <v>1705</v>
      </c>
    </row>
    <row r="8156" spans="2:4" x14ac:dyDescent="0.3">
      <c r="B8156" s="72" t="s">
        <v>576</v>
      </c>
      <c r="C8156" s="74" t="s">
        <v>105</v>
      </c>
      <c r="D8156" s="73">
        <v>14831.78</v>
      </c>
    </row>
    <row r="8157" spans="2:4" x14ac:dyDescent="0.3">
      <c r="B8157" s="72" t="s">
        <v>576</v>
      </c>
      <c r="C8157" s="74" t="s">
        <v>107</v>
      </c>
      <c r="D8157" s="73">
        <v>15720</v>
      </c>
    </row>
    <row r="8158" spans="2:4" x14ac:dyDescent="0.3">
      <c r="B8158" s="72" t="s">
        <v>576</v>
      </c>
      <c r="C8158" s="74" t="s">
        <v>109</v>
      </c>
      <c r="D8158" s="73">
        <v>309011.01</v>
      </c>
    </row>
    <row r="8159" spans="2:4" x14ac:dyDescent="0.3">
      <c r="B8159" s="72" t="s">
        <v>576</v>
      </c>
      <c r="C8159" s="74" t="s">
        <v>111</v>
      </c>
      <c r="D8159" s="73">
        <v>1073.54</v>
      </c>
    </row>
    <row r="8160" spans="2:4" x14ac:dyDescent="0.3">
      <c r="B8160" s="72" t="s">
        <v>576</v>
      </c>
      <c r="C8160" s="74" t="s">
        <v>117</v>
      </c>
      <c r="D8160" s="73">
        <v>17382.78</v>
      </c>
    </row>
    <row r="8161" spans="2:4" x14ac:dyDescent="0.3">
      <c r="B8161" s="72" t="s">
        <v>576</v>
      </c>
      <c r="C8161" s="74" t="s">
        <v>119</v>
      </c>
      <c r="D8161" s="73">
        <v>20453.190000000002</v>
      </c>
    </row>
    <row r="8162" spans="2:4" x14ac:dyDescent="0.3">
      <c r="B8162" s="72" t="s">
        <v>576</v>
      </c>
      <c r="C8162" s="74" t="s">
        <v>121</v>
      </c>
      <c r="D8162" s="73">
        <v>6051.18</v>
      </c>
    </row>
    <row r="8163" spans="2:4" x14ac:dyDescent="0.3">
      <c r="B8163" s="72" t="s">
        <v>576</v>
      </c>
      <c r="C8163" s="74" t="s">
        <v>22</v>
      </c>
      <c r="D8163" s="73">
        <v>48427.179999999993</v>
      </c>
    </row>
    <row r="8164" spans="2:4" x14ac:dyDescent="0.3">
      <c r="B8164" s="72" t="s">
        <v>576</v>
      </c>
      <c r="C8164" s="74" t="s">
        <v>6</v>
      </c>
      <c r="D8164" s="73">
        <v>57050.229999999996</v>
      </c>
    </row>
    <row r="8165" spans="2:4" x14ac:dyDescent="0.3">
      <c r="B8165" s="72" t="s">
        <v>576</v>
      </c>
      <c r="C8165" s="74" t="s">
        <v>18</v>
      </c>
      <c r="D8165" s="73">
        <v>7740.04</v>
      </c>
    </row>
    <row r="8166" spans="2:4" x14ac:dyDescent="0.3">
      <c r="B8166" s="72" t="s">
        <v>604</v>
      </c>
      <c r="C8166" s="74" t="s">
        <v>194</v>
      </c>
      <c r="D8166" s="73">
        <v>99937.739999999991</v>
      </c>
    </row>
    <row r="8167" spans="2:4" x14ac:dyDescent="0.3">
      <c r="B8167" s="72" t="s">
        <v>604</v>
      </c>
      <c r="C8167" s="74" t="s">
        <v>193</v>
      </c>
      <c r="D8167" s="73">
        <v>-99937.74</v>
      </c>
    </row>
    <row r="8168" spans="2:4" x14ac:dyDescent="0.3">
      <c r="B8168" s="72" t="s">
        <v>604</v>
      </c>
      <c r="C8168" s="74" t="s">
        <v>185</v>
      </c>
      <c r="D8168" s="73">
        <v>10705</v>
      </c>
    </row>
    <row r="8169" spans="2:4" x14ac:dyDescent="0.3">
      <c r="B8169" s="72" t="s">
        <v>604</v>
      </c>
      <c r="C8169" s="74" t="s">
        <v>186</v>
      </c>
      <c r="D8169" s="73">
        <v>8564.5400000000009</v>
      </c>
    </row>
    <row r="8170" spans="2:4" x14ac:dyDescent="0.3">
      <c r="B8170" s="72" t="s">
        <v>604</v>
      </c>
      <c r="C8170" s="74" t="s">
        <v>187</v>
      </c>
      <c r="D8170" s="73">
        <v>39086.32</v>
      </c>
    </row>
    <row r="8171" spans="2:4" x14ac:dyDescent="0.3">
      <c r="B8171" s="72" t="s">
        <v>604</v>
      </c>
      <c r="C8171" s="74" t="s">
        <v>190</v>
      </c>
      <c r="D8171" s="73">
        <v>58202.720000000001</v>
      </c>
    </row>
    <row r="8172" spans="2:4" x14ac:dyDescent="0.3">
      <c r="B8172" s="72" t="s">
        <v>604</v>
      </c>
      <c r="C8172" s="74" t="s">
        <v>191</v>
      </c>
      <c r="D8172" s="73">
        <v>48477.17</v>
      </c>
    </row>
    <row r="8173" spans="2:4" x14ac:dyDescent="0.3">
      <c r="B8173" s="72" t="s">
        <v>604</v>
      </c>
      <c r="C8173" s="74" t="s">
        <v>192</v>
      </c>
      <c r="D8173" s="73">
        <v>1741675.9300000002</v>
      </c>
    </row>
    <row r="8174" spans="2:4" x14ac:dyDescent="0.3">
      <c r="B8174" s="72" t="s">
        <v>604</v>
      </c>
      <c r="C8174" s="74" t="s">
        <v>172</v>
      </c>
      <c r="D8174" s="73">
        <v>665.12</v>
      </c>
    </row>
    <row r="8175" spans="2:4" x14ac:dyDescent="0.3">
      <c r="B8175" s="72" t="s">
        <v>604</v>
      </c>
      <c r="C8175" s="74" t="s">
        <v>174</v>
      </c>
      <c r="D8175" s="73">
        <v>79891.320000000007</v>
      </c>
    </row>
    <row r="8176" spans="2:4" x14ac:dyDescent="0.3">
      <c r="B8176" s="72" t="s">
        <v>604</v>
      </c>
      <c r="C8176" s="74" t="s">
        <v>178</v>
      </c>
      <c r="D8176" s="73">
        <v>45718.649999999994</v>
      </c>
    </row>
    <row r="8177" spans="2:4" x14ac:dyDescent="0.3">
      <c r="B8177" s="72" t="s">
        <v>604</v>
      </c>
      <c r="C8177" s="74" t="s">
        <v>180</v>
      </c>
      <c r="D8177" s="73">
        <v>26477.200000000001</v>
      </c>
    </row>
    <row r="8178" spans="2:4" x14ac:dyDescent="0.3">
      <c r="B8178" s="72" t="s">
        <v>604</v>
      </c>
      <c r="C8178" s="74" t="s">
        <v>182</v>
      </c>
      <c r="D8178" s="73">
        <v>752532.83</v>
      </c>
    </row>
    <row r="8179" spans="2:4" x14ac:dyDescent="0.3">
      <c r="B8179" s="72" t="s">
        <v>604</v>
      </c>
      <c r="C8179" s="74" t="s">
        <v>135</v>
      </c>
      <c r="D8179" s="73">
        <v>3182.37</v>
      </c>
    </row>
    <row r="8180" spans="2:4" x14ac:dyDescent="0.3">
      <c r="B8180" s="72" t="s">
        <v>604</v>
      </c>
      <c r="C8180" s="74" t="s">
        <v>137</v>
      </c>
      <c r="D8180" s="73">
        <v>7175.3099999999995</v>
      </c>
    </row>
    <row r="8181" spans="2:4" x14ac:dyDescent="0.3">
      <c r="B8181" s="72" t="s">
        <v>604</v>
      </c>
      <c r="C8181" s="74" t="s">
        <v>139</v>
      </c>
      <c r="D8181" s="73">
        <v>260878.57</v>
      </c>
    </row>
    <row r="8182" spans="2:4" x14ac:dyDescent="0.3">
      <c r="B8182" s="72" t="s">
        <v>604</v>
      </c>
      <c r="C8182" s="74" t="s">
        <v>141</v>
      </c>
      <c r="D8182" s="73">
        <v>263810.53999999998</v>
      </c>
    </row>
    <row r="8183" spans="2:4" x14ac:dyDescent="0.3">
      <c r="B8183" s="72" t="s">
        <v>604</v>
      </c>
      <c r="C8183" s="74" t="s">
        <v>143</v>
      </c>
      <c r="D8183" s="73">
        <v>27516.570000000003</v>
      </c>
    </row>
    <row r="8184" spans="2:4" x14ac:dyDescent="0.3">
      <c r="B8184" s="72" t="s">
        <v>604</v>
      </c>
      <c r="C8184" s="74" t="s">
        <v>145</v>
      </c>
      <c r="D8184" s="73">
        <v>10083.18</v>
      </c>
    </row>
    <row r="8185" spans="2:4" x14ac:dyDescent="0.3">
      <c r="B8185" s="72" t="s">
        <v>604</v>
      </c>
      <c r="C8185" s="74" t="s">
        <v>147</v>
      </c>
      <c r="D8185" s="73">
        <v>1755.2799999999997</v>
      </c>
    </row>
    <row r="8186" spans="2:4" x14ac:dyDescent="0.3">
      <c r="B8186" s="72" t="s">
        <v>604</v>
      </c>
      <c r="C8186" s="74" t="s">
        <v>149</v>
      </c>
      <c r="D8186" s="73">
        <v>2775.12</v>
      </c>
    </row>
    <row r="8187" spans="2:4" x14ac:dyDescent="0.3">
      <c r="B8187" s="72" t="s">
        <v>604</v>
      </c>
      <c r="C8187" s="74" t="s">
        <v>159</v>
      </c>
      <c r="D8187" s="73">
        <v>94387.290000000008</v>
      </c>
    </row>
    <row r="8188" spans="2:4" x14ac:dyDescent="0.3">
      <c r="B8188" s="72" t="s">
        <v>604</v>
      </c>
      <c r="C8188" s="74" t="s">
        <v>161</v>
      </c>
      <c r="D8188" s="73">
        <v>268363.19</v>
      </c>
    </row>
    <row r="8189" spans="2:4" x14ac:dyDescent="0.3">
      <c r="B8189" s="72" t="s">
        <v>604</v>
      </c>
      <c r="C8189" s="74" t="s">
        <v>163</v>
      </c>
      <c r="D8189" s="73">
        <v>66779.210000000006</v>
      </c>
    </row>
    <row r="8190" spans="2:4" x14ac:dyDescent="0.3">
      <c r="B8190" s="72" t="s">
        <v>604</v>
      </c>
      <c r="C8190" s="74" t="s">
        <v>165</v>
      </c>
      <c r="D8190" s="73">
        <v>141225.94</v>
      </c>
    </row>
    <row r="8191" spans="2:4" x14ac:dyDescent="0.3">
      <c r="B8191" s="72" t="s">
        <v>604</v>
      </c>
      <c r="C8191" s="74" t="s">
        <v>124</v>
      </c>
      <c r="D8191" s="73">
        <v>96821.7</v>
      </c>
    </row>
    <row r="8192" spans="2:4" x14ac:dyDescent="0.3">
      <c r="B8192" s="72" t="s">
        <v>604</v>
      </c>
      <c r="C8192" s="74" t="s">
        <v>126</v>
      </c>
      <c r="D8192" s="73">
        <v>44060.72</v>
      </c>
    </row>
    <row r="8193" spans="2:4" x14ac:dyDescent="0.3">
      <c r="B8193" s="72" t="s">
        <v>604</v>
      </c>
      <c r="C8193" s="74" t="s">
        <v>128</v>
      </c>
      <c r="D8193" s="73">
        <v>50798.33</v>
      </c>
    </row>
    <row r="8194" spans="2:4" x14ac:dyDescent="0.3">
      <c r="B8194" s="72" t="s">
        <v>604</v>
      </c>
      <c r="C8194" s="74" t="s">
        <v>130</v>
      </c>
      <c r="D8194" s="73">
        <v>22504.13</v>
      </c>
    </row>
    <row r="8195" spans="2:4" x14ac:dyDescent="0.3">
      <c r="B8195" s="72" t="s">
        <v>604</v>
      </c>
      <c r="C8195" s="74" t="s">
        <v>132</v>
      </c>
      <c r="D8195" s="73">
        <v>183438.15000000002</v>
      </c>
    </row>
    <row r="8196" spans="2:4" x14ac:dyDescent="0.3">
      <c r="B8196" s="72" t="s">
        <v>604</v>
      </c>
      <c r="C8196" s="74" t="s">
        <v>35</v>
      </c>
      <c r="D8196" s="73">
        <v>13463.42</v>
      </c>
    </row>
    <row r="8197" spans="2:4" x14ac:dyDescent="0.3">
      <c r="B8197" s="72" t="s">
        <v>604</v>
      </c>
      <c r="C8197" s="74" t="s">
        <v>39</v>
      </c>
      <c r="D8197" s="73">
        <v>23613.599999999999</v>
      </c>
    </row>
    <row r="8198" spans="2:4" x14ac:dyDescent="0.3">
      <c r="B8198" s="72" t="s">
        <v>604</v>
      </c>
      <c r="C8198" s="74" t="s">
        <v>47</v>
      </c>
      <c r="D8198" s="73">
        <v>49284.94</v>
      </c>
    </row>
    <row r="8199" spans="2:4" x14ac:dyDescent="0.3">
      <c r="B8199" s="72" t="s">
        <v>604</v>
      </c>
      <c r="C8199" s="74" t="s">
        <v>49</v>
      </c>
      <c r="D8199" s="73">
        <v>37325.14</v>
      </c>
    </row>
    <row r="8200" spans="2:4" x14ac:dyDescent="0.3">
      <c r="B8200" s="72" t="s">
        <v>604</v>
      </c>
      <c r="C8200" s="74" t="s">
        <v>55</v>
      </c>
      <c r="D8200" s="73">
        <v>199306.3</v>
      </c>
    </row>
    <row r="8201" spans="2:4" x14ac:dyDescent="0.3">
      <c r="B8201" s="72" t="s">
        <v>604</v>
      </c>
      <c r="C8201" s="74" t="s">
        <v>57</v>
      </c>
      <c r="D8201" s="73">
        <v>6159.52</v>
      </c>
    </row>
    <row r="8202" spans="2:4" x14ac:dyDescent="0.3">
      <c r="B8202" s="72" t="s">
        <v>604</v>
      </c>
      <c r="C8202" s="74" t="s">
        <v>59</v>
      </c>
      <c r="D8202" s="73">
        <v>6935.64</v>
      </c>
    </row>
    <row r="8203" spans="2:4" x14ac:dyDescent="0.3">
      <c r="B8203" s="72" t="s">
        <v>604</v>
      </c>
      <c r="C8203" s="74" t="s">
        <v>61</v>
      </c>
      <c r="D8203" s="73">
        <v>1819</v>
      </c>
    </row>
    <row r="8204" spans="2:4" x14ac:dyDescent="0.3">
      <c r="B8204" s="72" t="s">
        <v>604</v>
      </c>
      <c r="C8204" s="74" t="s">
        <v>63</v>
      </c>
      <c r="D8204" s="73">
        <v>26515.699999999997</v>
      </c>
    </row>
    <row r="8205" spans="2:4" x14ac:dyDescent="0.3">
      <c r="B8205" s="72" t="s">
        <v>604</v>
      </c>
      <c r="C8205" s="74" t="s">
        <v>67</v>
      </c>
      <c r="D8205" s="73">
        <v>434.91</v>
      </c>
    </row>
    <row r="8206" spans="2:4" x14ac:dyDescent="0.3">
      <c r="B8206" s="72" t="s">
        <v>604</v>
      </c>
      <c r="C8206" s="74" t="s">
        <v>69</v>
      </c>
      <c r="D8206" s="73">
        <v>39934.97</v>
      </c>
    </row>
    <row r="8207" spans="2:4" x14ac:dyDescent="0.3">
      <c r="B8207" s="72" t="s">
        <v>604</v>
      </c>
      <c r="C8207" s="74" t="s">
        <v>71</v>
      </c>
      <c r="D8207" s="73">
        <v>110035.98999999999</v>
      </c>
    </row>
    <row r="8208" spans="2:4" x14ac:dyDescent="0.3">
      <c r="B8208" s="72" t="s">
        <v>604</v>
      </c>
      <c r="C8208" s="74" t="s">
        <v>73</v>
      </c>
      <c r="D8208" s="73">
        <v>2094.37</v>
      </c>
    </row>
    <row r="8209" spans="2:4" x14ac:dyDescent="0.3">
      <c r="B8209" s="72" t="s">
        <v>604</v>
      </c>
      <c r="C8209" s="74" t="s">
        <v>81</v>
      </c>
      <c r="D8209" s="73">
        <v>6209.5</v>
      </c>
    </row>
    <row r="8210" spans="2:4" x14ac:dyDescent="0.3">
      <c r="B8210" s="72" t="s">
        <v>604</v>
      </c>
      <c r="C8210" s="74" t="s">
        <v>85</v>
      </c>
      <c r="D8210" s="73">
        <v>7942.41</v>
      </c>
    </row>
    <row r="8211" spans="2:4" x14ac:dyDescent="0.3">
      <c r="B8211" s="72" t="s">
        <v>604</v>
      </c>
      <c r="C8211" s="74" t="s">
        <v>89</v>
      </c>
      <c r="D8211" s="73">
        <v>20735.53</v>
      </c>
    </row>
    <row r="8212" spans="2:4" x14ac:dyDescent="0.3">
      <c r="B8212" s="72" t="s">
        <v>604</v>
      </c>
      <c r="C8212" s="74" t="s">
        <v>91</v>
      </c>
      <c r="D8212" s="73">
        <v>72822.44</v>
      </c>
    </row>
    <row r="8213" spans="2:4" x14ac:dyDescent="0.3">
      <c r="B8213" s="72" t="s">
        <v>604</v>
      </c>
      <c r="C8213" s="74" t="s">
        <v>93</v>
      </c>
      <c r="D8213" s="73">
        <v>15176.29</v>
      </c>
    </row>
    <row r="8214" spans="2:4" x14ac:dyDescent="0.3">
      <c r="B8214" s="72" t="s">
        <v>604</v>
      </c>
      <c r="C8214" s="74" t="s">
        <v>95</v>
      </c>
      <c r="D8214" s="73">
        <v>12171.54</v>
      </c>
    </row>
    <row r="8215" spans="2:4" x14ac:dyDescent="0.3">
      <c r="B8215" s="72" t="s">
        <v>604</v>
      </c>
      <c r="C8215" s="74" t="s">
        <v>97</v>
      </c>
      <c r="D8215" s="73">
        <v>1125</v>
      </c>
    </row>
    <row r="8216" spans="2:4" x14ac:dyDescent="0.3">
      <c r="B8216" s="72" t="s">
        <v>604</v>
      </c>
      <c r="C8216" s="74" t="s">
        <v>99</v>
      </c>
      <c r="D8216" s="73">
        <v>12637.45</v>
      </c>
    </row>
    <row r="8217" spans="2:4" x14ac:dyDescent="0.3">
      <c r="B8217" s="72" t="s">
        <v>604</v>
      </c>
      <c r="C8217" s="74" t="s">
        <v>101</v>
      </c>
      <c r="D8217" s="73">
        <v>2212.08</v>
      </c>
    </row>
    <row r="8218" spans="2:4" x14ac:dyDescent="0.3">
      <c r="B8218" s="72" t="s">
        <v>604</v>
      </c>
      <c r="C8218" s="74" t="s">
        <v>103</v>
      </c>
      <c r="D8218" s="73">
        <v>1845</v>
      </c>
    </row>
    <row r="8219" spans="2:4" x14ac:dyDescent="0.3">
      <c r="B8219" s="72" t="s">
        <v>604</v>
      </c>
      <c r="C8219" s="74" t="s">
        <v>105</v>
      </c>
      <c r="D8219" s="73">
        <v>15803.34</v>
      </c>
    </row>
    <row r="8220" spans="2:4" x14ac:dyDescent="0.3">
      <c r="B8220" s="72" t="s">
        <v>604</v>
      </c>
      <c r="C8220" s="74" t="s">
        <v>107</v>
      </c>
      <c r="D8220" s="73">
        <v>1610</v>
      </c>
    </row>
    <row r="8221" spans="2:4" x14ac:dyDescent="0.3">
      <c r="B8221" s="72" t="s">
        <v>604</v>
      </c>
      <c r="C8221" s="74" t="s">
        <v>109</v>
      </c>
      <c r="D8221" s="73">
        <v>20454.46</v>
      </c>
    </row>
    <row r="8222" spans="2:4" x14ac:dyDescent="0.3">
      <c r="B8222" s="72" t="s">
        <v>604</v>
      </c>
      <c r="C8222" s="74" t="s">
        <v>111</v>
      </c>
      <c r="D8222" s="73">
        <v>1675</v>
      </c>
    </row>
    <row r="8223" spans="2:4" x14ac:dyDescent="0.3">
      <c r="B8223" s="72" t="s">
        <v>604</v>
      </c>
      <c r="C8223" s="74" t="s">
        <v>117</v>
      </c>
      <c r="D8223" s="73">
        <v>305</v>
      </c>
    </row>
    <row r="8224" spans="2:4" x14ac:dyDescent="0.3">
      <c r="B8224" s="72" t="s">
        <v>604</v>
      </c>
      <c r="C8224" s="74" t="s">
        <v>119</v>
      </c>
      <c r="D8224" s="73">
        <v>3758.5</v>
      </c>
    </row>
    <row r="8225" spans="2:4" x14ac:dyDescent="0.3">
      <c r="B8225" s="72" t="s">
        <v>604</v>
      </c>
      <c r="C8225" s="74" t="s">
        <v>121</v>
      </c>
      <c r="D8225" s="73">
        <v>27.17</v>
      </c>
    </row>
    <row r="8226" spans="2:4" x14ac:dyDescent="0.3">
      <c r="B8226" s="72" t="s">
        <v>604</v>
      </c>
      <c r="C8226" s="74" t="s">
        <v>22</v>
      </c>
      <c r="D8226" s="73">
        <v>19885.16</v>
      </c>
    </row>
    <row r="8227" spans="2:4" x14ac:dyDescent="0.3">
      <c r="B8227" s="72" t="s">
        <v>604</v>
      </c>
      <c r="C8227" s="74" t="s">
        <v>12</v>
      </c>
      <c r="D8227" s="73">
        <v>41169.96</v>
      </c>
    </row>
    <row r="8228" spans="2:4" x14ac:dyDescent="0.3">
      <c r="B8228" s="72" t="s">
        <v>274</v>
      </c>
      <c r="C8228" s="74" t="s">
        <v>194</v>
      </c>
      <c r="D8228" s="73">
        <v>151321.22</v>
      </c>
    </row>
    <row r="8229" spans="2:4" x14ac:dyDescent="0.3">
      <c r="B8229" s="72" t="s">
        <v>274</v>
      </c>
      <c r="C8229" s="74" t="s">
        <v>193</v>
      </c>
      <c r="D8229" s="73">
        <v>-151321.22</v>
      </c>
    </row>
    <row r="8230" spans="2:4" x14ac:dyDescent="0.3">
      <c r="B8230" s="72" t="s">
        <v>274</v>
      </c>
      <c r="C8230" s="74" t="s">
        <v>186</v>
      </c>
      <c r="D8230" s="73">
        <v>393790.32000000007</v>
      </c>
    </row>
    <row r="8231" spans="2:4" x14ac:dyDescent="0.3">
      <c r="B8231" s="72" t="s">
        <v>274</v>
      </c>
      <c r="C8231" s="74" t="s">
        <v>187</v>
      </c>
      <c r="D8231" s="73">
        <v>1201264.42</v>
      </c>
    </row>
    <row r="8232" spans="2:4" x14ac:dyDescent="0.3">
      <c r="B8232" s="72" t="s">
        <v>274</v>
      </c>
      <c r="C8232" s="74" t="s">
        <v>190</v>
      </c>
      <c r="D8232" s="73">
        <v>368886.11000000004</v>
      </c>
    </row>
    <row r="8233" spans="2:4" x14ac:dyDescent="0.3">
      <c r="B8233" s="72" t="s">
        <v>274</v>
      </c>
      <c r="C8233" s="74" t="s">
        <v>191</v>
      </c>
      <c r="D8233" s="73">
        <v>643099.83000000007</v>
      </c>
    </row>
    <row r="8234" spans="2:4" x14ac:dyDescent="0.3">
      <c r="B8234" s="72" t="s">
        <v>274</v>
      </c>
      <c r="C8234" s="74" t="s">
        <v>192</v>
      </c>
      <c r="D8234" s="73">
        <v>18626743.07</v>
      </c>
    </row>
    <row r="8235" spans="2:4" x14ac:dyDescent="0.3">
      <c r="B8235" s="72" t="s">
        <v>274</v>
      </c>
      <c r="C8235" s="74" t="s">
        <v>172</v>
      </c>
      <c r="D8235" s="73">
        <v>89184.85</v>
      </c>
    </row>
    <row r="8236" spans="2:4" x14ac:dyDescent="0.3">
      <c r="B8236" s="72" t="s">
        <v>274</v>
      </c>
      <c r="C8236" s="74" t="s">
        <v>174</v>
      </c>
      <c r="D8236" s="73">
        <v>459333.21</v>
      </c>
    </row>
    <row r="8237" spans="2:4" x14ac:dyDescent="0.3">
      <c r="B8237" s="72" t="s">
        <v>274</v>
      </c>
      <c r="C8237" s="74" t="s">
        <v>178</v>
      </c>
      <c r="D8237" s="73">
        <v>334685.30000000005</v>
      </c>
    </row>
    <row r="8238" spans="2:4" x14ac:dyDescent="0.3">
      <c r="B8238" s="72" t="s">
        <v>274</v>
      </c>
      <c r="C8238" s="74" t="s">
        <v>180</v>
      </c>
      <c r="D8238" s="73">
        <v>1175376.48</v>
      </c>
    </row>
    <row r="8239" spans="2:4" x14ac:dyDescent="0.3">
      <c r="B8239" s="72" t="s">
        <v>274</v>
      </c>
      <c r="C8239" s="74" t="s">
        <v>182</v>
      </c>
      <c r="D8239" s="73">
        <v>6055082.2099999981</v>
      </c>
    </row>
    <row r="8240" spans="2:4" x14ac:dyDescent="0.3">
      <c r="B8240" s="72" t="s">
        <v>274</v>
      </c>
      <c r="C8240" s="74" t="s">
        <v>135</v>
      </c>
      <c r="D8240" s="73">
        <v>73527.260000000009</v>
      </c>
    </row>
    <row r="8241" spans="2:4" x14ac:dyDescent="0.3">
      <c r="B8241" s="72" t="s">
        <v>274</v>
      </c>
      <c r="C8241" s="74" t="s">
        <v>137</v>
      </c>
      <c r="D8241" s="73">
        <v>352556.23</v>
      </c>
    </row>
    <row r="8242" spans="2:4" x14ac:dyDescent="0.3">
      <c r="B8242" s="72" t="s">
        <v>274</v>
      </c>
      <c r="C8242" s="74" t="s">
        <v>139</v>
      </c>
      <c r="D8242" s="73">
        <v>2467216.66</v>
      </c>
    </row>
    <row r="8243" spans="2:4" x14ac:dyDescent="0.3">
      <c r="B8243" s="72" t="s">
        <v>274</v>
      </c>
      <c r="C8243" s="74" t="s">
        <v>141</v>
      </c>
      <c r="D8243" s="73">
        <v>2557287.34</v>
      </c>
    </row>
    <row r="8244" spans="2:4" x14ac:dyDescent="0.3">
      <c r="B8244" s="72" t="s">
        <v>274</v>
      </c>
      <c r="C8244" s="74" t="s">
        <v>143</v>
      </c>
      <c r="D8244" s="73">
        <v>172080.03000000003</v>
      </c>
    </row>
    <row r="8245" spans="2:4" x14ac:dyDescent="0.3">
      <c r="B8245" s="72" t="s">
        <v>274</v>
      </c>
      <c r="C8245" s="74" t="s">
        <v>145</v>
      </c>
      <c r="D8245" s="73">
        <v>96350.96</v>
      </c>
    </row>
    <row r="8246" spans="2:4" x14ac:dyDescent="0.3">
      <c r="B8246" s="72" t="s">
        <v>274</v>
      </c>
      <c r="C8246" s="74" t="s">
        <v>147</v>
      </c>
      <c r="D8246" s="73">
        <v>40022.759999999987</v>
      </c>
    </row>
    <row r="8247" spans="2:4" x14ac:dyDescent="0.3">
      <c r="B8247" s="72" t="s">
        <v>274</v>
      </c>
      <c r="C8247" s="74" t="s">
        <v>149</v>
      </c>
      <c r="D8247" s="73">
        <v>118642.54</v>
      </c>
    </row>
    <row r="8248" spans="2:4" x14ac:dyDescent="0.3">
      <c r="B8248" s="72" t="s">
        <v>274</v>
      </c>
      <c r="C8248" s="74" t="s">
        <v>159</v>
      </c>
      <c r="D8248" s="73">
        <v>874020.50999999978</v>
      </c>
    </row>
    <row r="8249" spans="2:4" x14ac:dyDescent="0.3">
      <c r="B8249" s="72" t="s">
        <v>274</v>
      </c>
      <c r="C8249" s="74" t="s">
        <v>161</v>
      </c>
      <c r="D8249" s="73">
        <v>2938703.9000000004</v>
      </c>
    </row>
    <row r="8250" spans="2:4" x14ac:dyDescent="0.3">
      <c r="B8250" s="72" t="s">
        <v>274</v>
      </c>
      <c r="C8250" s="74" t="s">
        <v>163</v>
      </c>
      <c r="D8250" s="73">
        <v>597500.00999999989</v>
      </c>
    </row>
    <row r="8251" spans="2:4" x14ac:dyDescent="0.3">
      <c r="B8251" s="72" t="s">
        <v>274</v>
      </c>
      <c r="C8251" s="74" t="s">
        <v>165</v>
      </c>
      <c r="D8251" s="73">
        <v>1577349.23</v>
      </c>
    </row>
    <row r="8252" spans="2:4" x14ac:dyDescent="0.3">
      <c r="B8252" s="72" t="s">
        <v>274</v>
      </c>
      <c r="C8252" s="74" t="s">
        <v>124</v>
      </c>
      <c r="D8252" s="73">
        <v>337166.27999999997</v>
      </c>
    </row>
    <row r="8253" spans="2:4" x14ac:dyDescent="0.3">
      <c r="B8253" s="72" t="s">
        <v>274</v>
      </c>
      <c r="C8253" s="74" t="s">
        <v>126</v>
      </c>
      <c r="D8253" s="73">
        <v>84830.109999999986</v>
      </c>
    </row>
    <row r="8254" spans="2:4" x14ac:dyDescent="0.3">
      <c r="B8254" s="72" t="s">
        <v>274</v>
      </c>
      <c r="C8254" s="74" t="s">
        <v>128</v>
      </c>
      <c r="D8254" s="73">
        <v>73006.16</v>
      </c>
    </row>
    <row r="8255" spans="2:4" x14ac:dyDescent="0.3">
      <c r="B8255" s="72" t="s">
        <v>274</v>
      </c>
      <c r="C8255" s="74" t="s">
        <v>130</v>
      </c>
      <c r="D8255" s="73">
        <v>148763.47</v>
      </c>
    </row>
    <row r="8256" spans="2:4" x14ac:dyDescent="0.3">
      <c r="B8256" s="72" t="s">
        <v>274</v>
      </c>
      <c r="C8256" s="74" t="s">
        <v>132</v>
      </c>
      <c r="D8256" s="73">
        <v>1151019.75</v>
      </c>
    </row>
    <row r="8257" spans="2:4" x14ac:dyDescent="0.3">
      <c r="B8257" s="72" t="s">
        <v>274</v>
      </c>
      <c r="C8257" s="74" t="s">
        <v>29</v>
      </c>
      <c r="D8257" s="73">
        <v>8683.98</v>
      </c>
    </row>
    <row r="8258" spans="2:4" x14ac:dyDescent="0.3">
      <c r="B8258" s="72" t="s">
        <v>274</v>
      </c>
      <c r="C8258" s="74" t="s">
        <v>35</v>
      </c>
      <c r="D8258" s="73">
        <v>49783.72</v>
      </c>
    </row>
    <row r="8259" spans="2:4" x14ac:dyDescent="0.3">
      <c r="B8259" s="72" t="s">
        <v>274</v>
      </c>
      <c r="C8259" s="74" t="s">
        <v>39</v>
      </c>
      <c r="D8259" s="73">
        <v>590382.93000000005</v>
      </c>
    </row>
    <row r="8260" spans="2:4" x14ac:dyDescent="0.3">
      <c r="B8260" s="72" t="s">
        <v>274</v>
      </c>
      <c r="C8260" s="74" t="s">
        <v>49</v>
      </c>
      <c r="D8260" s="73">
        <v>318998.28000000003</v>
      </c>
    </row>
    <row r="8261" spans="2:4" x14ac:dyDescent="0.3">
      <c r="B8261" s="72" t="s">
        <v>274</v>
      </c>
      <c r="C8261" s="74" t="s">
        <v>51</v>
      </c>
      <c r="D8261" s="73">
        <v>214031.68</v>
      </c>
    </row>
    <row r="8262" spans="2:4" x14ac:dyDescent="0.3">
      <c r="B8262" s="72" t="s">
        <v>274</v>
      </c>
      <c r="C8262" s="74" t="s">
        <v>55</v>
      </c>
      <c r="D8262" s="73">
        <v>116580.56</v>
      </c>
    </row>
    <row r="8263" spans="2:4" x14ac:dyDescent="0.3">
      <c r="B8263" s="72" t="s">
        <v>274</v>
      </c>
      <c r="C8263" s="74" t="s">
        <v>57</v>
      </c>
      <c r="D8263" s="73">
        <v>27177.200000000001</v>
      </c>
    </row>
    <row r="8264" spans="2:4" x14ac:dyDescent="0.3">
      <c r="B8264" s="72" t="s">
        <v>274</v>
      </c>
      <c r="C8264" s="74" t="s">
        <v>59</v>
      </c>
      <c r="D8264" s="73">
        <v>680454.64</v>
      </c>
    </row>
    <row r="8265" spans="2:4" x14ac:dyDescent="0.3">
      <c r="B8265" s="72" t="s">
        <v>274</v>
      </c>
      <c r="C8265" s="74" t="s">
        <v>63</v>
      </c>
      <c r="D8265" s="73">
        <v>753173.4</v>
      </c>
    </row>
    <row r="8266" spans="2:4" x14ac:dyDescent="0.3">
      <c r="B8266" s="72" t="s">
        <v>274</v>
      </c>
      <c r="C8266" s="74" t="s">
        <v>65</v>
      </c>
      <c r="D8266" s="73">
        <v>3961.23</v>
      </c>
    </row>
    <row r="8267" spans="2:4" x14ac:dyDescent="0.3">
      <c r="B8267" s="72" t="s">
        <v>274</v>
      </c>
      <c r="C8267" s="74" t="s">
        <v>67</v>
      </c>
      <c r="D8267" s="73">
        <v>3336.21</v>
      </c>
    </row>
    <row r="8268" spans="2:4" x14ac:dyDescent="0.3">
      <c r="B8268" s="72" t="s">
        <v>274</v>
      </c>
      <c r="C8268" s="74" t="s">
        <v>69</v>
      </c>
      <c r="D8268" s="73">
        <v>137814.44999999998</v>
      </c>
    </row>
    <row r="8269" spans="2:4" x14ac:dyDescent="0.3">
      <c r="B8269" s="72" t="s">
        <v>274</v>
      </c>
      <c r="C8269" s="74" t="s">
        <v>71</v>
      </c>
      <c r="D8269" s="73">
        <v>529091.07999999996</v>
      </c>
    </row>
    <row r="8270" spans="2:4" x14ac:dyDescent="0.3">
      <c r="B8270" s="72" t="s">
        <v>274</v>
      </c>
      <c r="C8270" s="74" t="s">
        <v>73</v>
      </c>
      <c r="D8270" s="73">
        <v>627.85</v>
      </c>
    </row>
    <row r="8271" spans="2:4" x14ac:dyDescent="0.3">
      <c r="B8271" s="72" t="s">
        <v>274</v>
      </c>
      <c r="C8271" s="74" t="s">
        <v>77</v>
      </c>
      <c r="D8271" s="73">
        <v>525330.68000000005</v>
      </c>
    </row>
    <row r="8272" spans="2:4" x14ac:dyDescent="0.3">
      <c r="B8272" s="72" t="s">
        <v>274</v>
      </c>
      <c r="C8272" s="74" t="s">
        <v>81</v>
      </c>
      <c r="D8272" s="73">
        <v>6068.82</v>
      </c>
    </row>
    <row r="8273" spans="2:4" x14ac:dyDescent="0.3">
      <c r="B8273" s="72" t="s">
        <v>274</v>
      </c>
      <c r="C8273" s="74" t="s">
        <v>85</v>
      </c>
      <c r="D8273" s="73">
        <v>8424.84</v>
      </c>
    </row>
    <row r="8274" spans="2:4" x14ac:dyDescent="0.3">
      <c r="B8274" s="72" t="s">
        <v>274</v>
      </c>
      <c r="C8274" s="74" t="s">
        <v>87</v>
      </c>
      <c r="D8274" s="73">
        <v>336.4</v>
      </c>
    </row>
    <row r="8275" spans="2:4" x14ac:dyDescent="0.3">
      <c r="B8275" s="72" t="s">
        <v>274</v>
      </c>
      <c r="C8275" s="74" t="s">
        <v>89</v>
      </c>
      <c r="D8275" s="73">
        <v>6890.2999999999956</v>
      </c>
    </row>
    <row r="8276" spans="2:4" x14ac:dyDescent="0.3">
      <c r="B8276" s="72" t="s">
        <v>274</v>
      </c>
      <c r="C8276" s="74" t="s">
        <v>91</v>
      </c>
      <c r="D8276" s="73">
        <v>231032.21999999997</v>
      </c>
    </row>
    <row r="8277" spans="2:4" x14ac:dyDescent="0.3">
      <c r="B8277" s="72" t="s">
        <v>274</v>
      </c>
      <c r="C8277" s="74" t="s">
        <v>93</v>
      </c>
      <c r="D8277" s="73">
        <v>91519.62000000001</v>
      </c>
    </row>
    <row r="8278" spans="2:4" x14ac:dyDescent="0.3">
      <c r="B8278" s="72" t="s">
        <v>274</v>
      </c>
      <c r="C8278" s="74" t="s">
        <v>95</v>
      </c>
      <c r="D8278" s="73">
        <v>165707.99</v>
      </c>
    </row>
    <row r="8279" spans="2:4" x14ac:dyDescent="0.3">
      <c r="B8279" s="72" t="s">
        <v>274</v>
      </c>
      <c r="C8279" s="74" t="s">
        <v>99</v>
      </c>
      <c r="D8279" s="73">
        <v>4994.2</v>
      </c>
    </row>
    <row r="8280" spans="2:4" x14ac:dyDescent="0.3">
      <c r="B8280" s="72" t="s">
        <v>274</v>
      </c>
      <c r="C8280" s="74" t="s">
        <v>101</v>
      </c>
      <c r="D8280" s="73">
        <v>216707.21000000002</v>
      </c>
    </row>
    <row r="8281" spans="2:4" x14ac:dyDescent="0.3">
      <c r="B8281" s="72" t="s">
        <v>274</v>
      </c>
      <c r="C8281" s="74" t="s">
        <v>105</v>
      </c>
      <c r="D8281" s="73">
        <v>20375.55</v>
      </c>
    </row>
    <row r="8282" spans="2:4" x14ac:dyDescent="0.3">
      <c r="B8282" s="72" t="s">
        <v>274</v>
      </c>
      <c r="C8282" s="74" t="s">
        <v>107</v>
      </c>
      <c r="D8282" s="73">
        <v>49400</v>
      </c>
    </row>
    <row r="8283" spans="2:4" x14ac:dyDescent="0.3">
      <c r="B8283" s="72" t="s">
        <v>274</v>
      </c>
      <c r="C8283" s="74" t="s">
        <v>109</v>
      </c>
      <c r="D8283" s="73">
        <v>521722.53</v>
      </c>
    </row>
    <row r="8284" spans="2:4" x14ac:dyDescent="0.3">
      <c r="B8284" s="72" t="s">
        <v>274</v>
      </c>
      <c r="C8284" s="74" t="s">
        <v>111</v>
      </c>
      <c r="D8284" s="73">
        <v>254972.96</v>
      </c>
    </row>
    <row r="8285" spans="2:4" x14ac:dyDescent="0.3">
      <c r="B8285" s="72" t="s">
        <v>274</v>
      </c>
      <c r="C8285" s="74" t="s">
        <v>113</v>
      </c>
      <c r="D8285" s="73">
        <v>2150</v>
      </c>
    </row>
    <row r="8286" spans="2:4" x14ac:dyDescent="0.3">
      <c r="B8286" s="72" t="s">
        <v>274</v>
      </c>
      <c r="C8286" s="74" t="s">
        <v>117</v>
      </c>
      <c r="D8286" s="73">
        <v>278915.57999999996</v>
      </c>
    </row>
    <row r="8287" spans="2:4" x14ac:dyDescent="0.3">
      <c r="B8287" s="72" t="s">
        <v>274</v>
      </c>
      <c r="C8287" s="74" t="s">
        <v>119</v>
      </c>
      <c r="D8287" s="73">
        <v>6446.58</v>
      </c>
    </row>
    <row r="8288" spans="2:4" x14ac:dyDescent="0.3">
      <c r="B8288" s="72" t="s">
        <v>274</v>
      </c>
      <c r="C8288" s="74" t="s">
        <v>121</v>
      </c>
      <c r="D8288" s="73">
        <v>738.75</v>
      </c>
    </row>
    <row r="8289" spans="2:4" x14ac:dyDescent="0.3">
      <c r="B8289" s="72" t="s">
        <v>274</v>
      </c>
      <c r="C8289" s="74" t="s">
        <v>22</v>
      </c>
      <c r="D8289" s="73">
        <v>190532.06999999998</v>
      </c>
    </row>
    <row r="8290" spans="2:4" x14ac:dyDescent="0.3">
      <c r="B8290" s="72" t="s">
        <v>274</v>
      </c>
      <c r="C8290" s="74" t="s">
        <v>6</v>
      </c>
      <c r="D8290" s="73">
        <v>219630.16999999998</v>
      </c>
    </row>
    <row r="8291" spans="2:4" x14ac:dyDescent="0.3">
      <c r="B8291" s="72" t="s">
        <v>274</v>
      </c>
      <c r="C8291" s="74" t="s">
        <v>8</v>
      </c>
      <c r="D8291" s="73">
        <v>46821.24</v>
      </c>
    </row>
    <row r="8292" spans="2:4" x14ac:dyDescent="0.3">
      <c r="B8292" s="72" t="s">
        <v>274</v>
      </c>
      <c r="C8292" s="74" t="s">
        <v>10</v>
      </c>
      <c r="D8292" s="73">
        <v>1222953.58</v>
      </c>
    </row>
    <row r="8293" spans="2:4" x14ac:dyDescent="0.3">
      <c r="B8293" s="72" t="s">
        <v>274</v>
      </c>
      <c r="C8293" s="74" t="s">
        <v>12</v>
      </c>
      <c r="D8293" s="73">
        <v>182717.12</v>
      </c>
    </row>
    <row r="8294" spans="2:4" x14ac:dyDescent="0.3">
      <c r="B8294" s="72" t="s">
        <v>274</v>
      </c>
      <c r="C8294" s="74" t="s">
        <v>14</v>
      </c>
      <c r="D8294" s="73">
        <v>198684.22999999998</v>
      </c>
    </row>
    <row r="8295" spans="2:4" x14ac:dyDescent="0.3">
      <c r="B8295" s="72" t="s">
        <v>274</v>
      </c>
      <c r="C8295" s="74" t="s">
        <v>18</v>
      </c>
      <c r="D8295" s="73">
        <v>64588.09</v>
      </c>
    </row>
    <row r="8296" spans="2:4" x14ac:dyDescent="0.3">
      <c r="B8296" s="72" t="s">
        <v>816</v>
      </c>
      <c r="C8296" s="74" t="s">
        <v>194</v>
      </c>
      <c r="D8296" s="73">
        <v>141559.91999999998</v>
      </c>
    </row>
    <row r="8297" spans="2:4" x14ac:dyDescent="0.3">
      <c r="B8297" s="72" t="s">
        <v>816</v>
      </c>
      <c r="C8297" s="74" t="s">
        <v>193</v>
      </c>
      <c r="D8297" s="73">
        <v>-141559.92000000001</v>
      </c>
    </row>
    <row r="8298" spans="2:4" x14ac:dyDescent="0.3">
      <c r="B8298" s="72" t="s">
        <v>816</v>
      </c>
      <c r="C8298" s="74" t="s">
        <v>185</v>
      </c>
      <c r="D8298" s="73">
        <v>42820</v>
      </c>
    </row>
    <row r="8299" spans="2:4" x14ac:dyDescent="0.3">
      <c r="B8299" s="72" t="s">
        <v>816</v>
      </c>
      <c r="C8299" s="74" t="s">
        <v>186</v>
      </c>
      <c r="D8299" s="73">
        <v>44128.04</v>
      </c>
    </row>
    <row r="8300" spans="2:4" x14ac:dyDescent="0.3">
      <c r="B8300" s="72" t="s">
        <v>816</v>
      </c>
      <c r="C8300" s="74" t="s">
        <v>187</v>
      </c>
      <c r="D8300" s="73">
        <v>49364.319999999992</v>
      </c>
    </row>
    <row r="8301" spans="2:4" x14ac:dyDescent="0.3">
      <c r="B8301" s="72" t="s">
        <v>816</v>
      </c>
      <c r="C8301" s="74" t="s">
        <v>190</v>
      </c>
      <c r="D8301" s="73">
        <v>49183.64</v>
      </c>
    </row>
    <row r="8302" spans="2:4" x14ac:dyDescent="0.3">
      <c r="B8302" s="72" t="s">
        <v>816</v>
      </c>
      <c r="C8302" s="74" t="s">
        <v>191</v>
      </c>
      <c r="D8302" s="73">
        <v>114740.49</v>
      </c>
    </row>
    <row r="8303" spans="2:4" x14ac:dyDescent="0.3">
      <c r="B8303" s="72" t="s">
        <v>816</v>
      </c>
      <c r="C8303" s="74" t="s">
        <v>192</v>
      </c>
      <c r="D8303" s="73">
        <v>2162466.6100000003</v>
      </c>
    </row>
    <row r="8304" spans="2:4" x14ac:dyDescent="0.3">
      <c r="B8304" s="72" t="s">
        <v>816</v>
      </c>
      <c r="C8304" s="74" t="s">
        <v>172</v>
      </c>
      <c r="D8304" s="73">
        <v>279.63</v>
      </c>
    </row>
    <row r="8305" spans="2:4" x14ac:dyDescent="0.3">
      <c r="B8305" s="72" t="s">
        <v>816</v>
      </c>
      <c r="C8305" s="74" t="s">
        <v>174</v>
      </c>
      <c r="D8305" s="73">
        <v>10509.42</v>
      </c>
    </row>
    <row r="8306" spans="2:4" x14ac:dyDescent="0.3">
      <c r="B8306" s="72" t="s">
        <v>816</v>
      </c>
      <c r="C8306" s="74" t="s">
        <v>178</v>
      </c>
      <c r="D8306" s="73">
        <v>4503.1000000000004</v>
      </c>
    </row>
    <row r="8307" spans="2:4" x14ac:dyDescent="0.3">
      <c r="B8307" s="72" t="s">
        <v>816</v>
      </c>
      <c r="C8307" s="74" t="s">
        <v>180</v>
      </c>
      <c r="D8307" s="73">
        <v>86706.34</v>
      </c>
    </row>
    <row r="8308" spans="2:4" x14ac:dyDescent="0.3">
      <c r="B8308" s="72" t="s">
        <v>816</v>
      </c>
      <c r="C8308" s="74" t="s">
        <v>182</v>
      </c>
      <c r="D8308" s="73">
        <v>1161042.48</v>
      </c>
    </row>
    <row r="8309" spans="2:4" x14ac:dyDescent="0.3">
      <c r="B8309" s="72" t="s">
        <v>816</v>
      </c>
      <c r="C8309" s="74" t="s">
        <v>135</v>
      </c>
      <c r="D8309" s="73">
        <v>1966.7600000000002</v>
      </c>
    </row>
    <row r="8310" spans="2:4" x14ac:dyDescent="0.3">
      <c r="B8310" s="72" t="s">
        <v>816</v>
      </c>
      <c r="C8310" s="74" t="s">
        <v>137</v>
      </c>
      <c r="D8310" s="73">
        <v>14389.58</v>
      </c>
    </row>
    <row r="8311" spans="2:4" x14ac:dyDescent="0.3">
      <c r="B8311" s="72" t="s">
        <v>816</v>
      </c>
      <c r="C8311" s="74" t="s">
        <v>139</v>
      </c>
      <c r="D8311" s="73">
        <v>429330.34999999986</v>
      </c>
    </row>
    <row r="8312" spans="2:4" x14ac:dyDescent="0.3">
      <c r="B8312" s="72" t="s">
        <v>816</v>
      </c>
      <c r="C8312" s="74" t="s">
        <v>141</v>
      </c>
      <c r="D8312" s="73">
        <v>316013.65000000002</v>
      </c>
    </row>
    <row r="8313" spans="2:4" x14ac:dyDescent="0.3">
      <c r="B8313" s="72" t="s">
        <v>816</v>
      </c>
      <c r="C8313" s="74" t="s">
        <v>143</v>
      </c>
      <c r="D8313" s="73">
        <v>25725.820000000003</v>
      </c>
    </row>
    <row r="8314" spans="2:4" x14ac:dyDescent="0.3">
      <c r="B8314" s="72" t="s">
        <v>816</v>
      </c>
      <c r="C8314" s="74" t="s">
        <v>145</v>
      </c>
      <c r="D8314" s="73">
        <v>9525.9500000000007</v>
      </c>
    </row>
    <row r="8315" spans="2:4" x14ac:dyDescent="0.3">
      <c r="B8315" s="72" t="s">
        <v>816</v>
      </c>
      <c r="C8315" s="74" t="s">
        <v>147</v>
      </c>
      <c r="D8315" s="73">
        <v>4336.0600000000004</v>
      </c>
    </row>
    <row r="8316" spans="2:4" x14ac:dyDescent="0.3">
      <c r="B8316" s="72" t="s">
        <v>816</v>
      </c>
      <c r="C8316" s="74" t="s">
        <v>149</v>
      </c>
      <c r="D8316" s="73">
        <v>5833.63</v>
      </c>
    </row>
    <row r="8317" spans="2:4" x14ac:dyDescent="0.3">
      <c r="B8317" s="72" t="s">
        <v>816</v>
      </c>
      <c r="C8317" s="74" t="s">
        <v>159</v>
      </c>
      <c r="D8317" s="73">
        <v>115370.88</v>
      </c>
    </row>
    <row r="8318" spans="2:4" x14ac:dyDescent="0.3">
      <c r="B8318" s="72" t="s">
        <v>816</v>
      </c>
      <c r="C8318" s="74" t="s">
        <v>161</v>
      </c>
      <c r="D8318" s="73">
        <v>331505.32</v>
      </c>
    </row>
    <row r="8319" spans="2:4" x14ac:dyDescent="0.3">
      <c r="B8319" s="72" t="s">
        <v>816</v>
      </c>
      <c r="C8319" s="74" t="s">
        <v>163</v>
      </c>
      <c r="D8319" s="73">
        <v>93204.45</v>
      </c>
    </row>
    <row r="8320" spans="2:4" x14ac:dyDescent="0.3">
      <c r="B8320" s="72" t="s">
        <v>816</v>
      </c>
      <c r="C8320" s="74" t="s">
        <v>165</v>
      </c>
      <c r="D8320" s="73">
        <v>181480.17</v>
      </c>
    </row>
    <row r="8321" spans="2:4" x14ac:dyDescent="0.3">
      <c r="B8321" s="72" t="s">
        <v>816</v>
      </c>
      <c r="C8321" s="74" t="s">
        <v>124</v>
      </c>
      <c r="D8321" s="73">
        <v>92199.01999999999</v>
      </c>
    </row>
    <row r="8322" spans="2:4" x14ac:dyDescent="0.3">
      <c r="B8322" s="72" t="s">
        <v>816</v>
      </c>
      <c r="C8322" s="74" t="s">
        <v>126</v>
      </c>
      <c r="D8322" s="73">
        <v>47479.1</v>
      </c>
    </row>
    <row r="8323" spans="2:4" x14ac:dyDescent="0.3">
      <c r="B8323" s="72" t="s">
        <v>816</v>
      </c>
      <c r="C8323" s="74" t="s">
        <v>128</v>
      </c>
      <c r="D8323" s="73">
        <v>30664.92</v>
      </c>
    </row>
    <row r="8324" spans="2:4" x14ac:dyDescent="0.3">
      <c r="B8324" s="72" t="s">
        <v>816</v>
      </c>
      <c r="C8324" s="74" t="s">
        <v>130</v>
      </c>
      <c r="D8324" s="73">
        <v>60874.15</v>
      </c>
    </row>
    <row r="8325" spans="2:4" x14ac:dyDescent="0.3">
      <c r="B8325" s="72" t="s">
        <v>816</v>
      </c>
      <c r="C8325" s="74" t="s">
        <v>132</v>
      </c>
      <c r="D8325" s="73">
        <v>317783.21000000002</v>
      </c>
    </row>
    <row r="8326" spans="2:4" x14ac:dyDescent="0.3">
      <c r="B8326" s="72" t="s">
        <v>816</v>
      </c>
      <c r="C8326" s="74" t="s">
        <v>39</v>
      </c>
      <c r="D8326" s="73">
        <v>2313.7600000000002</v>
      </c>
    </row>
    <row r="8327" spans="2:4" x14ac:dyDescent="0.3">
      <c r="B8327" s="72" t="s">
        <v>816</v>
      </c>
      <c r="C8327" s="74" t="s">
        <v>49</v>
      </c>
      <c r="D8327" s="73">
        <v>165825.04</v>
      </c>
    </row>
    <row r="8328" spans="2:4" x14ac:dyDescent="0.3">
      <c r="B8328" s="72" t="s">
        <v>816</v>
      </c>
      <c r="C8328" s="74" t="s">
        <v>51</v>
      </c>
      <c r="D8328" s="73">
        <v>1018.08</v>
      </c>
    </row>
    <row r="8329" spans="2:4" x14ac:dyDescent="0.3">
      <c r="B8329" s="72" t="s">
        <v>816</v>
      </c>
      <c r="C8329" s="74" t="s">
        <v>55</v>
      </c>
      <c r="D8329" s="73">
        <v>317649.54000000004</v>
      </c>
    </row>
    <row r="8330" spans="2:4" x14ac:dyDescent="0.3">
      <c r="B8330" s="72" t="s">
        <v>816</v>
      </c>
      <c r="C8330" s="74" t="s">
        <v>57</v>
      </c>
      <c r="D8330" s="73">
        <v>5266.51</v>
      </c>
    </row>
    <row r="8331" spans="2:4" x14ac:dyDescent="0.3">
      <c r="B8331" s="72" t="s">
        <v>816</v>
      </c>
      <c r="C8331" s="74" t="s">
        <v>59</v>
      </c>
      <c r="D8331" s="73">
        <v>26429.37</v>
      </c>
    </row>
    <row r="8332" spans="2:4" x14ac:dyDescent="0.3">
      <c r="B8332" s="72" t="s">
        <v>816</v>
      </c>
      <c r="C8332" s="74" t="s">
        <v>61</v>
      </c>
      <c r="D8332" s="73">
        <v>64400</v>
      </c>
    </row>
    <row r="8333" spans="2:4" x14ac:dyDescent="0.3">
      <c r="B8333" s="72" t="s">
        <v>816</v>
      </c>
      <c r="C8333" s="74" t="s">
        <v>63</v>
      </c>
      <c r="D8333" s="73">
        <v>89114.22</v>
      </c>
    </row>
    <row r="8334" spans="2:4" x14ac:dyDescent="0.3">
      <c r="B8334" s="72" t="s">
        <v>816</v>
      </c>
      <c r="C8334" s="74" t="s">
        <v>65</v>
      </c>
      <c r="D8334" s="73">
        <v>20274.34</v>
      </c>
    </row>
    <row r="8335" spans="2:4" x14ac:dyDescent="0.3">
      <c r="B8335" s="72" t="s">
        <v>816</v>
      </c>
      <c r="C8335" s="74" t="s">
        <v>69</v>
      </c>
      <c r="D8335" s="73">
        <v>29838.22</v>
      </c>
    </row>
    <row r="8336" spans="2:4" x14ac:dyDescent="0.3">
      <c r="B8336" s="72" t="s">
        <v>816</v>
      </c>
      <c r="C8336" s="74" t="s">
        <v>71</v>
      </c>
      <c r="D8336" s="73">
        <v>163443.15</v>
      </c>
    </row>
    <row r="8337" spans="2:4" x14ac:dyDescent="0.3">
      <c r="B8337" s="72" t="s">
        <v>816</v>
      </c>
      <c r="C8337" s="74" t="s">
        <v>73</v>
      </c>
      <c r="D8337" s="73">
        <v>2920.87</v>
      </c>
    </row>
    <row r="8338" spans="2:4" x14ac:dyDescent="0.3">
      <c r="B8338" s="72" t="s">
        <v>816</v>
      </c>
      <c r="C8338" s="74" t="s">
        <v>91</v>
      </c>
      <c r="D8338" s="73">
        <v>7003.69</v>
      </c>
    </row>
    <row r="8339" spans="2:4" x14ac:dyDescent="0.3">
      <c r="B8339" s="72" t="s">
        <v>816</v>
      </c>
      <c r="C8339" s="74" t="s">
        <v>93</v>
      </c>
      <c r="D8339" s="73">
        <v>6987.38</v>
      </c>
    </row>
    <row r="8340" spans="2:4" x14ac:dyDescent="0.3">
      <c r="B8340" s="72" t="s">
        <v>816</v>
      </c>
      <c r="C8340" s="74" t="s">
        <v>95</v>
      </c>
      <c r="D8340" s="73">
        <v>10714.94</v>
      </c>
    </row>
    <row r="8341" spans="2:4" x14ac:dyDescent="0.3">
      <c r="B8341" s="72" t="s">
        <v>816</v>
      </c>
      <c r="C8341" s="74" t="s">
        <v>97</v>
      </c>
      <c r="D8341" s="73">
        <v>4498.25</v>
      </c>
    </row>
    <row r="8342" spans="2:4" x14ac:dyDescent="0.3">
      <c r="B8342" s="72" t="s">
        <v>816</v>
      </c>
      <c r="C8342" s="74" t="s">
        <v>99</v>
      </c>
      <c r="D8342" s="73">
        <v>23620.720000000001</v>
      </c>
    </row>
    <row r="8343" spans="2:4" x14ac:dyDescent="0.3">
      <c r="B8343" s="72" t="s">
        <v>816</v>
      </c>
      <c r="C8343" s="74" t="s">
        <v>101</v>
      </c>
      <c r="D8343" s="73">
        <v>13153.51</v>
      </c>
    </row>
    <row r="8344" spans="2:4" x14ac:dyDescent="0.3">
      <c r="B8344" s="72" t="s">
        <v>816</v>
      </c>
      <c r="C8344" s="74" t="s">
        <v>105</v>
      </c>
      <c r="D8344" s="73">
        <v>17592.48</v>
      </c>
    </row>
    <row r="8345" spans="2:4" x14ac:dyDescent="0.3">
      <c r="B8345" s="72" t="s">
        <v>816</v>
      </c>
      <c r="C8345" s="74" t="s">
        <v>109</v>
      </c>
      <c r="D8345" s="73">
        <v>117706.36</v>
      </c>
    </row>
    <row r="8346" spans="2:4" x14ac:dyDescent="0.3">
      <c r="B8346" s="72" t="s">
        <v>816</v>
      </c>
      <c r="C8346" s="74" t="s">
        <v>111</v>
      </c>
      <c r="D8346" s="73">
        <v>47914.36</v>
      </c>
    </row>
    <row r="8347" spans="2:4" x14ac:dyDescent="0.3">
      <c r="B8347" s="72" t="s">
        <v>816</v>
      </c>
      <c r="C8347" s="74" t="s">
        <v>117</v>
      </c>
      <c r="D8347" s="73">
        <v>1204.1500000000001</v>
      </c>
    </row>
    <row r="8348" spans="2:4" x14ac:dyDescent="0.3">
      <c r="B8348" s="72" t="s">
        <v>816</v>
      </c>
      <c r="C8348" s="74" t="s">
        <v>119</v>
      </c>
      <c r="D8348" s="73">
        <v>1916.26</v>
      </c>
    </row>
    <row r="8349" spans="2:4" x14ac:dyDescent="0.3">
      <c r="B8349" s="72" t="s">
        <v>816</v>
      </c>
      <c r="C8349" s="74" t="s">
        <v>121</v>
      </c>
      <c r="D8349" s="73">
        <v>4251.18</v>
      </c>
    </row>
    <row r="8350" spans="2:4" x14ac:dyDescent="0.3">
      <c r="B8350" s="72" t="s">
        <v>816</v>
      </c>
      <c r="C8350" s="74" t="s">
        <v>22</v>
      </c>
      <c r="D8350" s="73">
        <v>14246.41</v>
      </c>
    </row>
    <row r="8351" spans="2:4" x14ac:dyDescent="0.3">
      <c r="B8351" s="72" t="s">
        <v>816</v>
      </c>
      <c r="C8351" s="74" t="s">
        <v>6</v>
      </c>
      <c r="D8351" s="73">
        <v>6190</v>
      </c>
    </row>
    <row r="8352" spans="2:4" x14ac:dyDescent="0.3">
      <c r="B8352" s="72" t="s">
        <v>816</v>
      </c>
      <c r="C8352" s="74" t="s">
        <v>16</v>
      </c>
      <c r="D8352" s="73">
        <v>4894.88</v>
      </c>
    </row>
    <row r="8353" spans="2:4" x14ac:dyDescent="0.3">
      <c r="B8353" s="72" t="s">
        <v>272</v>
      </c>
      <c r="C8353" s="74" t="s">
        <v>194</v>
      </c>
      <c r="D8353" s="73">
        <v>423624.17</v>
      </c>
    </row>
    <row r="8354" spans="2:4" x14ac:dyDescent="0.3">
      <c r="B8354" s="72" t="s">
        <v>272</v>
      </c>
      <c r="C8354" s="74" t="s">
        <v>193</v>
      </c>
      <c r="D8354" s="73">
        <v>-423624.17</v>
      </c>
    </row>
    <row r="8355" spans="2:4" x14ac:dyDescent="0.3">
      <c r="B8355" s="72" t="s">
        <v>272</v>
      </c>
      <c r="C8355" s="74" t="s">
        <v>185</v>
      </c>
      <c r="D8355" s="73">
        <v>155575</v>
      </c>
    </row>
    <row r="8356" spans="2:4" x14ac:dyDescent="0.3">
      <c r="B8356" s="72" t="s">
        <v>272</v>
      </c>
      <c r="C8356" s="74" t="s">
        <v>186</v>
      </c>
      <c r="D8356" s="73">
        <v>309960.74</v>
      </c>
    </row>
    <row r="8357" spans="2:4" x14ac:dyDescent="0.3">
      <c r="B8357" s="72" t="s">
        <v>272</v>
      </c>
      <c r="C8357" s="74" t="s">
        <v>187</v>
      </c>
      <c r="D8357" s="73">
        <v>1455330.6400000004</v>
      </c>
    </row>
    <row r="8358" spans="2:4" x14ac:dyDescent="0.3">
      <c r="B8358" s="72" t="s">
        <v>272</v>
      </c>
      <c r="C8358" s="74" t="s">
        <v>190</v>
      </c>
      <c r="D8358" s="73">
        <v>574091.28</v>
      </c>
    </row>
    <row r="8359" spans="2:4" x14ac:dyDescent="0.3">
      <c r="B8359" s="72" t="s">
        <v>272</v>
      </c>
      <c r="C8359" s="74" t="s">
        <v>191</v>
      </c>
      <c r="D8359" s="73">
        <v>1171925.5799999998</v>
      </c>
    </row>
    <row r="8360" spans="2:4" x14ac:dyDescent="0.3">
      <c r="B8360" s="72" t="s">
        <v>272</v>
      </c>
      <c r="C8360" s="74" t="s">
        <v>192</v>
      </c>
      <c r="D8360" s="73">
        <v>18088381.270000003</v>
      </c>
    </row>
    <row r="8361" spans="2:4" x14ac:dyDescent="0.3">
      <c r="B8361" s="72" t="s">
        <v>272</v>
      </c>
      <c r="C8361" s="74" t="s">
        <v>172</v>
      </c>
      <c r="D8361" s="73">
        <v>71629.48000000001</v>
      </c>
    </row>
    <row r="8362" spans="2:4" x14ac:dyDescent="0.3">
      <c r="B8362" s="72" t="s">
        <v>272</v>
      </c>
      <c r="C8362" s="74" t="s">
        <v>174</v>
      </c>
      <c r="D8362" s="73">
        <v>287070.87</v>
      </c>
    </row>
    <row r="8363" spans="2:4" x14ac:dyDescent="0.3">
      <c r="B8363" s="72" t="s">
        <v>272</v>
      </c>
      <c r="C8363" s="74" t="s">
        <v>178</v>
      </c>
      <c r="D8363" s="73">
        <v>473558.25</v>
      </c>
    </row>
    <row r="8364" spans="2:4" x14ac:dyDescent="0.3">
      <c r="B8364" s="72" t="s">
        <v>272</v>
      </c>
      <c r="C8364" s="74" t="s">
        <v>180</v>
      </c>
      <c r="D8364" s="73">
        <v>953045.26000000024</v>
      </c>
    </row>
    <row r="8365" spans="2:4" x14ac:dyDescent="0.3">
      <c r="B8365" s="72" t="s">
        <v>272</v>
      </c>
      <c r="C8365" s="74" t="s">
        <v>182</v>
      </c>
      <c r="D8365" s="73">
        <v>6792039.799999998</v>
      </c>
    </row>
    <row r="8366" spans="2:4" x14ac:dyDescent="0.3">
      <c r="B8366" s="72" t="s">
        <v>272</v>
      </c>
      <c r="C8366" s="74" t="s">
        <v>139</v>
      </c>
      <c r="D8366" s="73">
        <v>2472203.34</v>
      </c>
    </row>
    <row r="8367" spans="2:4" x14ac:dyDescent="0.3">
      <c r="B8367" s="72" t="s">
        <v>272</v>
      </c>
      <c r="C8367" s="74" t="s">
        <v>141</v>
      </c>
      <c r="D8367" s="73">
        <v>2646469.31</v>
      </c>
    </row>
    <row r="8368" spans="2:4" x14ac:dyDescent="0.3">
      <c r="B8368" s="72" t="s">
        <v>272</v>
      </c>
      <c r="C8368" s="74" t="s">
        <v>143</v>
      </c>
      <c r="D8368" s="73">
        <v>227530.75000000003</v>
      </c>
    </row>
    <row r="8369" spans="2:4" x14ac:dyDescent="0.3">
      <c r="B8369" s="72" t="s">
        <v>272</v>
      </c>
      <c r="C8369" s="74" t="s">
        <v>145</v>
      </c>
      <c r="D8369" s="73">
        <v>98815.340000000011</v>
      </c>
    </row>
    <row r="8370" spans="2:4" x14ac:dyDescent="0.3">
      <c r="B8370" s="72" t="s">
        <v>272</v>
      </c>
      <c r="C8370" s="74" t="s">
        <v>147</v>
      </c>
      <c r="D8370" s="73">
        <v>35033.230000000003</v>
      </c>
    </row>
    <row r="8371" spans="2:4" x14ac:dyDescent="0.3">
      <c r="B8371" s="72" t="s">
        <v>272</v>
      </c>
      <c r="C8371" s="74" t="s">
        <v>149</v>
      </c>
      <c r="D8371" s="73">
        <v>65567.760000000009</v>
      </c>
    </row>
    <row r="8372" spans="2:4" x14ac:dyDescent="0.3">
      <c r="B8372" s="72" t="s">
        <v>272</v>
      </c>
      <c r="C8372" s="74" t="s">
        <v>159</v>
      </c>
      <c r="D8372" s="73">
        <v>893028.48999999976</v>
      </c>
    </row>
    <row r="8373" spans="2:4" x14ac:dyDescent="0.3">
      <c r="B8373" s="72" t="s">
        <v>272</v>
      </c>
      <c r="C8373" s="74" t="s">
        <v>161</v>
      </c>
      <c r="D8373" s="73">
        <v>2970836.7299999995</v>
      </c>
    </row>
    <row r="8374" spans="2:4" x14ac:dyDescent="0.3">
      <c r="B8374" s="72" t="s">
        <v>272</v>
      </c>
      <c r="C8374" s="74" t="s">
        <v>163</v>
      </c>
      <c r="D8374" s="73">
        <v>653111.61</v>
      </c>
    </row>
    <row r="8375" spans="2:4" x14ac:dyDescent="0.3">
      <c r="B8375" s="72" t="s">
        <v>272</v>
      </c>
      <c r="C8375" s="74" t="s">
        <v>165</v>
      </c>
      <c r="D8375" s="73">
        <v>1661506.0099999998</v>
      </c>
    </row>
    <row r="8376" spans="2:4" x14ac:dyDescent="0.3">
      <c r="B8376" s="72" t="s">
        <v>272</v>
      </c>
      <c r="C8376" s="74" t="s">
        <v>169</v>
      </c>
      <c r="D8376" s="73">
        <v>55.820000000000007</v>
      </c>
    </row>
    <row r="8377" spans="2:4" x14ac:dyDescent="0.3">
      <c r="B8377" s="72" t="s">
        <v>272</v>
      </c>
      <c r="C8377" s="74" t="s">
        <v>124</v>
      </c>
      <c r="D8377" s="73">
        <v>878673.79</v>
      </c>
    </row>
    <row r="8378" spans="2:4" x14ac:dyDescent="0.3">
      <c r="B8378" s="72" t="s">
        <v>272</v>
      </c>
      <c r="C8378" s="74" t="s">
        <v>126</v>
      </c>
      <c r="D8378" s="73">
        <v>3287.28</v>
      </c>
    </row>
    <row r="8379" spans="2:4" x14ac:dyDescent="0.3">
      <c r="B8379" s="72" t="s">
        <v>272</v>
      </c>
      <c r="C8379" s="74" t="s">
        <v>128</v>
      </c>
      <c r="D8379" s="73">
        <v>119532.93</v>
      </c>
    </row>
    <row r="8380" spans="2:4" x14ac:dyDescent="0.3">
      <c r="B8380" s="72" t="s">
        <v>272</v>
      </c>
      <c r="C8380" s="74" t="s">
        <v>130</v>
      </c>
      <c r="D8380" s="73">
        <v>244496.28</v>
      </c>
    </row>
    <row r="8381" spans="2:4" x14ac:dyDescent="0.3">
      <c r="B8381" s="72" t="s">
        <v>272</v>
      </c>
      <c r="C8381" s="74" t="s">
        <v>132</v>
      </c>
      <c r="D8381" s="73">
        <v>2050470.0000000002</v>
      </c>
    </row>
    <row r="8382" spans="2:4" x14ac:dyDescent="0.3">
      <c r="B8382" s="72" t="s">
        <v>272</v>
      </c>
      <c r="C8382" s="74" t="s">
        <v>39</v>
      </c>
      <c r="D8382" s="73">
        <v>912</v>
      </c>
    </row>
    <row r="8383" spans="2:4" x14ac:dyDescent="0.3">
      <c r="B8383" s="72" t="s">
        <v>272</v>
      </c>
      <c r="C8383" s="74" t="s">
        <v>49</v>
      </c>
      <c r="D8383" s="73">
        <v>367577.50999999995</v>
      </c>
    </row>
    <row r="8384" spans="2:4" x14ac:dyDescent="0.3">
      <c r="B8384" s="72" t="s">
        <v>272</v>
      </c>
      <c r="C8384" s="74" t="s">
        <v>51</v>
      </c>
      <c r="D8384" s="73">
        <v>121187.49</v>
      </c>
    </row>
    <row r="8385" spans="2:4" x14ac:dyDescent="0.3">
      <c r="B8385" s="72" t="s">
        <v>272</v>
      </c>
      <c r="C8385" s="74" t="s">
        <v>55</v>
      </c>
      <c r="D8385" s="73">
        <v>191143.37</v>
      </c>
    </row>
    <row r="8386" spans="2:4" x14ac:dyDescent="0.3">
      <c r="B8386" s="72" t="s">
        <v>272</v>
      </c>
      <c r="C8386" s="74" t="s">
        <v>63</v>
      </c>
      <c r="D8386" s="73">
        <v>7843.27</v>
      </c>
    </row>
    <row r="8387" spans="2:4" x14ac:dyDescent="0.3">
      <c r="B8387" s="72" t="s">
        <v>272</v>
      </c>
      <c r="C8387" s="74" t="s">
        <v>69</v>
      </c>
      <c r="D8387" s="73">
        <v>67889.33</v>
      </c>
    </row>
    <row r="8388" spans="2:4" x14ac:dyDescent="0.3">
      <c r="B8388" s="72" t="s">
        <v>272</v>
      </c>
      <c r="C8388" s="74" t="s">
        <v>71</v>
      </c>
      <c r="D8388" s="73">
        <v>718028.16</v>
      </c>
    </row>
    <row r="8389" spans="2:4" x14ac:dyDescent="0.3">
      <c r="B8389" s="72" t="s">
        <v>272</v>
      </c>
      <c r="C8389" s="74" t="s">
        <v>77</v>
      </c>
      <c r="D8389" s="73">
        <v>142133.43</v>
      </c>
    </row>
    <row r="8390" spans="2:4" x14ac:dyDescent="0.3">
      <c r="B8390" s="72" t="s">
        <v>272</v>
      </c>
      <c r="C8390" s="74" t="s">
        <v>83</v>
      </c>
      <c r="D8390" s="73">
        <v>76191.67</v>
      </c>
    </row>
    <row r="8391" spans="2:4" x14ac:dyDescent="0.3">
      <c r="B8391" s="72" t="s">
        <v>272</v>
      </c>
      <c r="C8391" s="74" t="s">
        <v>85</v>
      </c>
      <c r="D8391" s="73">
        <v>4876.7300000000005</v>
      </c>
    </row>
    <row r="8392" spans="2:4" x14ac:dyDescent="0.3">
      <c r="B8392" s="72" t="s">
        <v>272</v>
      </c>
      <c r="C8392" s="74" t="s">
        <v>87</v>
      </c>
      <c r="D8392" s="73">
        <v>40849.19</v>
      </c>
    </row>
    <row r="8393" spans="2:4" x14ac:dyDescent="0.3">
      <c r="B8393" s="72" t="s">
        <v>272</v>
      </c>
      <c r="C8393" s="74" t="s">
        <v>89</v>
      </c>
      <c r="D8393" s="73">
        <v>27404.28</v>
      </c>
    </row>
    <row r="8394" spans="2:4" x14ac:dyDescent="0.3">
      <c r="B8394" s="72" t="s">
        <v>272</v>
      </c>
      <c r="C8394" s="74" t="s">
        <v>91</v>
      </c>
      <c r="D8394" s="73">
        <v>154214.19</v>
      </c>
    </row>
    <row r="8395" spans="2:4" x14ac:dyDescent="0.3">
      <c r="B8395" s="72" t="s">
        <v>272</v>
      </c>
      <c r="C8395" s="74" t="s">
        <v>93</v>
      </c>
      <c r="D8395" s="73">
        <v>90022.51</v>
      </c>
    </row>
    <row r="8396" spans="2:4" x14ac:dyDescent="0.3">
      <c r="B8396" s="72" t="s">
        <v>272</v>
      </c>
      <c r="C8396" s="74" t="s">
        <v>95</v>
      </c>
      <c r="D8396" s="73">
        <v>100952.26000000001</v>
      </c>
    </row>
    <row r="8397" spans="2:4" x14ac:dyDescent="0.3">
      <c r="B8397" s="72" t="s">
        <v>272</v>
      </c>
      <c r="C8397" s="74" t="s">
        <v>101</v>
      </c>
      <c r="D8397" s="73">
        <v>132641.60000000001</v>
      </c>
    </row>
    <row r="8398" spans="2:4" x14ac:dyDescent="0.3">
      <c r="B8398" s="72" t="s">
        <v>272</v>
      </c>
      <c r="C8398" s="74" t="s">
        <v>105</v>
      </c>
      <c r="D8398" s="73">
        <v>25509.23</v>
      </c>
    </row>
    <row r="8399" spans="2:4" x14ac:dyDescent="0.3">
      <c r="B8399" s="72" t="s">
        <v>272</v>
      </c>
      <c r="C8399" s="74" t="s">
        <v>107</v>
      </c>
      <c r="D8399" s="73">
        <v>68070</v>
      </c>
    </row>
    <row r="8400" spans="2:4" x14ac:dyDescent="0.3">
      <c r="B8400" s="72" t="s">
        <v>272</v>
      </c>
      <c r="C8400" s="74" t="s">
        <v>109</v>
      </c>
      <c r="D8400" s="73">
        <v>4212702.58</v>
      </c>
    </row>
    <row r="8401" spans="2:4" x14ac:dyDescent="0.3">
      <c r="B8401" s="72" t="s">
        <v>272</v>
      </c>
      <c r="C8401" s="74" t="s">
        <v>111</v>
      </c>
      <c r="D8401" s="73">
        <v>87818.03</v>
      </c>
    </row>
    <row r="8402" spans="2:4" x14ac:dyDescent="0.3">
      <c r="B8402" s="72" t="s">
        <v>272</v>
      </c>
      <c r="C8402" s="74" t="s">
        <v>115</v>
      </c>
      <c r="D8402" s="73">
        <v>144922.5</v>
      </c>
    </row>
    <row r="8403" spans="2:4" x14ac:dyDescent="0.3">
      <c r="B8403" s="72" t="s">
        <v>272</v>
      </c>
      <c r="C8403" s="74" t="s">
        <v>119</v>
      </c>
      <c r="D8403" s="73">
        <v>10738.94</v>
      </c>
    </row>
    <row r="8404" spans="2:4" x14ac:dyDescent="0.3">
      <c r="B8404" s="72" t="s">
        <v>272</v>
      </c>
      <c r="C8404" s="74" t="s">
        <v>22</v>
      </c>
      <c r="D8404" s="73">
        <v>64504.92</v>
      </c>
    </row>
    <row r="8405" spans="2:4" x14ac:dyDescent="0.3">
      <c r="B8405" s="72" t="s">
        <v>272</v>
      </c>
      <c r="C8405" s="74" t="s">
        <v>14</v>
      </c>
      <c r="D8405" s="73">
        <v>18133.2</v>
      </c>
    </row>
    <row r="8406" spans="2:4" x14ac:dyDescent="0.3">
      <c r="B8406" s="72" t="s">
        <v>714</v>
      </c>
      <c r="C8406" s="74" t="s">
        <v>194</v>
      </c>
      <c r="D8406" s="73">
        <v>21195</v>
      </c>
    </row>
    <row r="8407" spans="2:4" x14ac:dyDescent="0.3">
      <c r="B8407" s="72" t="s">
        <v>714</v>
      </c>
      <c r="C8407" s="74" t="s">
        <v>193</v>
      </c>
      <c r="D8407" s="73">
        <v>-21195</v>
      </c>
    </row>
    <row r="8408" spans="2:4" x14ac:dyDescent="0.3">
      <c r="B8408" s="72" t="s">
        <v>714</v>
      </c>
      <c r="C8408" s="74" t="s">
        <v>185</v>
      </c>
      <c r="D8408" s="73">
        <v>5705</v>
      </c>
    </row>
    <row r="8409" spans="2:4" x14ac:dyDescent="0.3">
      <c r="B8409" s="72" t="s">
        <v>714</v>
      </c>
      <c r="C8409" s="74" t="s">
        <v>186</v>
      </c>
      <c r="D8409" s="73">
        <v>20872.899999999998</v>
      </c>
    </row>
    <row r="8410" spans="2:4" x14ac:dyDescent="0.3">
      <c r="B8410" s="72" t="s">
        <v>714</v>
      </c>
      <c r="C8410" s="74" t="s">
        <v>187</v>
      </c>
      <c r="D8410" s="73">
        <v>39254.94</v>
      </c>
    </row>
    <row r="8411" spans="2:4" x14ac:dyDescent="0.3">
      <c r="B8411" s="72" t="s">
        <v>714</v>
      </c>
      <c r="C8411" s="74" t="s">
        <v>190</v>
      </c>
      <c r="D8411" s="73">
        <v>3300</v>
      </c>
    </row>
    <row r="8412" spans="2:4" x14ac:dyDescent="0.3">
      <c r="B8412" s="72" t="s">
        <v>714</v>
      </c>
      <c r="C8412" s="74" t="s">
        <v>191</v>
      </c>
      <c r="D8412" s="73">
        <v>25454.82</v>
      </c>
    </row>
    <row r="8413" spans="2:4" x14ac:dyDescent="0.3">
      <c r="B8413" s="72" t="s">
        <v>714</v>
      </c>
      <c r="C8413" s="74" t="s">
        <v>192</v>
      </c>
      <c r="D8413" s="73">
        <v>889177.32</v>
      </c>
    </row>
    <row r="8414" spans="2:4" x14ac:dyDescent="0.3">
      <c r="B8414" s="72" t="s">
        <v>714</v>
      </c>
      <c r="C8414" s="74" t="s">
        <v>172</v>
      </c>
      <c r="D8414" s="73">
        <v>2395.8999999999996</v>
      </c>
    </row>
    <row r="8415" spans="2:4" x14ac:dyDescent="0.3">
      <c r="B8415" s="72" t="s">
        <v>714</v>
      </c>
      <c r="C8415" s="74" t="s">
        <v>174</v>
      </c>
      <c r="D8415" s="73">
        <v>2250</v>
      </c>
    </row>
    <row r="8416" spans="2:4" x14ac:dyDescent="0.3">
      <c r="B8416" s="72" t="s">
        <v>714</v>
      </c>
      <c r="C8416" s="74" t="s">
        <v>178</v>
      </c>
      <c r="D8416" s="73">
        <v>36041.199999999997</v>
      </c>
    </row>
    <row r="8417" spans="2:4" x14ac:dyDescent="0.3">
      <c r="B8417" s="72" t="s">
        <v>714</v>
      </c>
      <c r="C8417" s="74" t="s">
        <v>180</v>
      </c>
      <c r="D8417" s="73">
        <v>9800.36</v>
      </c>
    </row>
    <row r="8418" spans="2:4" x14ac:dyDescent="0.3">
      <c r="B8418" s="72" t="s">
        <v>714</v>
      </c>
      <c r="C8418" s="74" t="s">
        <v>182</v>
      </c>
      <c r="D8418" s="73">
        <v>331475.48</v>
      </c>
    </row>
    <row r="8419" spans="2:4" x14ac:dyDescent="0.3">
      <c r="B8419" s="72" t="s">
        <v>714</v>
      </c>
      <c r="C8419" s="74" t="s">
        <v>139</v>
      </c>
      <c r="D8419" s="73">
        <v>144594.94999999998</v>
      </c>
    </row>
    <row r="8420" spans="2:4" x14ac:dyDescent="0.3">
      <c r="B8420" s="72" t="s">
        <v>714</v>
      </c>
      <c r="C8420" s="74" t="s">
        <v>141</v>
      </c>
      <c r="D8420" s="73">
        <v>150675.04999999999</v>
      </c>
    </row>
    <row r="8421" spans="2:4" x14ac:dyDescent="0.3">
      <c r="B8421" s="72" t="s">
        <v>714</v>
      </c>
      <c r="C8421" s="74" t="s">
        <v>143</v>
      </c>
      <c r="D8421" s="73">
        <v>10276.549999999999</v>
      </c>
    </row>
    <row r="8422" spans="2:4" x14ac:dyDescent="0.3">
      <c r="B8422" s="72" t="s">
        <v>714</v>
      </c>
      <c r="C8422" s="74" t="s">
        <v>145</v>
      </c>
      <c r="D8422" s="73">
        <v>5111.0300000000007</v>
      </c>
    </row>
    <row r="8423" spans="2:4" x14ac:dyDescent="0.3">
      <c r="B8423" s="72" t="s">
        <v>714</v>
      </c>
      <c r="C8423" s="74" t="s">
        <v>147</v>
      </c>
      <c r="D8423" s="73">
        <v>367.53999999999996</v>
      </c>
    </row>
    <row r="8424" spans="2:4" x14ac:dyDescent="0.3">
      <c r="B8424" s="72" t="s">
        <v>714</v>
      </c>
      <c r="C8424" s="74" t="s">
        <v>149</v>
      </c>
      <c r="D8424" s="73">
        <v>761.58999999999992</v>
      </c>
    </row>
    <row r="8425" spans="2:4" x14ac:dyDescent="0.3">
      <c r="B8425" s="72" t="s">
        <v>714</v>
      </c>
      <c r="C8425" s="74" t="s">
        <v>159</v>
      </c>
      <c r="D8425" s="73">
        <v>43256.49</v>
      </c>
    </row>
    <row r="8426" spans="2:4" x14ac:dyDescent="0.3">
      <c r="B8426" s="72" t="s">
        <v>714</v>
      </c>
      <c r="C8426" s="74" t="s">
        <v>161</v>
      </c>
      <c r="D8426" s="73">
        <v>135215.87</v>
      </c>
    </row>
    <row r="8427" spans="2:4" x14ac:dyDescent="0.3">
      <c r="B8427" s="72" t="s">
        <v>714</v>
      </c>
      <c r="C8427" s="74" t="s">
        <v>163</v>
      </c>
      <c r="D8427" s="73">
        <v>28137.109999999997</v>
      </c>
    </row>
    <row r="8428" spans="2:4" x14ac:dyDescent="0.3">
      <c r="B8428" s="72" t="s">
        <v>714</v>
      </c>
      <c r="C8428" s="74" t="s">
        <v>165</v>
      </c>
      <c r="D8428" s="73">
        <v>71187.77</v>
      </c>
    </row>
    <row r="8429" spans="2:4" x14ac:dyDescent="0.3">
      <c r="B8429" s="72" t="s">
        <v>714</v>
      </c>
      <c r="C8429" s="74" t="s">
        <v>124</v>
      </c>
      <c r="D8429" s="73">
        <v>32900.43</v>
      </c>
    </row>
    <row r="8430" spans="2:4" x14ac:dyDescent="0.3">
      <c r="B8430" s="72" t="s">
        <v>714</v>
      </c>
      <c r="C8430" s="74" t="s">
        <v>126</v>
      </c>
      <c r="D8430" s="73">
        <v>2971.59</v>
      </c>
    </row>
    <row r="8431" spans="2:4" x14ac:dyDescent="0.3">
      <c r="B8431" s="72" t="s">
        <v>714</v>
      </c>
      <c r="C8431" s="74" t="s">
        <v>128</v>
      </c>
      <c r="D8431" s="73">
        <v>17659.669999999998</v>
      </c>
    </row>
    <row r="8432" spans="2:4" x14ac:dyDescent="0.3">
      <c r="B8432" s="72" t="s">
        <v>714</v>
      </c>
      <c r="C8432" s="74" t="s">
        <v>130</v>
      </c>
      <c r="D8432" s="73">
        <v>23768.17</v>
      </c>
    </row>
    <row r="8433" spans="2:4" x14ac:dyDescent="0.3">
      <c r="B8433" s="72" t="s">
        <v>714</v>
      </c>
      <c r="C8433" s="74" t="s">
        <v>132</v>
      </c>
      <c r="D8433" s="73">
        <v>126760.95</v>
      </c>
    </row>
    <row r="8434" spans="2:4" x14ac:dyDescent="0.3">
      <c r="B8434" s="72" t="s">
        <v>714</v>
      </c>
      <c r="C8434" s="74" t="s">
        <v>27</v>
      </c>
      <c r="D8434" s="73">
        <v>72.84</v>
      </c>
    </row>
    <row r="8435" spans="2:4" x14ac:dyDescent="0.3">
      <c r="B8435" s="72" t="s">
        <v>714</v>
      </c>
      <c r="C8435" s="74" t="s">
        <v>39</v>
      </c>
      <c r="D8435" s="73">
        <v>3100.05</v>
      </c>
    </row>
    <row r="8436" spans="2:4" x14ac:dyDescent="0.3">
      <c r="B8436" s="72" t="s">
        <v>714</v>
      </c>
      <c r="C8436" s="74" t="s">
        <v>49</v>
      </c>
      <c r="D8436" s="73">
        <v>35333.85</v>
      </c>
    </row>
    <row r="8437" spans="2:4" x14ac:dyDescent="0.3">
      <c r="B8437" s="72" t="s">
        <v>714</v>
      </c>
      <c r="C8437" s="74" t="s">
        <v>51</v>
      </c>
      <c r="D8437" s="73">
        <v>19520.79</v>
      </c>
    </row>
    <row r="8438" spans="2:4" x14ac:dyDescent="0.3">
      <c r="B8438" s="72" t="s">
        <v>714</v>
      </c>
      <c r="C8438" s="74" t="s">
        <v>55</v>
      </c>
      <c r="D8438" s="73">
        <v>14781.279999999999</v>
      </c>
    </row>
    <row r="8439" spans="2:4" x14ac:dyDescent="0.3">
      <c r="B8439" s="72" t="s">
        <v>714</v>
      </c>
      <c r="C8439" s="74" t="s">
        <v>57</v>
      </c>
      <c r="D8439" s="73">
        <v>396</v>
      </c>
    </row>
    <row r="8440" spans="2:4" x14ac:dyDescent="0.3">
      <c r="B8440" s="72" t="s">
        <v>714</v>
      </c>
      <c r="C8440" s="74" t="s">
        <v>61</v>
      </c>
      <c r="D8440" s="73">
        <v>6090</v>
      </c>
    </row>
    <row r="8441" spans="2:4" x14ac:dyDescent="0.3">
      <c r="B8441" s="72" t="s">
        <v>714</v>
      </c>
      <c r="C8441" s="74" t="s">
        <v>63</v>
      </c>
      <c r="D8441" s="73">
        <v>550</v>
      </c>
    </row>
    <row r="8442" spans="2:4" x14ac:dyDescent="0.3">
      <c r="B8442" s="72" t="s">
        <v>714</v>
      </c>
      <c r="C8442" s="74" t="s">
        <v>67</v>
      </c>
      <c r="D8442" s="73">
        <v>716.70999999999992</v>
      </c>
    </row>
    <row r="8443" spans="2:4" x14ac:dyDescent="0.3">
      <c r="B8443" s="72" t="s">
        <v>714</v>
      </c>
      <c r="C8443" s="74" t="s">
        <v>69</v>
      </c>
      <c r="D8443" s="73">
        <v>12865.78</v>
      </c>
    </row>
    <row r="8444" spans="2:4" x14ac:dyDescent="0.3">
      <c r="B8444" s="72" t="s">
        <v>714</v>
      </c>
      <c r="C8444" s="74" t="s">
        <v>79</v>
      </c>
      <c r="D8444" s="73">
        <v>3345.81</v>
      </c>
    </row>
    <row r="8445" spans="2:4" x14ac:dyDescent="0.3">
      <c r="B8445" s="72" t="s">
        <v>714</v>
      </c>
      <c r="C8445" s="74" t="s">
        <v>81</v>
      </c>
      <c r="D8445" s="73">
        <v>17525.84</v>
      </c>
    </row>
    <row r="8446" spans="2:4" x14ac:dyDescent="0.3">
      <c r="B8446" s="72" t="s">
        <v>714</v>
      </c>
      <c r="C8446" s="74" t="s">
        <v>85</v>
      </c>
      <c r="D8446" s="73">
        <v>15263.589999999998</v>
      </c>
    </row>
    <row r="8447" spans="2:4" x14ac:dyDescent="0.3">
      <c r="B8447" s="72" t="s">
        <v>714</v>
      </c>
      <c r="C8447" s="74" t="s">
        <v>89</v>
      </c>
      <c r="D8447" s="73">
        <v>1812.03</v>
      </c>
    </row>
    <row r="8448" spans="2:4" x14ac:dyDescent="0.3">
      <c r="B8448" s="72" t="s">
        <v>714</v>
      </c>
      <c r="C8448" s="74" t="s">
        <v>91</v>
      </c>
      <c r="D8448" s="73">
        <v>3413.88</v>
      </c>
    </row>
    <row r="8449" spans="2:4" x14ac:dyDescent="0.3">
      <c r="B8449" s="72" t="s">
        <v>714</v>
      </c>
      <c r="C8449" s="74" t="s">
        <v>93</v>
      </c>
      <c r="D8449" s="73">
        <v>9989.67</v>
      </c>
    </row>
    <row r="8450" spans="2:4" x14ac:dyDescent="0.3">
      <c r="B8450" s="72" t="s">
        <v>714</v>
      </c>
      <c r="C8450" s="74" t="s">
        <v>95</v>
      </c>
      <c r="D8450" s="73">
        <v>24032.010000000002</v>
      </c>
    </row>
    <row r="8451" spans="2:4" x14ac:dyDescent="0.3">
      <c r="B8451" s="72" t="s">
        <v>714</v>
      </c>
      <c r="C8451" s="74" t="s">
        <v>99</v>
      </c>
      <c r="D8451" s="73">
        <v>14680</v>
      </c>
    </row>
    <row r="8452" spans="2:4" x14ac:dyDescent="0.3">
      <c r="B8452" s="72" t="s">
        <v>714</v>
      </c>
      <c r="C8452" s="74" t="s">
        <v>101</v>
      </c>
      <c r="D8452" s="73">
        <v>13592.79</v>
      </c>
    </row>
    <row r="8453" spans="2:4" x14ac:dyDescent="0.3">
      <c r="B8453" s="72" t="s">
        <v>714</v>
      </c>
      <c r="C8453" s="74" t="s">
        <v>109</v>
      </c>
      <c r="D8453" s="73">
        <v>58065.380000000005</v>
      </c>
    </row>
    <row r="8454" spans="2:4" x14ac:dyDescent="0.3">
      <c r="B8454" s="72" t="s">
        <v>714</v>
      </c>
      <c r="C8454" s="74" t="s">
        <v>111</v>
      </c>
      <c r="D8454" s="73">
        <v>6293.5</v>
      </c>
    </row>
    <row r="8455" spans="2:4" x14ac:dyDescent="0.3">
      <c r="B8455" s="72" t="s">
        <v>714</v>
      </c>
      <c r="C8455" s="74" t="s">
        <v>117</v>
      </c>
      <c r="D8455" s="73">
        <v>23608.41</v>
      </c>
    </row>
    <row r="8456" spans="2:4" x14ac:dyDescent="0.3">
      <c r="B8456" s="72" t="s">
        <v>714</v>
      </c>
      <c r="C8456" s="74" t="s">
        <v>119</v>
      </c>
      <c r="D8456" s="73">
        <v>864.72</v>
      </c>
    </row>
    <row r="8457" spans="2:4" x14ac:dyDescent="0.3">
      <c r="B8457" s="72" t="s">
        <v>714</v>
      </c>
      <c r="C8457" s="74" t="s">
        <v>22</v>
      </c>
      <c r="D8457" s="73">
        <v>3602.19</v>
      </c>
    </row>
    <row r="8458" spans="2:4" x14ac:dyDescent="0.3">
      <c r="B8458" s="72" t="s">
        <v>714</v>
      </c>
      <c r="C8458" s="74" t="s">
        <v>18</v>
      </c>
      <c r="D8458" s="73">
        <v>8501.76</v>
      </c>
    </row>
    <row r="8459" spans="2:4" x14ac:dyDescent="0.3">
      <c r="B8459" s="72" t="s">
        <v>714</v>
      </c>
      <c r="C8459" s="74" t="s">
        <v>20</v>
      </c>
      <c r="D8459" s="73">
        <v>30027.67</v>
      </c>
    </row>
    <row r="8460" spans="2:4" x14ac:dyDescent="0.3">
      <c r="B8460" s="72" t="s">
        <v>648</v>
      </c>
      <c r="C8460" s="74" t="s">
        <v>194</v>
      </c>
      <c r="D8460" s="73">
        <v>37009.040000000001</v>
      </c>
    </row>
    <row r="8461" spans="2:4" x14ac:dyDescent="0.3">
      <c r="B8461" s="72" t="s">
        <v>648</v>
      </c>
      <c r="C8461" s="74" t="s">
        <v>193</v>
      </c>
      <c r="D8461" s="73">
        <v>-37009.040000000001</v>
      </c>
    </row>
    <row r="8462" spans="2:4" x14ac:dyDescent="0.3">
      <c r="B8462" s="72" t="s">
        <v>648</v>
      </c>
      <c r="C8462" s="74" t="s">
        <v>185</v>
      </c>
      <c r="D8462" s="73">
        <v>17115</v>
      </c>
    </row>
    <row r="8463" spans="2:4" x14ac:dyDescent="0.3">
      <c r="B8463" s="72" t="s">
        <v>648</v>
      </c>
      <c r="C8463" s="74" t="s">
        <v>186</v>
      </c>
      <c r="D8463" s="73">
        <v>6283.9400000000005</v>
      </c>
    </row>
    <row r="8464" spans="2:4" x14ac:dyDescent="0.3">
      <c r="B8464" s="72" t="s">
        <v>648</v>
      </c>
      <c r="C8464" s="74" t="s">
        <v>187</v>
      </c>
      <c r="D8464" s="73">
        <v>31335.42</v>
      </c>
    </row>
    <row r="8465" spans="2:4" x14ac:dyDescent="0.3">
      <c r="B8465" s="72" t="s">
        <v>648</v>
      </c>
      <c r="C8465" s="74" t="s">
        <v>191</v>
      </c>
      <c r="D8465" s="73">
        <v>31682.080000000002</v>
      </c>
    </row>
    <row r="8466" spans="2:4" x14ac:dyDescent="0.3">
      <c r="B8466" s="72" t="s">
        <v>648</v>
      </c>
      <c r="C8466" s="74" t="s">
        <v>192</v>
      </c>
      <c r="D8466" s="73">
        <v>3646942.34</v>
      </c>
    </row>
    <row r="8467" spans="2:4" x14ac:dyDescent="0.3">
      <c r="B8467" s="72" t="s">
        <v>648</v>
      </c>
      <c r="C8467" s="74" t="s">
        <v>172</v>
      </c>
      <c r="D8467" s="73">
        <v>23948.510000000002</v>
      </c>
    </row>
    <row r="8468" spans="2:4" x14ac:dyDescent="0.3">
      <c r="B8468" s="72" t="s">
        <v>648</v>
      </c>
      <c r="C8468" s="74" t="s">
        <v>174</v>
      </c>
      <c r="D8468" s="73">
        <v>163558.49</v>
      </c>
    </row>
    <row r="8469" spans="2:4" x14ac:dyDescent="0.3">
      <c r="B8469" s="72" t="s">
        <v>648</v>
      </c>
      <c r="C8469" s="74" t="s">
        <v>178</v>
      </c>
      <c r="D8469" s="73">
        <v>5851.38</v>
      </c>
    </row>
    <row r="8470" spans="2:4" x14ac:dyDescent="0.3">
      <c r="B8470" s="72" t="s">
        <v>648</v>
      </c>
      <c r="C8470" s="74" t="s">
        <v>180</v>
      </c>
      <c r="D8470" s="73">
        <v>134507.06</v>
      </c>
    </row>
    <row r="8471" spans="2:4" x14ac:dyDescent="0.3">
      <c r="B8471" s="72" t="s">
        <v>648</v>
      </c>
      <c r="C8471" s="74" t="s">
        <v>182</v>
      </c>
      <c r="D8471" s="73">
        <v>1743238.0899999999</v>
      </c>
    </row>
    <row r="8472" spans="2:4" x14ac:dyDescent="0.3">
      <c r="B8472" s="72" t="s">
        <v>648</v>
      </c>
      <c r="C8472" s="74" t="s">
        <v>137</v>
      </c>
      <c r="D8472" s="73">
        <v>12400</v>
      </c>
    </row>
    <row r="8473" spans="2:4" x14ac:dyDescent="0.3">
      <c r="B8473" s="72" t="s">
        <v>648</v>
      </c>
      <c r="C8473" s="74" t="s">
        <v>139</v>
      </c>
      <c r="D8473" s="73">
        <v>547888</v>
      </c>
    </row>
    <row r="8474" spans="2:4" x14ac:dyDescent="0.3">
      <c r="B8474" s="72" t="s">
        <v>648</v>
      </c>
      <c r="C8474" s="74" t="s">
        <v>141</v>
      </c>
      <c r="D8474" s="73">
        <v>528320</v>
      </c>
    </row>
    <row r="8475" spans="2:4" x14ac:dyDescent="0.3">
      <c r="B8475" s="72" t="s">
        <v>648</v>
      </c>
      <c r="C8475" s="74" t="s">
        <v>143</v>
      </c>
      <c r="D8475" s="73">
        <v>43983.799999999996</v>
      </c>
    </row>
    <row r="8476" spans="2:4" x14ac:dyDescent="0.3">
      <c r="B8476" s="72" t="s">
        <v>648</v>
      </c>
      <c r="C8476" s="74" t="s">
        <v>145</v>
      </c>
      <c r="D8476" s="73">
        <v>17613.349999999999</v>
      </c>
    </row>
    <row r="8477" spans="2:4" x14ac:dyDescent="0.3">
      <c r="B8477" s="72" t="s">
        <v>648</v>
      </c>
      <c r="C8477" s="74" t="s">
        <v>147</v>
      </c>
      <c r="D8477" s="73">
        <v>11531.700000000003</v>
      </c>
    </row>
    <row r="8478" spans="2:4" x14ac:dyDescent="0.3">
      <c r="B8478" s="72" t="s">
        <v>648</v>
      </c>
      <c r="C8478" s="74" t="s">
        <v>149</v>
      </c>
      <c r="D8478" s="73">
        <v>17666.16</v>
      </c>
    </row>
    <row r="8479" spans="2:4" x14ac:dyDescent="0.3">
      <c r="B8479" s="72" t="s">
        <v>648</v>
      </c>
      <c r="C8479" s="74" t="s">
        <v>151</v>
      </c>
      <c r="D8479" s="73">
        <v>2.8</v>
      </c>
    </row>
    <row r="8480" spans="2:4" x14ac:dyDescent="0.3">
      <c r="B8480" s="72" t="s">
        <v>648</v>
      </c>
      <c r="C8480" s="74" t="s">
        <v>159</v>
      </c>
      <c r="D8480" s="73">
        <v>222663.9</v>
      </c>
    </row>
    <row r="8481" spans="2:4" x14ac:dyDescent="0.3">
      <c r="B8481" s="72" t="s">
        <v>648</v>
      </c>
      <c r="C8481" s="74" t="s">
        <v>161</v>
      </c>
      <c r="D8481" s="73">
        <v>523480.35999999993</v>
      </c>
    </row>
    <row r="8482" spans="2:4" x14ac:dyDescent="0.3">
      <c r="B8482" s="72" t="s">
        <v>648</v>
      </c>
      <c r="C8482" s="74" t="s">
        <v>163</v>
      </c>
      <c r="D8482" s="73">
        <v>154529.5</v>
      </c>
    </row>
    <row r="8483" spans="2:4" x14ac:dyDescent="0.3">
      <c r="B8483" s="72" t="s">
        <v>648</v>
      </c>
      <c r="C8483" s="74" t="s">
        <v>165</v>
      </c>
      <c r="D8483" s="73">
        <v>276630.81000000006</v>
      </c>
    </row>
    <row r="8484" spans="2:4" x14ac:dyDescent="0.3">
      <c r="B8484" s="72" t="s">
        <v>648</v>
      </c>
      <c r="C8484" s="74" t="s">
        <v>124</v>
      </c>
      <c r="D8484" s="73">
        <v>125161.13</v>
      </c>
    </row>
    <row r="8485" spans="2:4" x14ac:dyDescent="0.3">
      <c r="B8485" s="72" t="s">
        <v>648</v>
      </c>
      <c r="C8485" s="74" t="s">
        <v>126</v>
      </c>
      <c r="D8485" s="73">
        <v>68266.820000000007</v>
      </c>
    </row>
    <row r="8486" spans="2:4" x14ac:dyDescent="0.3">
      <c r="B8486" s="72" t="s">
        <v>648</v>
      </c>
      <c r="C8486" s="74" t="s">
        <v>128</v>
      </c>
      <c r="D8486" s="73">
        <v>202566.33</v>
      </c>
    </row>
    <row r="8487" spans="2:4" x14ac:dyDescent="0.3">
      <c r="B8487" s="72" t="s">
        <v>648</v>
      </c>
      <c r="C8487" s="74" t="s">
        <v>130</v>
      </c>
      <c r="D8487" s="73">
        <v>127163.69</v>
      </c>
    </row>
    <row r="8488" spans="2:4" x14ac:dyDescent="0.3">
      <c r="B8488" s="72" t="s">
        <v>648</v>
      </c>
      <c r="C8488" s="74" t="s">
        <v>132</v>
      </c>
      <c r="D8488" s="73">
        <v>458203.97</v>
      </c>
    </row>
    <row r="8489" spans="2:4" x14ac:dyDescent="0.3">
      <c r="B8489" s="72" t="s">
        <v>648</v>
      </c>
      <c r="C8489" s="74" t="s">
        <v>39</v>
      </c>
      <c r="D8489" s="73">
        <v>10200.200000000001</v>
      </c>
    </row>
    <row r="8490" spans="2:4" x14ac:dyDescent="0.3">
      <c r="B8490" s="72" t="s">
        <v>648</v>
      </c>
      <c r="C8490" s="74" t="s">
        <v>49</v>
      </c>
      <c r="D8490" s="73">
        <v>135194.54</v>
      </c>
    </row>
    <row r="8491" spans="2:4" x14ac:dyDescent="0.3">
      <c r="B8491" s="72" t="s">
        <v>648</v>
      </c>
      <c r="C8491" s="74" t="s">
        <v>51</v>
      </c>
      <c r="D8491" s="73">
        <v>35588.11</v>
      </c>
    </row>
    <row r="8492" spans="2:4" x14ac:dyDescent="0.3">
      <c r="B8492" s="72" t="s">
        <v>648</v>
      </c>
      <c r="C8492" s="74" t="s">
        <v>55</v>
      </c>
      <c r="D8492" s="73">
        <v>129466.40999999999</v>
      </c>
    </row>
    <row r="8493" spans="2:4" x14ac:dyDescent="0.3">
      <c r="B8493" s="72" t="s">
        <v>648</v>
      </c>
      <c r="C8493" s="74" t="s">
        <v>57</v>
      </c>
      <c r="D8493" s="73">
        <v>79263.53</v>
      </c>
    </row>
    <row r="8494" spans="2:4" x14ac:dyDescent="0.3">
      <c r="B8494" s="72" t="s">
        <v>648</v>
      </c>
      <c r="C8494" s="74" t="s">
        <v>63</v>
      </c>
      <c r="D8494" s="73">
        <v>12956.5</v>
      </c>
    </row>
    <row r="8495" spans="2:4" x14ac:dyDescent="0.3">
      <c r="B8495" s="72" t="s">
        <v>648</v>
      </c>
      <c r="C8495" s="74" t="s">
        <v>67</v>
      </c>
      <c r="D8495" s="73">
        <v>12038.65</v>
      </c>
    </row>
    <row r="8496" spans="2:4" x14ac:dyDescent="0.3">
      <c r="B8496" s="72" t="s">
        <v>648</v>
      </c>
      <c r="C8496" s="74" t="s">
        <v>69</v>
      </c>
      <c r="D8496" s="73">
        <v>14288.380000000001</v>
      </c>
    </row>
    <row r="8497" spans="2:4" x14ac:dyDescent="0.3">
      <c r="B8497" s="72" t="s">
        <v>648</v>
      </c>
      <c r="C8497" s="74" t="s">
        <v>71</v>
      </c>
      <c r="D8497" s="73">
        <v>149881.15</v>
      </c>
    </row>
    <row r="8498" spans="2:4" x14ac:dyDescent="0.3">
      <c r="B8498" s="72" t="s">
        <v>648</v>
      </c>
      <c r="C8498" s="74" t="s">
        <v>81</v>
      </c>
      <c r="D8498" s="73">
        <v>44491.399999999994</v>
      </c>
    </row>
    <row r="8499" spans="2:4" x14ac:dyDescent="0.3">
      <c r="B8499" s="72" t="s">
        <v>648</v>
      </c>
      <c r="C8499" s="74" t="s">
        <v>85</v>
      </c>
      <c r="D8499" s="73">
        <v>21516.420000000002</v>
      </c>
    </row>
    <row r="8500" spans="2:4" x14ac:dyDescent="0.3">
      <c r="B8500" s="72" t="s">
        <v>648</v>
      </c>
      <c r="C8500" s="74" t="s">
        <v>87</v>
      </c>
      <c r="D8500" s="73">
        <v>2999.98</v>
      </c>
    </row>
    <row r="8501" spans="2:4" x14ac:dyDescent="0.3">
      <c r="B8501" s="72" t="s">
        <v>648</v>
      </c>
      <c r="C8501" s="74" t="s">
        <v>91</v>
      </c>
      <c r="D8501" s="73">
        <v>24125.64</v>
      </c>
    </row>
    <row r="8502" spans="2:4" x14ac:dyDescent="0.3">
      <c r="B8502" s="72" t="s">
        <v>648</v>
      </c>
      <c r="C8502" s="74" t="s">
        <v>93</v>
      </c>
      <c r="D8502" s="73">
        <v>17560.23</v>
      </c>
    </row>
    <row r="8503" spans="2:4" x14ac:dyDescent="0.3">
      <c r="B8503" s="72" t="s">
        <v>648</v>
      </c>
      <c r="C8503" s="74" t="s">
        <v>95</v>
      </c>
      <c r="D8503" s="73">
        <v>50241.95</v>
      </c>
    </row>
    <row r="8504" spans="2:4" x14ac:dyDescent="0.3">
      <c r="B8504" s="72" t="s">
        <v>648</v>
      </c>
      <c r="C8504" s="74" t="s">
        <v>97</v>
      </c>
      <c r="D8504" s="73">
        <v>375</v>
      </c>
    </row>
    <row r="8505" spans="2:4" x14ac:dyDescent="0.3">
      <c r="B8505" s="72" t="s">
        <v>648</v>
      </c>
      <c r="C8505" s="74" t="s">
        <v>99</v>
      </c>
      <c r="D8505" s="73">
        <v>162909.29999999999</v>
      </c>
    </row>
    <row r="8506" spans="2:4" x14ac:dyDescent="0.3">
      <c r="B8506" s="72" t="s">
        <v>648</v>
      </c>
      <c r="C8506" s="74" t="s">
        <v>101</v>
      </c>
      <c r="D8506" s="73">
        <v>144.25</v>
      </c>
    </row>
    <row r="8507" spans="2:4" x14ac:dyDescent="0.3">
      <c r="B8507" s="72" t="s">
        <v>648</v>
      </c>
      <c r="C8507" s="74" t="s">
        <v>105</v>
      </c>
      <c r="D8507" s="73">
        <v>13504.99</v>
      </c>
    </row>
    <row r="8508" spans="2:4" x14ac:dyDescent="0.3">
      <c r="B8508" s="72" t="s">
        <v>648</v>
      </c>
      <c r="C8508" s="74" t="s">
        <v>107</v>
      </c>
      <c r="D8508" s="73">
        <v>13365.4</v>
      </c>
    </row>
    <row r="8509" spans="2:4" x14ac:dyDescent="0.3">
      <c r="B8509" s="72" t="s">
        <v>648</v>
      </c>
      <c r="C8509" s="74" t="s">
        <v>109</v>
      </c>
      <c r="D8509" s="73">
        <v>268982.88</v>
      </c>
    </row>
    <row r="8510" spans="2:4" x14ac:dyDescent="0.3">
      <c r="B8510" s="72" t="s">
        <v>648</v>
      </c>
      <c r="C8510" s="74" t="s">
        <v>111</v>
      </c>
      <c r="D8510" s="73">
        <v>12965.029999999999</v>
      </c>
    </row>
    <row r="8511" spans="2:4" x14ac:dyDescent="0.3">
      <c r="B8511" s="72" t="s">
        <v>648</v>
      </c>
      <c r="C8511" s="74" t="s">
        <v>115</v>
      </c>
      <c r="D8511" s="73">
        <v>4355.87</v>
      </c>
    </row>
    <row r="8512" spans="2:4" x14ac:dyDescent="0.3">
      <c r="B8512" s="72" t="s">
        <v>648</v>
      </c>
      <c r="C8512" s="74" t="s">
        <v>117</v>
      </c>
      <c r="D8512" s="73">
        <v>177740.07</v>
      </c>
    </row>
    <row r="8513" spans="2:4" x14ac:dyDescent="0.3">
      <c r="B8513" s="72" t="s">
        <v>648</v>
      </c>
      <c r="C8513" s="74" t="s">
        <v>119</v>
      </c>
      <c r="D8513" s="73">
        <v>2723.7</v>
      </c>
    </row>
    <row r="8514" spans="2:4" x14ac:dyDescent="0.3">
      <c r="B8514" s="72" t="s">
        <v>648</v>
      </c>
      <c r="C8514" s="74" t="s">
        <v>121</v>
      </c>
      <c r="D8514" s="73">
        <v>1355.58</v>
      </c>
    </row>
    <row r="8515" spans="2:4" x14ac:dyDescent="0.3">
      <c r="B8515" s="72" t="s">
        <v>648</v>
      </c>
      <c r="C8515" s="74" t="s">
        <v>22</v>
      </c>
      <c r="D8515" s="73">
        <v>22204.06</v>
      </c>
    </row>
    <row r="8516" spans="2:4" x14ac:dyDescent="0.3">
      <c r="B8516" s="72" t="s">
        <v>648</v>
      </c>
      <c r="C8516" s="74" t="s">
        <v>6</v>
      </c>
      <c r="D8516" s="73">
        <v>45852.480000000003</v>
      </c>
    </row>
    <row r="8517" spans="2:4" x14ac:dyDescent="0.3">
      <c r="B8517" s="72" t="s">
        <v>648</v>
      </c>
      <c r="C8517" s="74" t="s">
        <v>10</v>
      </c>
      <c r="D8517" s="73">
        <v>6066.42</v>
      </c>
    </row>
    <row r="8518" spans="2:4" x14ac:dyDescent="0.3">
      <c r="B8518" s="72" t="s">
        <v>648</v>
      </c>
      <c r="C8518" s="74" t="s">
        <v>12</v>
      </c>
      <c r="D8518" s="73">
        <v>44280.25</v>
      </c>
    </row>
    <row r="8519" spans="2:4" x14ac:dyDescent="0.3">
      <c r="B8519" s="72" t="s">
        <v>648</v>
      </c>
      <c r="C8519" s="74" t="s">
        <v>14</v>
      </c>
      <c r="D8519" s="73">
        <v>5564.92</v>
      </c>
    </row>
    <row r="8520" spans="2:4" x14ac:dyDescent="0.3">
      <c r="B8520" s="72" t="s">
        <v>648</v>
      </c>
      <c r="C8520" s="74" t="s">
        <v>18</v>
      </c>
      <c r="D8520" s="73">
        <v>90862</v>
      </c>
    </row>
    <row r="8521" spans="2:4" x14ac:dyDescent="0.3">
      <c r="B8521" s="72" t="s">
        <v>648</v>
      </c>
      <c r="C8521" s="74" t="s">
        <v>20</v>
      </c>
      <c r="D8521" s="73">
        <v>1740.41</v>
      </c>
    </row>
    <row r="8522" spans="2:4" x14ac:dyDescent="0.3">
      <c r="B8522" s="72" t="s">
        <v>214</v>
      </c>
      <c r="C8522" s="74" t="s">
        <v>194</v>
      </c>
      <c r="D8522" s="73">
        <v>55394.86</v>
      </c>
    </row>
    <row r="8523" spans="2:4" x14ac:dyDescent="0.3">
      <c r="B8523" s="72" t="s">
        <v>214</v>
      </c>
      <c r="C8523" s="74" t="s">
        <v>193</v>
      </c>
      <c r="D8523" s="73">
        <v>-55394.86</v>
      </c>
    </row>
    <row r="8524" spans="2:4" x14ac:dyDescent="0.3">
      <c r="B8524" s="72" t="s">
        <v>214</v>
      </c>
      <c r="C8524" s="74" t="s">
        <v>185</v>
      </c>
      <c r="D8524" s="73">
        <v>3250</v>
      </c>
    </row>
    <row r="8525" spans="2:4" x14ac:dyDescent="0.3">
      <c r="B8525" s="72" t="s">
        <v>214</v>
      </c>
      <c r="C8525" s="74" t="s">
        <v>186</v>
      </c>
      <c r="D8525" s="73">
        <v>61307.66</v>
      </c>
    </row>
    <row r="8526" spans="2:4" x14ac:dyDescent="0.3">
      <c r="B8526" s="72" t="s">
        <v>214</v>
      </c>
      <c r="C8526" s="74" t="s">
        <v>187</v>
      </c>
      <c r="D8526" s="73">
        <v>1250</v>
      </c>
    </row>
    <row r="8527" spans="2:4" x14ac:dyDescent="0.3">
      <c r="B8527" s="72" t="s">
        <v>214</v>
      </c>
      <c r="C8527" s="74" t="s">
        <v>192</v>
      </c>
      <c r="D8527" s="73">
        <v>747387.97999999986</v>
      </c>
    </row>
    <row r="8528" spans="2:4" x14ac:dyDescent="0.3">
      <c r="B8528" s="72" t="s">
        <v>214</v>
      </c>
      <c r="C8528" s="74" t="s">
        <v>172</v>
      </c>
      <c r="D8528" s="73">
        <v>107205.67000000001</v>
      </c>
    </row>
    <row r="8529" spans="2:4" x14ac:dyDescent="0.3">
      <c r="B8529" s="72" t="s">
        <v>214</v>
      </c>
      <c r="C8529" s="74" t="s">
        <v>180</v>
      </c>
      <c r="D8529" s="73">
        <v>60976.43</v>
      </c>
    </row>
    <row r="8530" spans="2:4" x14ac:dyDescent="0.3">
      <c r="B8530" s="72" t="s">
        <v>214</v>
      </c>
      <c r="C8530" s="74" t="s">
        <v>182</v>
      </c>
      <c r="D8530" s="73">
        <v>327228.44</v>
      </c>
    </row>
    <row r="8531" spans="2:4" x14ac:dyDescent="0.3">
      <c r="B8531" s="72" t="s">
        <v>214</v>
      </c>
      <c r="C8531" s="74" t="s">
        <v>139</v>
      </c>
      <c r="D8531" s="73">
        <v>148703.57</v>
      </c>
    </row>
    <row r="8532" spans="2:4" x14ac:dyDescent="0.3">
      <c r="B8532" s="72" t="s">
        <v>214</v>
      </c>
      <c r="C8532" s="74" t="s">
        <v>141</v>
      </c>
      <c r="D8532" s="73">
        <v>142495.69</v>
      </c>
    </row>
    <row r="8533" spans="2:4" x14ac:dyDescent="0.3">
      <c r="B8533" s="72" t="s">
        <v>214</v>
      </c>
      <c r="C8533" s="74" t="s">
        <v>143</v>
      </c>
      <c r="D8533" s="73">
        <v>11584.320000000002</v>
      </c>
    </row>
    <row r="8534" spans="2:4" x14ac:dyDescent="0.3">
      <c r="B8534" s="72" t="s">
        <v>214</v>
      </c>
      <c r="C8534" s="74" t="s">
        <v>145</v>
      </c>
      <c r="D8534" s="73">
        <v>4307.96</v>
      </c>
    </row>
    <row r="8535" spans="2:4" x14ac:dyDescent="0.3">
      <c r="B8535" s="72" t="s">
        <v>214</v>
      </c>
      <c r="C8535" s="74" t="s">
        <v>147</v>
      </c>
      <c r="D8535" s="73">
        <v>2798.18</v>
      </c>
    </row>
    <row r="8536" spans="2:4" x14ac:dyDescent="0.3">
      <c r="B8536" s="72" t="s">
        <v>214</v>
      </c>
      <c r="C8536" s="74" t="s">
        <v>149</v>
      </c>
      <c r="D8536" s="73">
        <v>4095.0600000000004</v>
      </c>
    </row>
    <row r="8537" spans="2:4" x14ac:dyDescent="0.3">
      <c r="B8537" s="72" t="s">
        <v>214</v>
      </c>
      <c r="C8537" s="74" t="s">
        <v>159</v>
      </c>
      <c r="D8537" s="73">
        <v>49820.009999999995</v>
      </c>
    </row>
    <row r="8538" spans="2:4" x14ac:dyDescent="0.3">
      <c r="B8538" s="72" t="s">
        <v>214</v>
      </c>
      <c r="C8538" s="74" t="s">
        <v>161</v>
      </c>
      <c r="D8538" s="73">
        <v>110871.84</v>
      </c>
    </row>
    <row r="8539" spans="2:4" x14ac:dyDescent="0.3">
      <c r="B8539" s="72" t="s">
        <v>214</v>
      </c>
      <c r="C8539" s="74" t="s">
        <v>163</v>
      </c>
      <c r="D8539" s="73">
        <v>29363.22</v>
      </c>
    </row>
    <row r="8540" spans="2:4" x14ac:dyDescent="0.3">
      <c r="B8540" s="72" t="s">
        <v>214</v>
      </c>
      <c r="C8540" s="74" t="s">
        <v>165</v>
      </c>
      <c r="D8540" s="73">
        <v>58055.46</v>
      </c>
    </row>
    <row r="8541" spans="2:4" x14ac:dyDescent="0.3">
      <c r="B8541" s="72" t="s">
        <v>214</v>
      </c>
      <c r="C8541" s="74" t="s">
        <v>167</v>
      </c>
      <c r="D8541" s="73">
        <v>35905.919999999998</v>
      </c>
    </row>
    <row r="8542" spans="2:4" x14ac:dyDescent="0.3">
      <c r="B8542" s="72" t="s">
        <v>214</v>
      </c>
      <c r="C8542" s="74" t="s">
        <v>169</v>
      </c>
      <c r="D8542" s="73">
        <v>8172.22</v>
      </c>
    </row>
    <row r="8543" spans="2:4" x14ac:dyDescent="0.3">
      <c r="B8543" s="72" t="s">
        <v>214</v>
      </c>
      <c r="C8543" s="74" t="s">
        <v>124</v>
      </c>
      <c r="D8543" s="73">
        <v>167019.16999999998</v>
      </c>
    </row>
    <row r="8544" spans="2:4" x14ac:dyDescent="0.3">
      <c r="B8544" s="72" t="s">
        <v>214</v>
      </c>
      <c r="C8544" s="74" t="s">
        <v>126</v>
      </c>
      <c r="D8544" s="73">
        <v>22406.400000000001</v>
      </c>
    </row>
    <row r="8545" spans="2:4" x14ac:dyDescent="0.3">
      <c r="B8545" s="72" t="s">
        <v>214</v>
      </c>
      <c r="C8545" s="74" t="s">
        <v>128</v>
      </c>
      <c r="D8545" s="73">
        <v>62609.73</v>
      </c>
    </row>
    <row r="8546" spans="2:4" x14ac:dyDescent="0.3">
      <c r="B8546" s="72" t="s">
        <v>214</v>
      </c>
      <c r="C8546" s="74" t="s">
        <v>130</v>
      </c>
      <c r="D8546" s="73">
        <v>28242.53</v>
      </c>
    </row>
    <row r="8547" spans="2:4" x14ac:dyDescent="0.3">
      <c r="B8547" s="72" t="s">
        <v>214</v>
      </c>
      <c r="C8547" s="74" t="s">
        <v>132</v>
      </c>
      <c r="D8547" s="73">
        <v>272333.63999999996</v>
      </c>
    </row>
    <row r="8548" spans="2:4" x14ac:dyDescent="0.3">
      <c r="B8548" s="72" t="s">
        <v>214</v>
      </c>
      <c r="C8548" s="74" t="s">
        <v>59</v>
      </c>
      <c r="D8548" s="73">
        <v>329.08</v>
      </c>
    </row>
    <row r="8549" spans="2:4" x14ac:dyDescent="0.3">
      <c r="B8549" s="72" t="s">
        <v>214</v>
      </c>
      <c r="C8549" s="74" t="s">
        <v>71</v>
      </c>
      <c r="D8549" s="73">
        <v>17760.649999999998</v>
      </c>
    </row>
    <row r="8550" spans="2:4" x14ac:dyDescent="0.3">
      <c r="B8550" s="72" t="s">
        <v>214</v>
      </c>
      <c r="C8550" s="74" t="s">
        <v>87</v>
      </c>
      <c r="D8550" s="73">
        <v>50.87</v>
      </c>
    </row>
    <row r="8551" spans="2:4" x14ac:dyDescent="0.3">
      <c r="B8551" s="72" t="s">
        <v>214</v>
      </c>
      <c r="C8551" s="74" t="s">
        <v>93</v>
      </c>
      <c r="D8551" s="73">
        <v>5500</v>
      </c>
    </row>
    <row r="8552" spans="2:4" x14ac:dyDescent="0.3">
      <c r="B8552" s="72" t="s">
        <v>214</v>
      </c>
      <c r="C8552" s="74" t="s">
        <v>95</v>
      </c>
      <c r="D8552" s="73">
        <v>54502.879999999997</v>
      </c>
    </row>
    <row r="8553" spans="2:4" x14ac:dyDescent="0.3">
      <c r="B8553" s="72" t="s">
        <v>214</v>
      </c>
      <c r="C8553" s="74" t="s">
        <v>97</v>
      </c>
      <c r="D8553" s="73">
        <v>8446.75</v>
      </c>
    </row>
    <row r="8554" spans="2:4" x14ac:dyDescent="0.3">
      <c r="B8554" s="72" t="s">
        <v>214</v>
      </c>
      <c r="C8554" s="74" t="s">
        <v>101</v>
      </c>
      <c r="D8554" s="73">
        <v>28444.720000000001</v>
      </c>
    </row>
    <row r="8555" spans="2:4" x14ac:dyDescent="0.3">
      <c r="B8555" s="72" t="s">
        <v>214</v>
      </c>
      <c r="C8555" s="74" t="s">
        <v>109</v>
      </c>
      <c r="D8555" s="73">
        <v>145611.21</v>
      </c>
    </row>
    <row r="8556" spans="2:4" x14ac:dyDescent="0.3">
      <c r="B8556" s="72" t="s">
        <v>214</v>
      </c>
      <c r="C8556" s="74" t="s">
        <v>117</v>
      </c>
      <c r="D8556" s="73">
        <v>2607.6600000000003</v>
      </c>
    </row>
    <row r="8557" spans="2:4" x14ac:dyDescent="0.3">
      <c r="B8557" s="72" t="s">
        <v>214</v>
      </c>
      <c r="C8557" s="74" t="s">
        <v>121</v>
      </c>
      <c r="D8557" s="73">
        <v>37786.36</v>
      </c>
    </row>
    <row r="8558" spans="2:4" x14ac:dyDescent="0.3">
      <c r="B8558" s="72" t="s">
        <v>214</v>
      </c>
      <c r="C8558" s="74" t="s">
        <v>22</v>
      </c>
      <c r="D8558" s="73">
        <v>3488.8900000000003</v>
      </c>
    </row>
    <row r="8559" spans="2:4" x14ac:dyDescent="0.3">
      <c r="B8559" s="72" t="s">
        <v>314</v>
      </c>
      <c r="C8559" s="74" t="s">
        <v>194</v>
      </c>
      <c r="D8559" s="73">
        <v>23219</v>
      </c>
    </row>
    <row r="8560" spans="2:4" x14ac:dyDescent="0.3">
      <c r="B8560" s="72" t="s">
        <v>314</v>
      </c>
      <c r="C8560" s="74" t="s">
        <v>193</v>
      </c>
      <c r="D8560" s="73">
        <v>-23219</v>
      </c>
    </row>
    <row r="8561" spans="2:4" x14ac:dyDescent="0.3">
      <c r="B8561" s="72" t="s">
        <v>314</v>
      </c>
      <c r="C8561" s="74" t="s">
        <v>187</v>
      </c>
      <c r="D8561" s="73">
        <v>12529</v>
      </c>
    </row>
    <row r="8562" spans="2:4" x14ac:dyDescent="0.3">
      <c r="B8562" s="72" t="s">
        <v>314</v>
      </c>
      <c r="C8562" s="74" t="s">
        <v>190</v>
      </c>
      <c r="D8562" s="73">
        <v>25244.739999999998</v>
      </c>
    </row>
    <row r="8563" spans="2:4" x14ac:dyDescent="0.3">
      <c r="B8563" s="72" t="s">
        <v>314</v>
      </c>
      <c r="C8563" s="74" t="s">
        <v>191</v>
      </c>
      <c r="D8563" s="73">
        <v>14105</v>
      </c>
    </row>
    <row r="8564" spans="2:4" x14ac:dyDescent="0.3">
      <c r="B8564" s="72" t="s">
        <v>314</v>
      </c>
      <c r="C8564" s="74" t="s">
        <v>192</v>
      </c>
      <c r="D8564" s="73">
        <v>784971.2</v>
      </c>
    </row>
    <row r="8565" spans="2:4" x14ac:dyDescent="0.3">
      <c r="B8565" s="72" t="s">
        <v>314</v>
      </c>
      <c r="C8565" s="74" t="s">
        <v>174</v>
      </c>
      <c r="D8565" s="73">
        <v>1977</v>
      </c>
    </row>
    <row r="8566" spans="2:4" x14ac:dyDescent="0.3">
      <c r="B8566" s="72" t="s">
        <v>314</v>
      </c>
      <c r="C8566" s="74" t="s">
        <v>178</v>
      </c>
      <c r="D8566" s="73">
        <v>24436.129999999997</v>
      </c>
    </row>
    <row r="8567" spans="2:4" x14ac:dyDescent="0.3">
      <c r="B8567" s="72" t="s">
        <v>314</v>
      </c>
      <c r="C8567" s="74" t="s">
        <v>180</v>
      </c>
      <c r="D8567" s="73">
        <v>13814.470000000001</v>
      </c>
    </row>
    <row r="8568" spans="2:4" x14ac:dyDescent="0.3">
      <c r="B8568" s="72" t="s">
        <v>314</v>
      </c>
      <c r="C8568" s="74" t="s">
        <v>182</v>
      </c>
      <c r="D8568" s="73">
        <v>385425.08</v>
      </c>
    </row>
    <row r="8569" spans="2:4" x14ac:dyDescent="0.3">
      <c r="B8569" s="72" t="s">
        <v>314</v>
      </c>
      <c r="C8569" s="74" t="s">
        <v>139</v>
      </c>
      <c r="D8569" s="73">
        <v>121000</v>
      </c>
    </row>
    <row r="8570" spans="2:4" x14ac:dyDescent="0.3">
      <c r="B8570" s="72" t="s">
        <v>314</v>
      </c>
      <c r="C8570" s="74" t="s">
        <v>141</v>
      </c>
      <c r="D8570" s="73">
        <v>125080</v>
      </c>
    </row>
    <row r="8571" spans="2:4" x14ac:dyDescent="0.3">
      <c r="B8571" s="72" t="s">
        <v>314</v>
      </c>
      <c r="C8571" s="74" t="s">
        <v>143</v>
      </c>
      <c r="D8571" s="73">
        <v>10886.95</v>
      </c>
    </row>
    <row r="8572" spans="2:4" x14ac:dyDescent="0.3">
      <c r="B8572" s="72" t="s">
        <v>314</v>
      </c>
      <c r="C8572" s="74" t="s">
        <v>145</v>
      </c>
      <c r="D8572" s="73">
        <v>3932.16</v>
      </c>
    </row>
    <row r="8573" spans="2:4" x14ac:dyDescent="0.3">
      <c r="B8573" s="72" t="s">
        <v>314</v>
      </c>
      <c r="C8573" s="74" t="s">
        <v>147</v>
      </c>
      <c r="D8573" s="73">
        <v>199.6</v>
      </c>
    </row>
    <row r="8574" spans="2:4" x14ac:dyDescent="0.3">
      <c r="B8574" s="72" t="s">
        <v>314</v>
      </c>
      <c r="C8574" s="74" t="s">
        <v>149</v>
      </c>
      <c r="D8574" s="73">
        <v>319.14</v>
      </c>
    </row>
    <row r="8575" spans="2:4" x14ac:dyDescent="0.3">
      <c r="B8575" s="72" t="s">
        <v>314</v>
      </c>
      <c r="C8575" s="74" t="s">
        <v>159</v>
      </c>
      <c r="D8575" s="73">
        <v>47894.68</v>
      </c>
    </row>
    <row r="8576" spans="2:4" x14ac:dyDescent="0.3">
      <c r="B8576" s="72" t="s">
        <v>314</v>
      </c>
      <c r="C8576" s="74" t="s">
        <v>161</v>
      </c>
      <c r="D8576" s="73">
        <v>117960.95999999999</v>
      </c>
    </row>
    <row r="8577" spans="2:4" x14ac:dyDescent="0.3">
      <c r="B8577" s="72" t="s">
        <v>314</v>
      </c>
      <c r="C8577" s="74" t="s">
        <v>163</v>
      </c>
      <c r="D8577" s="73">
        <v>31210.799999999999</v>
      </c>
    </row>
    <row r="8578" spans="2:4" x14ac:dyDescent="0.3">
      <c r="B8578" s="72" t="s">
        <v>314</v>
      </c>
      <c r="C8578" s="74" t="s">
        <v>165</v>
      </c>
      <c r="D8578" s="73">
        <v>61814.619999999995</v>
      </c>
    </row>
    <row r="8579" spans="2:4" x14ac:dyDescent="0.3">
      <c r="B8579" s="72" t="s">
        <v>314</v>
      </c>
      <c r="C8579" s="74" t="s">
        <v>126</v>
      </c>
      <c r="D8579" s="73">
        <v>4035.9700000000003</v>
      </c>
    </row>
    <row r="8580" spans="2:4" x14ac:dyDescent="0.3">
      <c r="B8580" s="72" t="s">
        <v>314</v>
      </c>
      <c r="C8580" s="74" t="s">
        <v>128</v>
      </c>
      <c r="D8580" s="73">
        <v>52172.76</v>
      </c>
    </row>
    <row r="8581" spans="2:4" x14ac:dyDescent="0.3">
      <c r="B8581" s="72" t="s">
        <v>314</v>
      </c>
      <c r="C8581" s="74" t="s">
        <v>130</v>
      </c>
      <c r="D8581" s="73">
        <v>74973.53</v>
      </c>
    </row>
    <row r="8582" spans="2:4" x14ac:dyDescent="0.3">
      <c r="B8582" s="72" t="s">
        <v>314</v>
      </c>
      <c r="C8582" s="74" t="s">
        <v>132</v>
      </c>
      <c r="D8582" s="73">
        <v>126363.96000000002</v>
      </c>
    </row>
    <row r="8583" spans="2:4" x14ac:dyDescent="0.3">
      <c r="B8583" s="72" t="s">
        <v>314</v>
      </c>
      <c r="C8583" s="74" t="s">
        <v>39</v>
      </c>
      <c r="D8583" s="73">
        <v>14196.8</v>
      </c>
    </row>
    <row r="8584" spans="2:4" x14ac:dyDescent="0.3">
      <c r="B8584" s="72" t="s">
        <v>314</v>
      </c>
      <c r="C8584" s="74" t="s">
        <v>49</v>
      </c>
      <c r="D8584" s="73">
        <v>115070.45</v>
      </c>
    </row>
    <row r="8585" spans="2:4" x14ac:dyDescent="0.3">
      <c r="B8585" s="72" t="s">
        <v>314</v>
      </c>
      <c r="C8585" s="74" t="s">
        <v>55</v>
      </c>
      <c r="D8585" s="73">
        <v>238356.93</v>
      </c>
    </row>
    <row r="8586" spans="2:4" x14ac:dyDescent="0.3">
      <c r="B8586" s="72" t="s">
        <v>314</v>
      </c>
      <c r="C8586" s="74" t="s">
        <v>57</v>
      </c>
      <c r="D8586" s="73">
        <v>1945.2</v>
      </c>
    </row>
    <row r="8587" spans="2:4" x14ac:dyDescent="0.3">
      <c r="B8587" s="72" t="s">
        <v>314</v>
      </c>
      <c r="C8587" s="74" t="s">
        <v>63</v>
      </c>
      <c r="D8587" s="73">
        <v>3332</v>
      </c>
    </row>
    <row r="8588" spans="2:4" x14ac:dyDescent="0.3">
      <c r="B8588" s="72" t="s">
        <v>314</v>
      </c>
      <c r="C8588" s="74" t="s">
        <v>67</v>
      </c>
      <c r="D8588" s="73">
        <v>314.36</v>
      </c>
    </row>
    <row r="8589" spans="2:4" x14ac:dyDescent="0.3">
      <c r="B8589" s="72" t="s">
        <v>314</v>
      </c>
      <c r="C8589" s="74" t="s">
        <v>69</v>
      </c>
      <c r="D8589" s="73">
        <v>45272.729999999996</v>
      </c>
    </row>
    <row r="8590" spans="2:4" x14ac:dyDescent="0.3">
      <c r="B8590" s="72" t="s">
        <v>314</v>
      </c>
      <c r="C8590" s="74" t="s">
        <v>71</v>
      </c>
      <c r="D8590" s="73">
        <v>82737.67</v>
      </c>
    </row>
    <row r="8591" spans="2:4" x14ac:dyDescent="0.3">
      <c r="B8591" s="72" t="s">
        <v>314</v>
      </c>
      <c r="C8591" s="74" t="s">
        <v>77</v>
      </c>
      <c r="D8591" s="73">
        <v>249705.88</v>
      </c>
    </row>
    <row r="8592" spans="2:4" x14ac:dyDescent="0.3">
      <c r="B8592" s="72" t="s">
        <v>314</v>
      </c>
      <c r="C8592" s="74" t="s">
        <v>81</v>
      </c>
      <c r="D8592" s="73">
        <v>2295.7600000000002</v>
      </c>
    </row>
    <row r="8593" spans="2:4" x14ac:dyDescent="0.3">
      <c r="B8593" s="72" t="s">
        <v>314</v>
      </c>
      <c r="C8593" s="74" t="s">
        <v>85</v>
      </c>
      <c r="D8593" s="73">
        <v>10192.299999999999</v>
      </c>
    </row>
    <row r="8594" spans="2:4" x14ac:dyDescent="0.3">
      <c r="B8594" s="72" t="s">
        <v>314</v>
      </c>
      <c r="C8594" s="74" t="s">
        <v>89</v>
      </c>
      <c r="D8594" s="73">
        <v>2266.5100000000002</v>
      </c>
    </row>
    <row r="8595" spans="2:4" x14ac:dyDescent="0.3">
      <c r="B8595" s="72" t="s">
        <v>314</v>
      </c>
      <c r="C8595" s="74" t="s">
        <v>91</v>
      </c>
      <c r="D8595" s="73">
        <v>4673.12</v>
      </c>
    </row>
    <row r="8596" spans="2:4" x14ac:dyDescent="0.3">
      <c r="B8596" s="72" t="s">
        <v>314</v>
      </c>
      <c r="C8596" s="74" t="s">
        <v>93</v>
      </c>
      <c r="D8596" s="73">
        <v>45</v>
      </c>
    </row>
    <row r="8597" spans="2:4" x14ac:dyDescent="0.3">
      <c r="B8597" s="72" t="s">
        <v>314</v>
      </c>
      <c r="C8597" s="74" t="s">
        <v>95</v>
      </c>
      <c r="D8597" s="73">
        <v>15130.54</v>
      </c>
    </row>
    <row r="8598" spans="2:4" x14ac:dyDescent="0.3">
      <c r="B8598" s="72" t="s">
        <v>314</v>
      </c>
      <c r="C8598" s="74" t="s">
        <v>105</v>
      </c>
      <c r="D8598" s="73">
        <v>522.45000000000005</v>
      </c>
    </row>
    <row r="8599" spans="2:4" x14ac:dyDescent="0.3">
      <c r="B8599" s="72" t="s">
        <v>314</v>
      </c>
      <c r="C8599" s="74" t="s">
        <v>107</v>
      </c>
      <c r="D8599" s="73">
        <v>1465</v>
      </c>
    </row>
    <row r="8600" spans="2:4" x14ac:dyDescent="0.3">
      <c r="B8600" s="72" t="s">
        <v>314</v>
      </c>
      <c r="C8600" s="74" t="s">
        <v>109</v>
      </c>
      <c r="D8600" s="73">
        <v>64850.97</v>
      </c>
    </row>
    <row r="8601" spans="2:4" x14ac:dyDescent="0.3">
      <c r="B8601" s="72" t="s">
        <v>314</v>
      </c>
      <c r="C8601" s="74" t="s">
        <v>111</v>
      </c>
      <c r="D8601" s="73">
        <v>7532</v>
      </c>
    </row>
    <row r="8602" spans="2:4" x14ac:dyDescent="0.3">
      <c r="B8602" s="72" t="s">
        <v>314</v>
      </c>
      <c r="C8602" s="74" t="s">
        <v>113</v>
      </c>
      <c r="D8602" s="73">
        <v>16500</v>
      </c>
    </row>
    <row r="8603" spans="2:4" x14ac:dyDescent="0.3">
      <c r="B8603" s="72" t="s">
        <v>314</v>
      </c>
      <c r="C8603" s="74" t="s">
        <v>119</v>
      </c>
      <c r="D8603" s="73">
        <v>3883.23</v>
      </c>
    </row>
    <row r="8604" spans="2:4" x14ac:dyDescent="0.3">
      <c r="B8604" s="72" t="s">
        <v>314</v>
      </c>
      <c r="C8604" s="74" t="s">
        <v>121</v>
      </c>
      <c r="D8604" s="73">
        <v>39</v>
      </c>
    </row>
    <row r="8605" spans="2:4" x14ac:dyDescent="0.3">
      <c r="B8605" s="72" t="s">
        <v>314</v>
      </c>
      <c r="C8605" s="74" t="s">
        <v>22</v>
      </c>
      <c r="D8605" s="73">
        <v>5808.72</v>
      </c>
    </row>
    <row r="8606" spans="2:4" x14ac:dyDescent="0.3">
      <c r="B8606" s="72" t="s">
        <v>314</v>
      </c>
      <c r="C8606" s="74" t="s">
        <v>16</v>
      </c>
      <c r="D8606" s="73">
        <v>8325.35</v>
      </c>
    </row>
    <row r="8607" spans="2:4" x14ac:dyDescent="0.3">
      <c r="B8607" s="72" t="s">
        <v>568</v>
      </c>
      <c r="C8607" s="74" t="s">
        <v>194</v>
      </c>
      <c r="D8607" s="73">
        <v>38283.39</v>
      </c>
    </row>
    <row r="8608" spans="2:4" x14ac:dyDescent="0.3">
      <c r="B8608" s="72" t="s">
        <v>568</v>
      </c>
      <c r="C8608" s="74" t="s">
        <v>193</v>
      </c>
      <c r="D8608" s="73">
        <v>-38283.39</v>
      </c>
    </row>
    <row r="8609" spans="2:4" x14ac:dyDescent="0.3">
      <c r="B8609" s="72" t="s">
        <v>568</v>
      </c>
      <c r="C8609" s="74" t="s">
        <v>185</v>
      </c>
      <c r="D8609" s="73">
        <v>5705</v>
      </c>
    </row>
    <row r="8610" spans="2:4" x14ac:dyDescent="0.3">
      <c r="B8610" s="72" t="s">
        <v>568</v>
      </c>
      <c r="C8610" s="74" t="s">
        <v>187</v>
      </c>
      <c r="D8610" s="73">
        <v>43429.19</v>
      </c>
    </row>
    <row r="8611" spans="2:4" x14ac:dyDescent="0.3">
      <c r="B8611" s="72" t="s">
        <v>568</v>
      </c>
      <c r="C8611" s="74" t="s">
        <v>190</v>
      </c>
      <c r="D8611" s="73">
        <v>6510.53</v>
      </c>
    </row>
    <row r="8612" spans="2:4" x14ac:dyDescent="0.3">
      <c r="B8612" s="72" t="s">
        <v>568</v>
      </c>
      <c r="C8612" s="74" t="s">
        <v>191</v>
      </c>
      <c r="D8612" s="73">
        <v>34456.959999999999</v>
      </c>
    </row>
    <row r="8613" spans="2:4" x14ac:dyDescent="0.3">
      <c r="B8613" s="72" t="s">
        <v>568</v>
      </c>
      <c r="C8613" s="74" t="s">
        <v>192</v>
      </c>
      <c r="D8613" s="73">
        <v>1703521.42</v>
      </c>
    </row>
    <row r="8614" spans="2:4" x14ac:dyDescent="0.3">
      <c r="B8614" s="72" t="s">
        <v>568</v>
      </c>
      <c r="C8614" s="74" t="s">
        <v>172</v>
      </c>
      <c r="D8614" s="73">
        <v>2918.6000000000004</v>
      </c>
    </row>
    <row r="8615" spans="2:4" x14ac:dyDescent="0.3">
      <c r="B8615" s="72" t="s">
        <v>568</v>
      </c>
      <c r="C8615" s="74" t="s">
        <v>174</v>
      </c>
      <c r="D8615" s="73">
        <v>96308</v>
      </c>
    </row>
    <row r="8616" spans="2:4" x14ac:dyDescent="0.3">
      <c r="B8616" s="72" t="s">
        <v>568</v>
      </c>
      <c r="C8616" s="74" t="s">
        <v>178</v>
      </c>
      <c r="D8616" s="73">
        <v>15141.82</v>
      </c>
    </row>
    <row r="8617" spans="2:4" x14ac:dyDescent="0.3">
      <c r="B8617" s="72" t="s">
        <v>568</v>
      </c>
      <c r="C8617" s="74" t="s">
        <v>180</v>
      </c>
      <c r="D8617" s="73">
        <v>15646.86</v>
      </c>
    </row>
    <row r="8618" spans="2:4" x14ac:dyDescent="0.3">
      <c r="B8618" s="72" t="s">
        <v>568</v>
      </c>
      <c r="C8618" s="74" t="s">
        <v>182</v>
      </c>
      <c r="D8618" s="73">
        <v>707630.00000000012</v>
      </c>
    </row>
    <row r="8619" spans="2:4" x14ac:dyDescent="0.3">
      <c r="B8619" s="72" t="s">
        <v>568</v>
      </c>
      <c r="C8619" s="74" t="s">
        <v>139</v>
      </c>
      <c r="D8619" s="73">
        <v>336077.48</v>
      </c>
    </row>
    <row r="8620" spans="2:4" x14ac:dyDescent="0.3">
      <c r="B8620" s="72" t="s">
        <v>568</v>
      </c>
      <c r="C8620" s="74" t="s">
        <v>141</v>
      </c>
      <c r="D8620" s="73">
        <v>253434.52000000002</v>
      </c>
    </row>
    <row r="8621" spans="2:4" x14ac:dyDescent="0.3">
      <c r="B8621" s="72" t="s">
        <v>568</v>
      </c>
      <c r="C8621" s="74" t="s">
        <v>143</v>
      </c>
      <c r="D8621" s="73">
        <v>19764.71</v>
      </c>
    </row>
    <row r="8622" spans="2:4" x14ac:dyDescent="0.3">
      <c r="B8622" s="72" t="s">
        <v>568</v>
      </c>
      <c r="C8622" s="74" t="s">
        <v>145</v>
      </c>
      <c r="D8622" s="73">
        <v>8124.82</v>
      </c>
    </row>
    <row r="8623" spans="2:4" x14ac:dyDescent="0.3">
      <c r="B8623" s="72" t="s">
        <v>568</v>
      </c>
      <c r="C8623" s="74" t="s">
        <v>147</v>
      </c>
      <c r="D8623" s="73">
        <v>1691.6399999999999</v>
      </c>
    </row>
    <row r="8624" spans="2:4" x14ac:dyDescent="0.3">
      <c r="B8624" s="72" t="s">
        <v>568</v>
      </c>
      <c r="C8624" s="74" t="s">
        <v>149</v>
      </c>
      <c r="D8624" s="73">
        <v>3458.63</v>
      </c>
    </row>
    <row r="8625" spans="2:4" x14ac:dyDescent="0.3">
      <c r="B8625" s="72" t="s">
        <v>568</v>
      </c>
      <c r="C8625" s="74" t="s">
        <v>159</v>
      </c>
      <c r="D8625" s="73">
        <v>86638.89</v>
      </c>
    </row>
    <row r="8626" spans="2:4" x14ac:dyDescent="0.3">
      <c r="B8626" s="72" t="s">
        <v>568</v>
      </c>
      <c r="C8626" s="74" t="s">
        <v>161</v>
      </c>
      <c r="D8626" s="73">
        <v>252884.59</v>
      </c>
    </row>
    <row r="8627" spans="2:4" x14ac:dyDescent="0.3">
      <c r="B8627" s="72" t="s">
        <v>568</v>
      </c>
      <c r="C8627" s="74" t="s">
        <v>163</v>
      </c>
      <c r="D8627" s="73">
        <v>60549.439999999995</v>
      </c>
    </row>
    <row r="8628" spans="2:4" x14ac:dyDescent="0.3">
      <c r="B8628" s="72" t="s">
        <v>568</v>
      </c>
      <c r="C8628" s="74" t="s">
        <v>165</v>
      </c>
      <c r="D8628" s="73">
        <v>134297.56</v>
      </c>
    </row>
    <row r="8629" spans="2:4" x14ac:dyDescent="0.3">
      <c r="B8629" s="72" t="s">
        <v>568</v>
      </c>
      <c r="C8629" s="74" t="s">
        <v>124</v>
      </c>
      <c r="D8629" s="73">
        <v>62428.65</v>
      </c>
    </row>
    <row r="8630" spans="2:4" x14ac:dyDescent="0.3">
      <c r="B8630" s="72" t="s">
        <v>568</v>
      </c>
      <c r="C8630" s="74" t="s">
        <v>126</v>
      </c>
      <c r="D8630" s="73">
        <v>10346.880000000001</v>
      </c>
    </row>
    <row r="8631" spans="2:4" x14ac:dyDescent="0.3">
      <c r="B8631" s="72" t="s">
        <v>568</v>
      </c>
      <c r="C8631" s="74" t="s">
        <v>128</v>
      </c>
      <c r="D8631" s="73">
        <v>53211.56</v>
      </c>
    </row>
    <row r="8632" spans="2:4" x14ac:dyDescent="0.3">
      <c r="B8632" s="72" t="s">
        <v>568</v>
      </c>
      <c r="C8632" s="74" t="s">
        <v>130</v>
      </c>
      <c r="D8632" s="73">
        <v>65899.83</v>
      </c>
    </row>
    <row r="8633" spans="2:4" x14ac:dyDescent="0.3">
      <c r="B8633" s="72" t="s">
        <v>568</v>
      </c>
      <c r="C8633" s="74" t="s">
        <v>132</v>
      </c>
      <c r="D8633" s="73">
        <v>257996.7</v>
      </c>
    </row>
    <row r="8634" spans="2:4" x14ac:dyDescent="0.3">
      <c r="B8634" s="72" t="s">
        <v>568</v>
      </c>
      <c r="C8634" s="74" t="s">
        <v>39</v>
      </c>
      <c r="D8634" s="73">
        <v>6961.8099999999995</v>
      </c>
    </row>
    <row r="8635" spans="2:4" x14ac:dyDescent="0.3">
      <c r="B8635" s="72" t="s">
        <v>568</v>
      </c>
      <c r="C8635" s="74" t="s">
        <v>49</v>
      </c>
      <c r="D8635" s="73">
        <v>53506.68</v>
      </c>
    </row>
    <row r="8636" spans="2:4" x14ac:dyDescent="0.3">
      <c r="B8636" s="72" t="s">
        <v>568</v>
      </c>
      <c r="C8636" s="74" t="s">
        <v>51</v>
      </c>
      <c r="D8636" s="73">
        <v>28128.239999999998</v>
      </c>
    </row>
    <row r="8637" spans="2:4" x14ac:dyDescent="0.3">
      <c r="B8637" s="72" t="s">
        <v>568</v>
      </c>
      <c r="C8637" s="74" t="s">
        <v>55</v>
      </c>
      <c r="D8637" s="73">
        <v>110306.23</v>
      </c>
    </row>
    <row r="8638" spans="2:4" x14ac:dyDescent="0.3">
      <c r="B8638" s="72" t="s">
        <v>568</v>
      </c>
      <c r="C8638" s="74" t="s">
        <v>57</v>
      </c>
      <c r="D8638" s="73">
        <v>20164.75</v>
      </c>
    </row>
    <row r="8639" spans="2:4" x14ac:dyDescent="0.3">
      <c r="B8639" s="72" t="s">
        <v>568</v>
      </c>
      <c r="C8639" s="74" t="s">
        <v>63</v>
      </c>
      <c r="D8639" s="73">
        <v>33182.379999999997</v>
      </c>
    </row>
    <row r="8640" spans="2:4" x14ac:dyDescent="0.3">
      <c r="B8640" s="72" t="s">
        <v>568</v>
      </c>
      <c r="C8640" s="74" t="s">
        <v>67</v>
      </c>
      <c r="D8640" s="73">
        <v>1079.3900000000001</v>
      </c>
    </row>
    <row r="8641" spans="2:4" x14ac:dyDescent="0.3">
      <c r="B8641" s="72" t="s">
        <v>568</v>
      </c>
      <c r="C8641" s="74" t="s">
        <v>69</v>
      </c>
      <c r="D8641" s="73">
        <v>19339.09</v>
      </c>
    </row>
    <row r="8642" spans="2:4" x14ac:dyDescent="0.3">
      <c r="B8642" s="72" t="s">
        <v>568</v>
      </c>
      <c r="C8642" s="74" t="s">
        <v>71</v>
      </c>
      <c r="D8642" s="73">
        <v>83121.179999999993</v>
      </c>
    </row>
    <row r="8643" spans="2:4" x14ac:dyDescent="0.3">
      <c r="B8643" s="72" t="s">
        <v>568</v>
      </c>
      <c r="C8643" s="74" t="s">
        <v>85</v>
      </c>
      <c r="D8643" s="73">
        <v>14630.82</v>
      </c>
    </row>
    <row r="8644" spans="2:4" x14ac:dyDescent="0.3">
      <c r="B8644" s="72" t="s">
        <v>568</v>
      </c>
      <c r="C8644" s="74" t="s">
        <v>91</v>
      </c>
      <c r="D8644" s="73">
        <v>56539.289999999994</v>
      </c>
    </row>
    <row r="8645" spans="2:4" x14ac:dyDescent="0.3">
      <c r="B8645" s="72" t="s">
        <v>568</v>
      </c>
      <c r="C8645" s="74" t="s">
        <v>93</v>
      </c>
      <c r="D8645" s="73">
        <v>13697.32</v>
      </c>
    </row>
    <row r="8646" spans="2:4" x14ac:dyDescent="0.3">
      <c r="B8646" s="72" t="s">
        <v>568</v>
      </c>
      <c r="C8646" s="74" t="s">
        <v>95</v>
      </c>
      <c r="D8646" s="73">
        <v>31354.6</v>
      </c>
    </row>
    <row r="8647" spans="2:4" x14ac:dyDescent="0.3">
      <c r="B8647" s="72" t="s">
        <v>568</v>
      </c>
      <c r="C8647" s="74" t="s">
        <v>97</v>
      </c>
      <c r="D8647" s="73">
        <v>6122</v>
      </c>
    </row>
    <row r="8648" spans="2:4" x14ac:dyDescent="0.3">
      <c r="B8648" s="72" t="s">
        <v>568</v>
      </c>
      <c r="C8648" s="74" t="s">
        <v>101</v>
      </c>
      <c r="D8648" s="73">
        <v>31418.79</v>
      </c>
    </row>
    <row r="8649" spans="2:4" x14ac:dyDescent="0.3">
      <c r="B8649" s="72" t="s">
        <v>568</v>
      </c>
      <c r="C8649" s="74" t="s">
        <v>107</v>
      </c>
      <c r="D8649" s="73">
        <v>1958.83</v>
      </c>
    </row>
    <row r="8650" spans="2:4" x14ac:dyDescent="0.3">
      <c r="B8650" s="72" t="s">
        <v>568</v>
      </c>
      <c r="C8650" s="74" t="s">
        <v>109</v>
      </c>
      <c r="D8650" s="73">
        <v>40580.74</v>
      </c>
    </row>
    <row r="8651" spans="2:4" x14ac:dyDescent="0.3">
      <c r="B8651" s="72" t="s">
        <v>568</v>
      </c>
      <c r="C8651" s="74" t="s">
        <v>111</v>
      </c>
      <c r="D8651" s="73">
        <v>6534.5</v>
      </c>
    </row>
    <row r="8652" spans="2:4" x14ac:dyDescent="0.3">
      <c r="B8652" s="72" t="s">
        <v>568</v>
      </c>
      <c r="C8652" s="74" t="s">
        <v>119</v>
      </c>
      <c r="D8652" s="73">
        <v>4779.3599999999997</v>
      </c>
    </row>
    <row r="8653" spans="2:4" x14ac:dyDescent="0.3">
      <c r="B8653" s="72" t="s">
        <v>568</v>
      </c>
      <c r="C8653" s="74" t="s">
        <v>121</v>
      </c>
      <c r="D8653" s="73">
        <v>1230.81</v>
      </c>
    </row>
    <row r="8654" spans="2:4" x14ac:dyDescent="0.3">
      <c r="B8654" s="72" t="s">
        <v>568</v>
      </c>
      <c r="C8654" s="74" t="s">
        <v>22</v>
      </c>
      <c r="D8654" s="73">
        <v>11092.779999999999</v>
      </c>
    </row>
    <row r="8655" spans="2:4" x14ac:dyDescent="0.3">
      <c r="B8655" s="72" t="s">
        <v>568</v>
      </c>
      <c r="C8655" s="74" t="s">
        <v>14</v>
      </c>
      <c r="D8655" s="73">
        <v>52758.74</v>
      </c>
    </row>
    <row r="8656" spans="2:4" x14ac:dyDescent="0.3">
      <c r="B8656" s="72" t="s">
        <v>824</v>
      </c>
      <c r="C8656" s="74" t="s">
        <v>185</v>
      </c>
      <c r="D8656" s="73">
        <v>34230</v>
      </c>
    </row>
    <row r="8657" spans="2:4" x14ac:dyDescent="0.3">
      <c r="B8657" s="72" t="s">
        <v>824</v>
      </c>
      <c r="C8657" s="74" t="s">
        <v>186</v>
      </c>
      <c r="D8657" s="73">
        <v>10000</v>
      </c>
    </row>
    <row r="8658" spans="2:4" x14ac:dyDescent="0.3">
      <c r="B8658" s="72" t="s">
        <v>824</v>
      </c>
      <c r="C8658" s="74" t="s">
        <v>187</v>
      </c>
      <c r="D8658" s="73">
        <v>54541.55</v>
      </c>
    </row>
    <row r="8659" spans="2:4" x14ac:dyDescent="0.3">
      <c r="B8659" s="72" t="s">
        <v>824</v>
      </c>
      <c r="C8659" s="74" t="s">
        <v>190</v>
      </c>
      <c r="D8659" s="73">
        <v>73045.790000000008</v>
      </c>
    </row>
    <row r="8660" spans="2:4" x14ac:dyDescent="0.3">
      <c r="B8660" s="72" t="s">
        <v>824</v>
      </c>
      <c r="C8660" s="74" t="s">
        <v>191</v>
      </c>
      <c r="D8660" s="73">
        <v>82376.290000000008</v>
      </c>
    </row>
    <row r="8661" spans="2:4" x14ac:dyDescent="0.3">
      <c r="B8661" s="72" t="s">
        <v>824</v>
      </c>
      <c r="C8661" s="74" t="s">
        <v>192</v>
      </c>
      <c r="D8661" s="73">
        <v>1446594.06</v>
      </c>
    </row>
    <row r="8662" spans="2:4" x14ac:dyDescent="0.3">
      <c r="B8662" s="72" t="s">
        <v>824</v>
      </c>
      <c r="C8662" s="74" t="s">
        <v>174</v>
      </c>
      <c r="D8662" s="73">
        <v>3900</v>
      </c>
    </row>
    <row r="8663" spans="2:4" x14ac:dyDescent="0.3">
      <c r="B8663" s="72" t="s">
        <v>824</v>
      </c>
      <c r="C8663" s="74" t="s">
        <v>178</v>
      </c>
      <c r="D8663" s="73">
        <v>20084.79</v>
      </c>
    </row>
    <row r="8664" spans="2:4" x14ac:dyDescent="0.3">
      <c r="B8664" s="72" t="s">
        <v>824</v>
      </c>
      <c r="C8664" s="74" t="s">
        <v>180</v>
      </c>
      <c r="D8664" s="73">
        <v>63189.43</v>
      </c>
    </row>
    <row r="8665" spans="2:4" x14ac:dyDescent="0.3">
      <c r="B8665" s="72" t="s">
        <v>824</v>
      </c>
      <c r="C8665" s="74" t="s">
        <v>182</v>
      </c>
      <c r="D8665" s="73">
        <v>526373.35</v>
      </c>
    </row>
    <row r="8666" spans="2:4" x14ac:dyDescent="0.3">
      <c r="B8666" s="72" t="s">
        <v>824</v>
      </c>
      <c r="C8666" s="74" t="s">
        <v>139</v>
      </c>
      <c r="D8666" s="73">
        <v>188029.84999999998</v>
      </c>
    </row>
    <row r="8667" spans="2:4" x14ac:dyDescent="0.3">
      <c r="B8667" s="72" t="s">
        <v>824</v>
      </c>
      <c r="C8667" s="74" t="s">
        <v>141</v>
      </c>
      <c r="D8667" s="73">
        <v>255166.53999999998</v>
      </c>
    </row>
    <row r="8668" spans="2:4" x14ac:dyDescent="0.3">
      <c r="B8668" s="72" t="s">
        <v>824</v>
      </c>
      <c r="C8668" s="74" t="s">
        <v>143</v>
      </c>
      <c r="D8668" s="73">
        <v>14774.34</v>
      </c>
    </row>
    <row r="8669" spans="2:4" x14ac:dyDescent="0.3">
      <c r="B8669" s="72" t="s">
        <v>824</v>
      </c>
      <c r="C8669" s="74" t="s">
        <v>145</v>
      </c>
      <c r="D8669" s="73">
        <v>8996.2999999999993</v>
      </c>
    </row>
    <row r="8670" spans="2:4" x14ac:dyDescent="0.3">
      <c r="B8670" s="72" t="s">
        <v>824</v>
      </c>
      <c r="C8670" s="74" t="s">
        <v>147</v>
      </c>
      <c r="D8670" s="73">
        <v>1464.72</v>
      </c>
    </row>
    <row r="8671" spans="2:4" x14ac:dyDescent="0.3">
      <c r="B8671" s="72" t="s">
        <v>824</v>
      </c>
      <c r="C8671" s="74" t="s">
        <v>149</v>
      </c>
      <c r="D8671" s="73">
        <v>7127.16</v>
      </c>
    </row>
    <row r="8672" spans="2:4" x14ac:dyDescent="0.3">
      <c r="B8672" s="72" t="s">
        <v>824</v>
      </c>
      <c r="C8672" s="74" t="s">
        <v>159</v>
      </c>
      <c r="D8672" s="73">
        <v>58068.81</v>
      </c>
    </row>
    <row r="8673" spans="2:4" x14ac:dyDescent="0.3">
      <c r="B8673" s="72" t="s">
        <v>824</v>
      </c>
      <c r="C8673" s="74" t="s">
        <v>161</v>
      </c>
      <c r="D8673" s="73">
        <v>235463.94999999998</v>
      </c>
    </row>
    <row r="8674" spans="2:4" x14ac:dyDescent="0.3">
      <c r="B8674" s="72" t="s">
        <v>824</v>
      </c>
      <c r="C8674" s="74" t="s">
        <v>163</v>
      </c>
      <c r="D8674" s="73">
        <v>44036.77</v>
      </c>
    </row>
    <row r="8675" spans="2:4" x14ac:dyDescent="0.3">
      <c r="B8675" s="72" t="s">
        <v>824</v>
      </c>
      <c r="C8675" s="74" t="s">
        <v>165</v>
      </c>
      <c r="D8675" s="73">
        <v>127107.83</v>
      </c>
    </row>
    <row r="8676" spans="2:4" x14ac:dyDescent="0.3">
      <c r="B8676" s="72" t="s">
        <v>824</v>
      </c>
      <c r="C8676" s="74" t="s">
        <v>124</v>
      </c>
      <c r="D8676" s="73">
        <v>40629.960000000006</v>
      </c>
    </row>
    <row r="8677" spans="2:4" x14ac:dyDescent="0.3">
      <c r="B8677" s="72" t="s">
        <v>824</v>
      </c>
      <c r="C8677" s="74" t="s">
        <v>126</v>
      </c>
      <c r="D8677" s="73">
        <v>4438.9500000000007</v>
      </c>
    </row>
    <row r="8678" spans="2:4" x14ac:dyDescent="0.3">
      <c r="B8678" s="72" t="s">
        <v>824</v>
      </c>
      <c r="C8678" s="74" t="s">
        <v>128</v>
      </c>
      <c r="D8678" s="73">
        <v>48285.760000000002</v>
      </c>
    </row>
    <row r="8679" spans="2:4" x14ac:dyDescent="0.3">
      <c r="B8679" s="72" t="s">
        <v>824</v>
      </c>
      <c r="C8679" s="74" t="s">
        <v>130</v>
      </c>
      <c r="D8679" s="73">
        <v>3528.5</v>
      </c>
    </row>
    <row r="8680" spans="2:4" x14ac:dyDescent="0.3">
      <c r="B8680" s="72" t="s">
        <v>824</v>
      </c>
      <c r="C8680" s="74" t="s">
        <v>132</v>
      </c>
      <c r="D8680" s="73">
        <v>136756.20000000001</v>
      </c>
    </row>
    <row r="8681" spans="2:4" x14ac:dyDescent="0.3">
      <c r="B8681" s="72" t="s">
        <v>824</v>
      </c>
      <c r="C8681" s="74" t="s">
        <v>39</v>
      </c>
      <c r="D8681" s="73">
        <v>6654.6200000000008</v>
      </c>
    </row>
    <row r="8682" spans="2:4" x14ac:dyDescent="0.3">
      <c r="B8682" s="72" t="s">
        <v>824</v>
      </c>
      <c r="C8682" s="74" t="s">
        <v>45</v>
      </c>
      <c r="D8682" s="73">
        <v>62345.42</v>
      </c>
    </row>
    <row r="8683" spans="2:4" x14ac:dyDescent="0.3">
      <c r="B8683" s="72" t="s">
        <v>824</v>
      </c>
      <c r="C8683" s="74" t="s">
        <v>47</v>
      </c>
      <c r="D8683" s="73">
        <v>8135.57</v>
      </c>
    </row>
    <row r="8684" spans="2:4" x14ac:dyDescent="0.3">
      <c r="B8684" s="72" t="s">
        <v>824</v>
      </c>
      <c r="C8684" s="74" t="s">
        <v>49</v>
      </c>
      <c r="D8684" s="73">
        <v>49271.4</v>
      </c>
    </row>
    <row r="8685" spans="2:4" x14ac:dyDescent="0.3">
      <c r="B8685" s="72" t="s">
        <v>824</v>
      </c>
      <c r="C8685" s="74" t="s">
        <v>55</v>
      </c>
      <c r="D8685" s="73">
        <v>226222.07</v>
      </c>
    </row>
    <row r="8686" spans="2:4" x14ac:dyDescent="0.3">
      <c r="B8686" s="72" t="s">
        <v>824</v>
      </c>
      <c r="C8686" s="74" t="s">
        <v>57</v>
      </c>
      <c r="D8686" s="73">
        <v>1429.74</v>
      </c>
    </row>
    <row r="8687" spans="2:4" x14ac:dyDescent="0.3">
      <c r="B8687" s="72" t="s">
        <v>824</v>
      </c>
      <c r="C8687" s="74" t="s">
        <v>63</v>
      </c>
      <c r="D8687" s="73">
        <v>43998.64</v>
      </c>
    </row>
    <row r="8688" spans="2:4" x14ac:dyDescent="0.3">
      <c r="B8688" s="72" t="s">
        <v>824</v>
      </c>
      <c r="C8688" s="74" t="s">
        <v>67</v>
      </c>
      <c r="D8688" s="73">
        <v>5304.58</v>
      </c>
    </row>
    <row r="8689" spans="2:4" x14ac:dyDescent="0.3">
      <c r="B8689" s="72" t="s">
        <v>824</v>
      </c>
      <c r="C8689" s="74" t="s">
        <v>69</v>
      </c>
      <c r="D8689" s="73">
        <v>36131.979999999996</v>
      </c>
    </row>
    <row r="8690" spans="2:4" x14ac:dyDescent="0.3">
      <c r="B8690" s="72" t="s">
        <v>824</v>
      </c>
      <c r="C8690" s="74" t="s">
        <v>81</v>
      </c>
      <c r="D8690" s="73">
        <v>2135.1</v>
      </c>
    </row>
    <row r="8691" spans="2:4" x14ac:dyDescent="0.3">
      <c r="B8691" s="72" t="s">
        <v>824</v>
      </c>
      <c r="C8691" s="74" t="s">
        <v>85</v>
      </c>
      <c r="D8691" s="73">
        <v>16255.25</v>
      </c>
    </row>
    <row r="8692" spans="2:4" x14ac:dyDescent="0.3">
      <c r="B8692" s="72" t="s">
        <v>824</v>
      </c>
      <c r="C8692" s="74" t="s">
        <v>89</v>
      </c>
      <c r="D8692" s="73">
        <v>1579.56</v>
      </c>
    </row>
    <row r="8693" spans="2:4" x14ac:dyDescent="0.3">
      <c r="B8693" s="72" t="s">
        <v>824</v>
      </c>
      <c r="C8693" s="74" t="s">
        <v>91</v>
      </c>
      <c r="D8693" s="73">
        <v>16857.990000000002</v>
      </c>
    </row>
    <row r="8694" spans="2:4" x14ac:dyDescent="0.3">
      <c r="B8694" s="72" t="s">
        <v>824</v>
      </c>
      <c r="C8694" s="74" t="s">
        <v>95</v>
      </c>
      <c r="D8694" s="73">
        <v>10080.18</v>
      </c>
    </row>
    <row r="8695" spans="2:4" x14ac:dyDescent="0.3">
      <c r="B8695" s="72" t="s">
        <v>824</v>
      </c>
      <c r="C8695" s="74" t="s">
        <v>99</v>
      </c>
      <c r="D8695" s="73">
        <v>73014.67</v>
      </c>
    </row>
    <row r="8696" spans="2:4" x14ac:dyDescent="0.3">
      <c r="B8696" s="72" t="s">
        <v>824</v>
      </c>
      <c r="C8696" s="74" t="s">
        <v>101</v>
      </c>
      <c r="D8696" s="73">
        <v>8359.61</v>
      </c>
    </row>
    <row r="8697" spans="2:4" x14ac:dyDescent="0.3">
      <c r="B8697" s="72" t="s">
        <v>824</v>
      </c>
      <c r="C8697" s="74" t="s">
        <v>107</v>
      </c>
      <c r="D8697" s="73">
        <v>10525.27</v>
      </c>
    </row>
    <row r="8698" spans="2:4" x14ac:dyDescent="0.3">
      <c r="B8698" s="72" t="s">
        <v>824</v>
      </c>
      <c r="C8698" s="74" t="s">
        <v>109</v>
      </c>
      <c r="D8698" s="73">
        <v>12179.3</v>
      </c>
    </row>
    <row r="8699" spans="2:4" x14ac:dyDescent="0.3">
      <c r="B8699" s="72" t="s">
        <v>824</v>
      </c>
      <c r="C8699" s="74" t="s">
        <v>111</v>
      </c>
      <c r="D8699" s="73">
        <v>53288.119999999995</v>
      </c>
    </row>
    <row r="8700" spans="2:4" x14ac:dyDescent="0.3">
      <c r="B8700" s="72" t="s">
        <v>824</v>
      </c>
      <c r="C8700" s="74" t="s">
        <v>113</v>
      </c>
      <c r="D8700" s="73">
        <v>64500</v>
      </c>
    </row>
    <row r="8701" spans="2:4" x14ac:dyDescent="0.3">
      <c r="B8701" s="72" t="s">
        <v>824</v>
      </c>
      <c r="C8701" s="74" t="s">
        <v>119</v>
      </c>
      <c r="D8701" s="73">
        <v>3509.53</v>
      </c>
    </row>
    <row r="8702" spans="2:4" x14ac:dyDescent="0.3">
      <c r="B8702" s="72" t="s">
        <v>824</v>
      </c>
      <c r="C8702" s="74" t="s">
        <v>121</v>
      </c>
      <c r="D8702" s="73">
        <v>2305.0500000000002</v>
      </c>
    </row>
    <row r="8703" spans="2:4" x14ac:dyDescent="0.3">
      <c r="B8703" s="72" t="s">
        <v>824</v>
      </c>
      <c r="C8703" s="74" t="s">
        <v>22</v>
      </c>
      <c r="D8703" s="73">
        <v>9201.14</v>
      </c>
    </row>
    <row r="8704" spans="2:4" x14ac:dyDescent="0.3">
      <c r="B8704" s="72" t="s">
        <v>824</v>
      </c>
      <c r="C8704" s="74" t="s">
        <v>10</v>
      </c>
      <c r="D8704" s="73">
        <v>680.76</v>
      </c>
    </row>
    <row r="8705" spans="2:4" x14ac:dyDescent="0.3">
      <c r="B8705" s="72" t="s">
        <v>402</v>
      </c>
      <c r="C8705" s="74" t="s">
        <v>194</v>
      </c>
      <c r="D8705" s="73">
        <v>36736.07</v>
      </c>
    </row>
    <row r="8706" spans="2:4" x14ac:dyDescent="0.3">
      <c r="B8706" s="72" t="s">
        <v>402</v>
      </c>
      <c r="C8706" s="74" t="s">
        <v>193</v>
      </c>
      <c r="D8706" s="73">
        <v>-36736.07</v>
      </c>
    </row>
    <row r="8707" spans="2:4" x14ac:dyDescent="0.3">
      <c r="B8707" s="72" t="s">
        <v>402</v>
      </c>
      <c r="C8707" s="74" t="s">
        <v>187</v>
      </c>
      <c r="D8707" s="73">
        <v>109146.39</v>
      </c>
    </row>
    <row r="8708" spans="2:4" x14ac:dyDescent="0.3">
      <c r="B8708" s="72" t="s">
        <v>402</v>
      </c>
      <c r="C8708" s="74" t="s">
        <v>190</v>
      </c>
      <c r="D8708" s="73">
        <v>19252</v>
      </c>
    </row>
    <row r="8709" spans="2:4" x14ac:dyDescent="0.3">
      <c r="B8709" s="72" t="s">
        <v>402</v>
      </c>
      <c r="C8709" s="74" t="s">
        <v>191</v>
      </c>
      <c r="D8709" s="73">
        <v>47023.41</v>
      </c>
    </row>
    <row r="8710" spans="2:4" x14ac:dyDescent="0.3">
      <c r="B8710" s="72" t="s">
        <v>402</v>
      </c>
      <c r="C8710" s="74" t="s">
        <v>192</v>
      </c>
      <c r="D8710" s="73">
        <v>1223615.3699999999</v>
      </c>
    </row>
    <row r="8711" spans="2:4" x14ac:dyDescent="0.3">
      <c r="B8711" s="72" t="s">
        <v>402</v>
      </c>
      <c r="C8711" s="74" t="s">
        <v>174</v>
      </c>
      <c r="D8711" s="73">
        <v>4748.42</v>
      </c>
    </row>
    <row r="8712" spans="2:4" x14ac:dyDescent="0.3">
      <c r="B8712" s="72" t="s">
        <v>402</v>
      </c>
      <c r="C8712" s="74" t="s">
        <v>178</v>
      </c>
      <c r="D8712" s="73">
        <v>21092.17</v>
      </c>
    </row>
    <row r="8713" spans="2:4" x14ac:dyDescent="0.3">
      <c r="B8713" s="72" t="s">
        <v>402</v>
      </c>
      <c r="C8713" s="74" t="s">
        <v>180</v>
      </c>
      <c r="D8713" s="73">
        <v>49058.97</v>
      </c>
    </row>
    <row r="8714" spans="2:4" x14ac:dyDescent="0.3">
      <c r="B8714" s="72" t="s">
        <v>402</v>
      </c>
      <c r="C8714" s="74" t="s">
        <v>182</v>
      </c>
      <c r="D8714" s="73">
        <v>630852.91999999993</v>
      </c>
    </row>
    <row r="8715" spans="2:4" x14ac:dyDescent="0.3">
      <c r="B8715" s="72" t="s">
        <v>402</v>
      </c>
      <c r="C8715" s="74" t="s">
        <v>137</v>
      </c>
      <c r="D8715" s="73">
        <v>60</v>
      </c>
    </row>
    <row r="8716" spans="2:4" x14ac:dyDescent="0.3">
      <c r="B8716" s="72" t="s">
        <v>402</v>
      </c>
      <c r="C8716" s="74" t="s">
        <v>139</v>
      </c>
      <c r="D8716" s="73">
        <v>226811.99999999997</v>
      </c>
    </row>
    <row r="8717" spans="2:4" x14ac:dyDescent="0.3">
      <c r="B8717" s="72" t="s">
        <v>402</v>
      </c>
      <c r="C8717" s="74" t="s">
        <v>141</v>
      </c>
      <c r="D8717" s="73">
        <v>195536</v>
      </c>
    </row>
    <row r="8718" spans="2:4" x14ac:dyDescent="0.3">
      <c r="B8718" s="72" t="s">
        <v>402</v>
      </c>
      <c r="C8718" s="74" t="s">
        <v>143</v>
      </c>
      <c r="D8718" s="73">
        <v>14230.820000000002</v>
      </c>
    </row>
    <row r="8719" spans="2:4" x14ac:dyDescent="0.3">
      <c r="B8719" s="72" t="s">
        <v>402</v>
      </c>
      <c r="C8719" s="74" t="s">
        <v>145</v>
      </c>
      <c r="D8719" s="73">
        <v>5204.09</v>
      </c>
    </row>
    <row r="8720" spans="2:4" x14ac:dyDescent="0.3">
      <c r="B8720" s="72" t="s">
        <v>402</v>
      </c>
      <c r="C8720" s="74" t="s">
        <v>147</v>
      </c>
      <c r="D8720" s="73">
        <v>601.16999999999996</v>
      </c>
    </row>
    <row r="8721" spans="2:4" x14ac:dyDescent="0.3">
      <c r="B8721" s="72" t="s">
        <v>402</v>
      </c>
      <c r="C8721" s="74" t="s">
        <v>149</v>
      </c>
      <c r="D8721" s="73">
        <v>904.73</v>
      </c>
    </row>
    <row r="8722" spans="2:4" x14ac:dyDescent="0.3">
      <c r="B8722" s="72" t="s">
        <v>402</v>
      </c>
      <c r="C8722" s="74" t="s">
        <v>159</v>
      </c>
      <c r="D8722" s="73">
        <v>65307.31</v>
      </c>
    </row>
    <row r="8723" spans="2:4" x14ac:dyDescent="0.3">
      <c r="B8723" s="72" t="s">
        <v>402</v>
      </c>
      <c r="C8723" s="74" t="s">
        <v>161</v>
      </c>
      <c r="D8723" s="73">
        <v>184529.45</v>
      </c>
    </row>
    <row r="8724" spans="2:4" x14ac:dyDescent="0.3">
      <c r="B8724" s="72" t="s">
        <v>402</v>
      </c>
      <c r="C8724" s="74" t="s">
        <v>163</v>
      </c>
      <c r="D8724" s="73">
        <v>51326.31</v>
      </c>
    </row>
    <row r="8725" spans="2:4" x14ac:dyDescent="0.3">
      <c r="B8725" s="72" t="s">
        <v>402</v>
      </c>
      <c r="C8725" s="74" t="s">
        <v>165</v>
      </c>
      <c r="D8725" s="73">
        <v>104371.61</v>
      </c>
    </row>
    <row r="8726" spans="2:4" x14ac:dyDescent="0.3">
      <c r="B8726" s="72" t="s">
        <v>402</v>
      </c>
      <c r="C8726" s="74" t="s">
        <v>124</v>
      </c>
      <c r="D8726" s="73">
        <v>55320.72</v>
      </c>
    </row>
    <row r="8727" spans="2:4" x14ac:dyDescent="0.3">
      <c r="B8727" s="72" t="s">
        <v>402</v>
      </c>
      <c r="C8727" s="74" t="s">
        <v>126</v>
      </c>
      <c r="D8727" s="73">
        <v>14180.869999999999</v>
      </c>
    </row>
    <row r="8728" spans="2:4" x14ac:dyDescent="0.3">
      <c r="B8728" s="72" t="s">
        <v>402</v>
      </c>
      <c r="C8728" s="74" t="s">
        <v>128</v>
      </c>
      <c r="D8728" s="73">
        <v>55901.119999999995</v>
      </c>
    </row>
    <row r="8729" spans="2:4" x14ac:dyDescent="0.3">
      <c r="B8729" s="72" t="s">
        <v>402</v>
      </c>
      <c r="C8729" s="74" t="s">
        <v>130</v>
      </c>
      <c r="D8729" s="73">
        <v>27384.52</v>
      </c>
    </row>
    <row r="8730" spans="2:4" x14ac:dyDescent="0.3">
      <c r="B8730" s="72" t="s">
        <v>402</v>
      </c>
      <c r="C8730" s="74" t="s">
        <v>132</v>
      </c>
      <c r="D8730" s="73">
        <v>106061.87</v>
      </c>
    </row>
    <row r="8731" spans="2:4" x14ac:dyDescent="0.3">
      <c r="B8731" s="72" t="s">
        <v>402</v>
      </c>
      <c r="C8731" s="74" t="s">
        <v>39</v>
      </c>
      <c r="D8731" s="73">
        <v>2045</v>
      </c>
    </row>
    <row r="8732" spans="2:4" x14ac:dyDescent="0.3">
      <c r="B8732" s="72" t="s">
        <v>402</v>
      </c>
      <c r="C8732" s="74" t="s">
        <v>49</v>
      </c>
      <c r="D8732" s="73">
        <v>31932.28</v>
      </c>
    </row>
    <row r="8733" spans="2:4" x14ac:dyDescent="0.3">
      <c r="B8733" s="72" t="s">
        <v>402</v>
      </c>
      <c r="C8733" s="74" t="s">
        <v>51</v>
      </c>
      <c r="D8733" s="73">
        <v>18876.32</v>
      </c>
    </row>
    <row r="8734" spans="2:4" x14ac:dyDescent="0.3">
      <c r="B8734" s="72" t="s">
        <v>402</v>
      </c>
      <c r="C8734" s="74" t="s">
        <v>55</v>
      </c>
      <c r="D8734" s="73">
        <v>95884.58</v>
      </c>
    </row>
    <row r="8735" spans="2:4" x14ac:dyDescent="0.3">
      <c r="B8735" s="72" t="s">
        <v>402</v>
      </c>
      <c r="C8735" s="74" t="s">
        <v>57</v>
      </c>
      <c r="D8735" s="73">
        <v>16719.780000000002</v>
      </c>
    </row>
    <row r="8736" spans="2:4" x14ac:dyDescent="0.3">
      <c r="B8736" s="72" t="s">
        <v>402</v>
      </c>
      <c r="C8736" s="74" t="s">
        <v>63</v>
      </c>
      <c r="D8736" s="73">
        <v>10065.36</v>
      </c>
    </row>
    <row r="8737" spans="2:4" x14ac:dyDescent="0.3">
      <c r="B8737" s="72" t="s">
        <v>402</v>
      </c>
      <c r="C8737" s="74" t="s">
        <v>67</v>
      </c>
      <c r="D8737" s="73">
        <v>2258.41</v>
      </c>
    </row>
    <row r="8738" spans="2:4" x14ac:dyDescent="0.3">
      <c r="B8738" s="72" t="s">
        <v>402</v>
      </c>
      <c r="C8738" s="74" t="s">
        <v>69</v>
      </c>
      <c r="D8738" s="73">
        <v>19205.379999999997</v>
      </c>
    </row>
    <row r="8739" spans="2:4" x14ac:dyDescent="0.3">
      <c r="B8739" s="72" t="s">
        <v>402</v>
      </c>
      <c r="C8739" s="74" t="s">
        <v>71</v>
      </c>
      <c r="D8739" s="73">
        <v>60721.060000000005</v>
      </c>
    </row>
    <row r="8740" spans="2:4" x14ac:dyDescent="0.3">
      <c r="B8740" s="72" t="s">
        <v>402</v>
      </c>
      <c r="C8740" s="74" t="s">
        <v>81</v>
      </c>
      <c r="D8740" s="73">
        <v>383.4</v>
      </c>
    </row>
    <row r="8741" spans="2:4" x14ac:dyDescent="0.3">
      <c r="B8741" s="72" t="s">
        <v>402</v>
      </c>
      <c r="C8741" s="74" t="s">
        <v>85</v>
      </c>
      <c r="D8741" s="73">
        <v>26462.17</v>
      </c>
    </row>
    <row r="8742" spans="2:4" x14ac:dyDescent="0.3">
      <c r="B8742" s="72" t="s">
        <v>402</v>
      </c>
      <c r="C8742" s="74" t="s">
        <v>91</v>
      </c>
      <c r="D8742" s="73">
        <v>16889.46</v>
      </c>
    </row>
    <row r="8743" spans="2:4" x14ac:dyDescent="0.3">
      <c r="B8743" s="72" t="s">
        <v>402</v>
      </c>
      <c r="C8743" s="74" t="s">
        <v>93</v>
      </c>
      <c r="D8743" s="73">
        <v>1834.44</v>
      </c>
    </row>
    <row r="8744" spans="2:4" x14ac:dyDescent="0.3">
      <c r="B8744" s="72" t="s">
        <v>402</v>
      </c>
      <c r="C8744" s="74" t="s">
        <v>95</v>
      </c>
      <c r="D8744" s="73">
        <v>25248.65</v>
      </c>
    </row>
    <row r="8745" spans="2:4" x14ac:dyDescent="0.3">
      <c r="B8745" s="72" t="s">
        <v>402</v>
      </c>
      <c r="C8745" s="74" t="s">
        <v>97</v>
      </c>
      <c r="D8745" s="73">
        <v>298.08</v>
      </c>
    </row>
    <row r="8746" spans="2:4" x14ac:dyDescent="0.3">
      <c r="B8746" s="72" t="s">
        <v>402</v>
      </c>
      <c r="C8746" s="74" t="s">
        <v>101</v>
      </c>
      <c r="D8746" s="73">
        <v>1331.42</v>
      </c>
    </row>
    <row r="8747" spans="2:4" x14ac:dyDescent="0.3">
      <c r="B8747" s="72" t="s">
        <v>402</v>
      </c>
      <c r="C8747" s="74" t="s">
        <v>105</v>
      </c>
      <c r="D8747" s="73">
        <v>1480.8</v>
      </c>
    </row>
    <row r="8748" spans="2:4" x14ac:dyDescent="0.3">
      <c r="B8748" s="72" t="s">
        <v>402</v>
      </c>
      <c r="C8748" s="74" t="s">
        <v>107</v>
      </c>
      <c r="D8748" s="73">
        <v>79.2</v>
      </c>
    </row>
    <row r="8749" spans="2:4" x14ac:dyDescent="0.3">
      <c r="B8749" s="72" t="s">
        <v>402</v>
      </c>
      <c r="C8749" s="74" t="s">
        <v>109</v>
      </c>
      <c r="D8749" s="73">
        <v>53784.58</v>
      </c>
    </row>
    <row r="8750" spans="2:4" x14ac:dyDescent="0.3">
      <c r="B8750" s="72" t="s">
        <v>402</v>
      </c>
      <c r="C8750" s="74" t="s">
        <v>111</v>
      </c>
      <c r="D8750" s="73">
        <v>16596.93</v>
      </c>
    </row>
    <row r="8751" spans="2:4" x14ac:dyDescent="0.3">
      <c r="B8751" s="72" t="s">
        <v>402</v>
      </c>
      <c r="C8751" s="74" t="s">
        <v>113</v>
      </c>
      <c r="D8751" s="73">
        <v>55762.39</v>
      </c>
    </row>
    <row r="8752" spans="2:4" x14ac:dyDescent="0.3">
      <c r="B8752" s="72" t="s">
        <v>402</v>
      </c>
      <c r="C8752" s="74" t="s">
        <v>119</v>
      </c>
      <c r="D8752" s="73">
        <v>3124.95</v>
      </c>
    </row>
    <row r="8753" spans="2:4" x14ac:dyDescent="0.3">
      <c r="B8753" s="72" t="s">
        <v>402</v>
      </c>
      <c r="C8753" s="74" t="s">
        <v>121</v>
      </c>
      <c r="D8753" s="73">
        <v>16</v>
      </c>
    </row>
    <row r="8754" spans="2:4" x14ac:dyDescent="0.3">
      <c r="B8754" s="72" t="s">
        <v>402</v>
      </c>
      <c r="C8754" s="74" t="s">
        <v>22</v>
      </c>
      <c r="D8754" s="73">
        <v>18055.129999999997</v>
      </c>
    </row>
    <row r="8755" spans="2:4" x14ac:dyDescent="0.3">
      <c r="B8755" s="72" t="s">
        <v>324</v>
      </c>
      <c r="C8755" s="74" t="s">
        <v>194</v>
      </c>
      <c r="D8755" s="73">
        <v>123640.86</v>
      </c>
    </row>
    <row r="8756" spans="2:4" x14ac:dyDescent="0.3">
      <c r="B8756" s="72" t="s">
        <v>324</v>
      </c>
      <c r="C8756" s="74" t="s">
        <v>193</v>
      </c>
      <c r="D8756" s="73">
        <v>-123640.86</v>
      </c>
    </row>
    <row r="8757" spans="2:4" x14ac:dyDescent="0.3">
      <c r="B8757" s="72" t="s">
        <v>324</v>
      </c>
      <c r="C8757" s="74" t="s">
        <v>185</v>
      </c>
      <c r="D8757" s="73">
        <v>5705</v>
      </c>
    </row>
    <row r="8758" spans="2:4" x14ac:dyDescent="0.3">
      <c r="B8758" s="72" t="s">
        <v>324</v>
      </c>
      <c r="C8758" s="74" t="s">
        <v>186</v>
      </c>
      <c r="D8758" s="73">
        <v>24863.37</v>
      </c>
    </row>
    <row r="8759" spans="2:4" x14ac:dyDescent="0.3">
      <c r="B8759" s="72" t="s">
        <v>324</v>
      </c>
      <c r="C8759" s="74" t="s">
        <v>187</v>
      </c>
      <c r="D8759" s="73">
        <v>124389.06</v>
      </c>
    </row>
    <row r="8760" spans="2:4" x14ac:dyDescent="0.3">
      <c r="B8760" s="72" t="s">
        <v>324</v>
      </c>
      <c r="C8760" s="74" t="s">
        <v>190</v>
      </c>
      <c r="D8760" s="73">
        <v>80086.460000000006</v>
      </c>
    </row>
    <row r="8761" spans="2:4" x14ac:dyDescent="0.3">
      <c r="B8761" s="72" t="s">
        <v>324</v>
      </c>
      <c r="C8761" s="74" t="s">
        <v>191</v>
      </c>
      <c r="D8761" s="73">
        <v>139005.45000000001</v>
      </c>
    </row>
    <row r="8762" spans="2:4" x14ac:dyDescent="0.3">
      <c r="B8762" s="72" t="s">
        <v>324</v>
      </c>
      <c r="C8762" s="74" t="s">
        <v>192</v>
      </c>
      <c r="D8762" s="73">
        <v>3544667.6099999994</v>
      </c>
    </row>
    <row r="8763" spans="2:4" x14ac:dyDescent="0.3">
      <c r="B8763" s="72" t="s">
        <v>324</v>
      </c>
      <c r="C8763" s="74" t="s">
        <v>172</v>
      </c>
      <c r="D8763" s="73">
        <v>15495.47</v>
      </c>
    </row>
    <row r="8764" spans="2:4" x14ac:dyDescent="0.3">
      <c r="B8764" s="72" t="s">
        <v>324</v>
      </c>
      <c r="C8764" s="74" t="s">
        <v>174</v>
      </c>
      <c r="D8764" s="73">
        <v>104708.32</v>
      </c>
    </row>
    <row r="8765" spans="2:4" x14ac:dyDescent="0.3">
      <c r="B8765" s="72" t="s">
        <v>324</v>
      </c>
      <c r="C8765" s="74" t="s">
        <v>178</v>
      </c>
      <c r="D8765" s="73">
        <v>39472.920000000006</v>
      </c>
    </row>
    <row r="8766" spans="2:4" x14ac:dyDescent="0.3">
      <c r="B8766" s="72" t="s">
        <v>324</v>
      </c>
      <c r="C8766" s="74" t="s">
        <v>180</v>
      </c>
      <c r="D8766" s="73">
        <v>138497.51999999999</v>
      </c>
    </row>
    <row r="8767" spans="2:4" x14ac:dyDescent="0.3">
      <c r="B8767" s="72" t="s">
        <v>324</v>
      </c>
      <c r="C8767" s="74" t="s">
        <v>182</v>
      </c>
      <c r="D8767" s="73">
        <v>1339901.0799999998</v>
      </c>
    </row>
    <row r="8768" spans="2:4" x14ac:dyDescent="0.3">
      <c r="B8768" s="72" t="s">
        <v>324</v>
      </c>
      <c r="C8768" s="74" t="s">
        <v>135</v>
      </c>
      <c r="D8768" s="73">
        <v>2651.9799999999996</v>
      </c>
    </row>
    <row r="8769" spans="2:4" x14ac:dyDescent="0.3">
      <c r="B8769" s="72" t="s">
        <v>324</v>
      </c>
      <c r="C8769" s="74" t="s">
        <v>137</v>
      </c>
      <c r="D8769" s="73">
        <v>5744.92</v>
      </c>
    </row>
    <row r="8770" spans="2:4" x14ac:dyDescent="0.3">
      <c r="B8770" s="72" t="s">
        <v>324</v>
      </c>
      <c r="C8770" s="74" t="s">
        <v>139</v>
      </c>
      <c r="D8770" s="73">
        <v>475519.11999999994</v>
      </c>
    </row>
    <row r="8771" spans="2:4" x14ac:dyDescent="0.3">
      <c r="B8771" s="72" t="s">
        <v>324</v>
      </c>
      <c r="C8771" s="74" t="s">
        <v>141</v>
      </c>
      <c r="D8771" s="73">
        <v>539482.98</v>
      </c>
    </row>
    <row r="8772" spans="2:4" x14ac:dyDescent="0.3">
      <c r="B8772" s="72" t="s">
        <v>324</v>
      </c>
      <c r="C8772" s="74" t="s">
        <v>143</v>
      </c>
      <c r="D8772" s="73">
        <v>32747.269999999997</v>
      </c>
    </row>
    <row r="8773" spans="2:4" x14ac:dyDescent="0.3">
      <c r="B8773" s="72" t="s">
        <v>324</v>
      </c>
      <c r="C8773" s="74" t="s">
        <v>145</v>
      </c>
      <c r="D8773" s="73">
        <v>16476.46</v>
      </c>
    </row>
    <row r="8774" spans="2:4" x14ac:dyDescent="0.3">
      <c r="B8774" s="72" t="s">
        <v>324</v>
      </c>
      <c r="C8774" s="74" t="s">
        <v>147</v>
      </c>
      <c r="D8774" s="73">
        <v>2409.56</v>
      </c>
    </row>
    <row r="8775" spans="2:4" x14ac:dyDescent="0.3">
      <c r="B8775" s="72" t="s">
        <v>324</v>
      </c>
      <c r="C8775" s="74" t="s">
        <v>149</v>
      </c>
      <c r="D8775" s="73">
        <v>4421.09</v>
      </c>
    </row>
    <row r="8776" spans="2:4" x14ac:dyDescent="0.3">
      <c r="B8776" s="72" t="s">
        <v>324</v>
      </c>
      <c r="C8776" s="74" t="s">
        <v>159</v>
      </c>
      <c r="D8776" s="73">
        <v>151739.41999999998</v>
      </c>
    </row>
    <row r="8777" spans="2:4" x14ac:dyDescent="0.3">
      <c r="B8777" s="72" t="s">
        <v>324</v>
      </c>
      <c r="C8777" s="74" t="s">
        <v>161</v>
      </c>
      <c r="D8777" s="73">
        <v>534972.82999999996</v>
      </c>
    </row>
    <row r="8778" spans="2:4" x14ac:dyDescent="0.3">
      <c r="B8778" s="72" t="s">
        <v>324</v>
      </c>
      <c r="C8778" s="74" t="s">
        <v>163</v>
      </c>
      <c r="D8778" s="73">
        <v>120564.84</v>
      </c>
    </row>
    <row r="8779" spans="2:4" x14ac:dyDescent="0.3">
      <c r="B8779" s="72" t="s">
        <v>324</v>
      </c>
      <c r="C8779" s="74" t="s">
        <v>165</v>
      </c>
      <c r="D8779" s="73">
        <v>287122.42000000004</v>
      </c>
    </row>
    <row r="8780" spans="2:4" x14ac:dyDescent="0.3">
      <c r="B8780" s="72" t="s">
        <v>324</v>
      </c>
      <c r="C8780" s="74" t="s">
        <v>124</v>
      </c>
      <c r="D8780" s="73">
        <v>65365.170000000006</v>
      </c>
    </row>
    <row r="8781" spans="2:4" x14ac:dyDescent="0.3">
      <c r="B8781" s="72" t="s">
        <v>324</v>
      </c>
      <c r="C8781" s="74" t="s">
        <v>126</v>
      </c>
      <c r="D8781" s="73">
        <v>52621.62</v>
      </c>
    </row>
    <row r="8782" spans="2:4" x14ac:dyDescent="0.3">
      <c r="B8782" s="72" t="s">
        <v>324</v>
      </c>
      <c r="C8782" s="74" t="s">
        <v>128</v>
      </c>
      <c r="D8782" s="73">
        <v>158168.93</v>
      </c>
    </row>
    <row r="8783" spans="2:4" x14ac:dyDescent="0.3">
      <c r="B8783" s="72" t="s">
        <v>324</v>
      </c>
      <c r="C8783" s="74" t="s">
        <v>130</v>
      </c>
      <c r="D8783" s="73">
        <v>88706.73</v>
      </c>
    </row>
    <row r="8784" spans="2:4" x14ac:dyDescent="0.3">
      <c r="B8784" s="72" t="s">
        <v>324</v>
      </c>
      <c r="C8784" s="74" t="s">
        <v>132</v>
      </c>
      <c r="D8784" s="73">
        <v>699536.29999999993</v>
      </c>
    </row>
    <row r="8785" spans="2:4" x14ac:dyDescent="0.3">
      <c r="B8785" s="72" t="s">
        <v>324</v>
      </c>
      <c r="C8785" s="74" t="s">
        <v>39</v>
      </c>
      <c r="D8785" s="73">
        <v>17873.64</v>
      </c>
    </row>
    <row r="8786" spans="2:4" x14ac:dyDescent="0.3">
      <c r="B8786" s="72" t="s">
        <v>324</v>
      </c>
      <c r="C8786" s="74" t="s">
        <v>45</v>
      </c>
      <c r="D8786" s="73">
        <v>4070.2</v>
      </c>
    </row>
    <row r="8787" spans="2:4" x14ac:dyDescent="0.3">
      <c r="B8787" s="72" t="s">
        <v>324</v>
      </c>
      <c r="C8787" s="74" t="s">
        <v>49</v>
      </c>
      <c r="D8787" s="73">
        <v>139694.5</v>
      </c>
    </row>
    <row r="8788" spans="2:4" x14ac:dyDescent="0.3">
      <c r="B8788" s="72" t="s">
        <v>324</v>
      </c>
      <c r="C8788" s="74" t="s">
        <v>51</v>
      </c>
      <c r="D8788" s="73">
        <v>42883.1</v>
      </c>
    </row>
    <row r="8789" spans="2:4" x14ac:dyDescent="0.3">
      <c r="B8789" s="72" t="s">
        <v>324</v>
      </c>
      <c r="C8789" s="74" t="s">
        <v>57</v>
      </c>
      <c r="D8789" s="73">
        <v>9975.48</v>
      </c>
    </row>
    <row r="8790" spans="2:4" x14ac:dyDescent="0.3">
      <c r="B8790" s="72" t="s">
        <v>324</v>
      </c>
      <c r="C8790" s="74" t="s">
        <v>63</v>
      </c>
      <c r="D8790" s="73">
        <v>12429.09</v>
      </c>
    </row>
    <row r="8791" spans="2:4" x14ac:dyDescent="0.3">
      <c r="B8791" s="72" t="s">
        <v>324</v>
      </c>
      <c r="C8791" s="74" t="s">
        <v>65</v>
      </c>
      <c r="D8791" s="73">
        <v>25328.99</v>
      </c>
    </row>
    <row r="8792" spans="2:4" x14ac:dyDescent="0.3">
      <c r="B8792" s="72" t="s">
        <v>324</v>
      </c>
      <c r="C8792" s="74" t="s">
        <v>67</v>
      </c>
      <c r="D8792" s="73">
        <v>1887.1999999999998</v>
      </c>
    </row>
    <row r="8793" spans="2:4" x14ac:dyDescent="0.3">
      <c r="B8793" s="72" t="s">
        <v>324</v>
      </c>
      <c r="C8793" s="74" t="s">
        <v>69</v>
      </c>
      <c r="D8793" s="73">
        <v>42661.19</v>
      </c>
    </row>
    <row r="8794" spans="2:4" x14ac:dyDescent="0.3">
      <c r="B8794" s="72" t="s">
        <v>324</v>
      </c>
      <c r="C8794" s="74" t="s">
        <v>71</v>
      </c>
      <c r="D8794" s="73">
        <v>132790.89000000001</v>
      </c>
    </row>
    <row r="8795" spans="2:4" x14ac:dyDescent="0.3">
      <c r="B8795" s="72" t="s">
        <v>324</v>
      </c>
      <c r="C8795" s="74" t="s">
        <v>85</v>
      </c>
      <c r="D8795" s="73">
        <v>736.92</v>
      </c>
    </row>
    <row r="8796" spans="2:4" x14ac:dyDescent="0.3">
      <c r="B8796" s="72" t="s">
        <v>324</v>
      </c>
      <c r="C8796" s="74" t="s">
        <v>87</v>
      </c>
      <c r="D8796" s="73">
        <v>5883.16</v>
      </c>
    </row>
    <row r="8797" spans="2:4" x14ac:dyDescent="0.3">
      <c r="B8797" s="72" t="s">
        <v>324</v>
      </c>
      <c r="C8797" s="74" t="s">
        <v>89</v>
      </c>
      <c r="D8797" s="73">
        <v>860</v>
      </c>
    </row>
    <row r="8798" spans="2:4" x14ac:dyDescent="0.3">
      <c r="B8798" s="72" t="s">
        <v>324</v>
      </c>
      <c r="C8798" s="74" t="s">
        <v>91</v>
      </c>
      <c r="D8798" s="73">
        <v>77747.600000000006</v>
      </c>
    </row>
    <row r="8799" spans="2:4" x14ac:dyDescent="0.3">
      <c r="B8799" s="72" t="s">
        <v>324</v>
      </c>
      <c r="C8799" s="74" t="s">
        <v>93</v>
      </c>
      <c r="D8799" s="73">
        <v>25507.469999999998</v>
      </c>
    </row>
    <row r="8800" spans="2:4" x14ac:dyDescent="0.3">
      <c r="B8800" s="72" t="s">
        <v>324</v>
      </c>
      <c r="C8800" s="74" t="s">
        <v>95</v>
      </c>
      <c r="D8800" s="73">
        <v>22045.32</v>
      </c>
    </row>
    <row r="8801" spans="2:4" x14ac:dyDescent="0.3">
      <c r="B8801" s="72" t="s">
        <v>324</v>
      </c>
      <c r="C8801" s="74" t="s">
        <v>97</v>
      </c>
      <c r="D8801" s="73">
        <v>61794.34</v>
      </c>
    </row>
    <row r="8802" spans="2:4" x14ac:dyDescent="0.3">
      <c r="B8802" s="72" t="s">
        <v>324</v>
      </c>
      <c r="C8802" s="74" t="s">
        <v>99</v>
      </c>
      <c r="D8802" s="73">
        <v>21434.37</v>
      </c>
    </row>
    <row r="8803" spans="2:4" x14ac:dyDescent="0.3">
      <c r="B8803" s="72" t="s">
        <v>324</v>
      </c>
      <c r="C8803" s="74" t="s">
        <v>105</v>
      </c>
      <c r="D8803" s="73">
        <v>34561.800000000003</v>
      </c>
    </row>
    <row r="8804" spans="2:4" x14ac:dyDescent="0.3">
      <c r="B8804" s="72" t="s">
        <v>324</v>
      </c>
      <c r="C8804" s="74" t="s">
        <v>107</v>
      </c>
      <c r="D8804" s="73">
        <v>5610.32</v>
      </c>
    </row>
    <row r="8805" spans="2:4" x14ac:dyDescent="0.3">
      <c r="B8805" s="72" t="s">
        <v>324</v>
      </c>
      <c r="C8805" s="74" t="s">
        <v>109</v>
      </c>
      <c r="D8805" s="73">
        <v>215896.81000000003</v>
      </c>
    </row>
    <row r="8806" spans="2:4" x14ac:dyDescent="0.3">
      <c r="B8806" s="72" t="s">
        <v>324</v>
      </c>
      <c r="C8806" s="74" t="s">
        <v>111</v>
      </c>
      <c r="D8806" s="73">
        <v>19301.559999999998</v>
      </c>
    </row>
    <row r="8807" spans="2:4" x14ac:dyDescent="0.3">
      <c r="B8807" s="72" t="s">
        <v>324</v>
      </c>
      <c r="C8807" s="74" t="s">
        <v>115</v>
      </c>
      <c r="D8807" s="73">
        <v>19125</v>
      </c>
    </row>
    <row r="8808" spans="2:4" x14ac:dyDescent="0.3">
      <c r="B8808" s="72" t="s">
        <v>324</v>
      </c>
      <c r="C8808" s="74" t="s">
        <v>117</v>
      </c>
      <c r="D8808" s="73">
        <v>106071.67999999999</v>
      </c>
    </row>
    <row r="8809" spans="2:4" x14ac:dyDescent="0.3">
      <c r="B8809" s="72" t="s">
        <v>324</v>
      </c>
      <c r="C8809" s="74" t="s">
        <v>119</v>
      </c>
      <c r="D8809" s="73">
        <v>1613.94</v>
      </c>
    </row>
    <row r="8810" spans="2:4" x14ac:dyDescent="0.3">
      <c r="B8810" s="72" t="s">
        <v>324</v>
      </c>
      <c r="C8810" s="74" t="s">
        <v>121</v>
      </c>
      <c r="D8810" s="73">
        <v>448.13</v>
      </c>
    </row>
    <row r="8811" spans="2:4" x14ac:dyDescent="0.3">
      <c r="B8811" s="72" t="s">
        <v>324</v>
      </c>
      <c r="C8811" s="74" t="s">
        <v>22</v>
      </c>
      <c r="D8811" s="73">
        <v>15720.16</v>
      </c>
    </row>
    <row r="8812" spans="2:4" x14ac:dyDescent="0.3">
      <c r="B8812" s="72" t="s">
        <v>324</v>
      </c>
      <c r="C8812" s="74" t="s">
        <v>6</v>
      </c>
      <c r="D8812" s="73">
        <v>23429.56</v>
      </c>
    </row>
    <row r="8813" spans="2:4" x14ac:dyDescent="0.3">
      <c r="B8813" s="72" t="s">
        <v>324</v>
      </c>
      <c r="C8813" s="74" t="s">
        <v>12</v>
      </c>
      <c r="D8813" s="73">
        <v>27782.87</v>
      </c>
    </row>
    <row r="8814" spans="2:4" x14ac:dyDescent="0.3">
      <c r="B8814" s="72" t="s">
        <v>324</v>
      </c>
      <c r="C8814" s="74" t="s">
        <v>16</v>
      </c>
      <c r="D8814" s="73">
        <v>19649.52</v>
      </c>
    </row>
    <row r="8815" spans="2:4" x14ac:dyDescent="0.3">
      <c r="B8815" s="72" t="s">
        <v>708</v>
      </c>
      <c r="C8815" s="74" t="s">
        <v>186</v>
      </c>
      <c r="D8815" s="73">
        <v>19653.05</v>
      </c>
    </row>
    <row r="8816" spans="2:4" x14ac:dyDescent="0.3">
      <c r="B8816" s="72" t="s">
        <v>708</v>
      </c>
      <c r="C8816" s="74" t="s">
        <v>187</v>
      </c>
      <c r="D8816" s="73">
        <v>25694.07</v>
      </c>
    </row>
    <row r="8817" spans="2:4" x14ac:dyDescent="0.3">
      <c r="B8817" s="72" t="s">
        <v>708</v>
      </c>
      <c r="C8817" s="74" t="s">
        <v>190</v>
      </c>
      <c r="D8817" s="73">
        <v>10429.709999999999</v>
      </c>
    </row>
    <row r="8818" spans="2:4" x14ac:dyDescent="0.3">
      <c r="B8818" s="72" t="s">
        <v>708</v>
      </c>
      <c r="C8818" s="74" t="s">
        <v>191</v>
      </c>
      <c r="D8818" s="73">
        <v>23158.400000000001</v>
      </c>
    </row>
    <row r="8819" spans="2:4" x14ac:dyDescent="0.3">
      <c r="B8819" s="72" t="s">
        <v>708</v>
      </c>
      <c r="C8819" s="74" t="s">
        <v>192</v>
      </c>
      <c r="D8819" s="73">
        <v>1320268.9300000002</v>
      </c>
    </row>
    <row r="8820" spans="2:4" x14ac:dyDescent="0.3">
      <c r="B8820" s="72" t="s">
        <v>708</v>
      </c>
      <c r="C8820" s="74" t="s">
        <v>172</v>
      </c>
      <c r="D8820" s="73">
        <v>1252.42</v>
      </c>
    </row>
    <row r="8821" spans="2:4" x14ac:dyDescent="0.3">
      <c r="B8821" s="72" t="s">
        <v>708</v>
      </c>
      <c r="C8821" s="74" t="s">
        <v>174</v>
      </c>
      <c r="D8821" s="73">
        <v>2450</v>
      </c>
    </row>
    <row r="8822" spans="2:4" x14ac:dyDescent="0.3">
      <c r="B8822" s="72" t="s">
        <v>708</v>
      </c>
      <c r="C8822" s="74" t="s">
        <v>178</v>
      </c>
      <c r="D8822" s="73">
        <v>11592.7</v>
      </c>
    </row>
    <row r="8823" spans="2:4" x14ac:dyDescent="0.3">
      <c r="B8823" s="72" t="s">
        <v>708</v>
      </c>
      <c r="C8823" s="74" t="s">
        <v>180</v>
      </c>
      <c r="D8823" s="73">
        <v>20201.34</v>
      </c>
    </row>
    <row r="8824" spans="2:4" x14ac:dyDescent="0.3">
      <c r="B8824" s="72" t="s">
        <v>708</v>
      </c>
      <c r="C8824" s="74" t="s">
        <v>182</v>
      </c>
      <c r="D8824" s="73">
        <v>528782.68999999994</v>
      </c>
    </row>
    <row r="8825" spans="2:4" x14ac:dyDescent="0.3">
      <c r="B8825" s="72" t="s">
        <v>708</v>
      </c>
      <c r="C8825" s="74" t="s">
        <v>139</v>
      </c>
      <c r="D8825" s="73">
        <v>173316</v>
      </c>
    </row>
    <row r="8826" spans="2:4" x14ac:dyDescent="0.3">
      <c r="B8826" s="72" t="s">
        <v>708</v>
      </c>
      <c r="C8826" s="74" t="s">
        <v>141</v>
      </c>
      <c r="D8826" s="73">
        <v>209636.21999999997</v>
      </c>
    </row>
    <row r="8827" spans="2:4" x14ac:dyDescent="0.3">
      <c r="B8827" s="72" t="s">
        <v>708</v>
      </c>
      <c r="C8827" s="74" t="s">
        <v>143</v>
      </c>
      <c r="D8827" s="73">
        <v>22794.69</v>
      </c>
    </row>
    <row r="8828" spans="2:4" x14ac:dyDescent="0.3">
      <c r="B8828" s="72" t="s">
        <v>708</v>
      </c>
      <c r="C8828" s="74" t="s">
        <v>145</v>
      </c>
      <c r="D8828" s="73">
        <v>9222.880000000001</v>
      </c>
    </row>
    <row r="8829" spans="2:4" x14ac:dyDescent="0.3">
      <c r="B8829" s="72" t="s">
        <v>708</v>
      </c>
      <c r="C8829" s="74" t="s">
        <v>147</v>
      </c>
      <c r="D8829" s="73">
        <v>776.3</v>
      </c>
    </row>
    <row r="8830" spans="2:4" x14ac:dyDescent="0.3">
      <c r="B8830" s="72" t="s">
        <v>708</v>
      </c>
      <c r="C8830" s="74" t="s">
        <v>149</v>
      </c>
      <c r="D8830" s="73">
        <v>1494.74</v>
      </c>
    </row>
    <row r="8831" spans="2:4" x14ac:dyDescent="0.3">
      <c r="B8831" s="72" t="s">
        <v>708</v>
      </c>
      <c r="C8831" s="74" t="s">
        <v>159</v>
      </c>
      <c r="D8831" s="73">
        <v>64098.48</v>
      </c>
    </row>
    <row r="8832" spans="2:4" x14ac:dyDescent="0.3">
      <c r="B8832" s="72" t="s">
        <v>708</v>
      </c>
      <c r="C8832" s="74" t="s">
        <v>161</v>
      </c>
      <c r="D8832" s="73">
        <v>189226.05</v>
      </c>
    </row>
    <row r="8833" spans="2:4" x14ac:dyDescent="0.3">
      <c r="B8833" s="72" t="s">
        <v>708</v>
      </c>
      <c r="C8833" s="74" t="s">
        <v>163</v>
      </c>
      <c r="D8833" s="73">
        <v>42576.200000000004</v>
      </c>
    </row>
    <row r="8834" spans="2:4" x14ac:dyDescent="0.3">
      <c r="B8834" s="72" t="s">
        <v>708</v>
      </c>
      <c r="C8834" s="74" t="s">
        <v>165</v>
      </c>
      <c r="D8834" s="73">
        <v>106636.32</v>
      </c>
    </row>
    <row r="8835" spans="2:4" x14ac:dyDescent="0.3">
      <c r="B8835" s="72" t="s">
        <v>708</v>
      </c>
      <c r="C8835" s="74" t="s">
        <v>124</v>
      </c>
      <c r="D8835" s="73">
        <v>44821.73</v>
      </c>
    </row>
    <row r="8836" spans="2:4" x14ac:dyDescent="0.3">
      <c r="B8836" s="72" t="s">
        <v>708</v>
      </c>
      <c r="C8836" s="74" t="s">
        <v>126</v>
      </c>
      <c r="D8836" s="73">
        <v>10685.75</v>
      </c>
    </row>
    <row r="8837" spans="2:4" x14ac:dyDescent="0.3">
      <c r="B8837" s="72" t="s">
        <v>708</v>
      </c>
      <c r="C8837" s="74" t="s">
        <v>128</v>
      </c>
      <c r="D8837" s="73">
        <v>6555.41</v>
      </c>
    </row>
    <row r="8838" spans="2:4" x14ac:dyDescent="0.3">
      <c r="B8838" s="72" t="s">
        <v>708</v>
      </c>
      <c r="C8838" s="74" t="s">
        <v>132</v>
      </c>
      <c r="D8838" s="73">
        <v>66434.31</v>
      </c>
    </row>
    <row r="8839" spans="2:4" x14ac:dyDescent="0.3">
      <c r="B8839" s="72" t="s">
        <v>708</v>
      </c>
      <c r="C8839" s="74" t="s">
        <v>39</v>
      </c>
      <c r="D8839" s="73">
        <v>8245.880000000001</v>
      </c>
    </row>
    <row r="8840" spans="2:4" x14ac:dyDescent="0.3">
      <c r="B8840" s="72" t="s">
        <v>708</v>
      </c>
      <c r="C8840" s="74" t="s">
        <v>49</v>
      </c>
      <c r="D8840" s="73">
        <v>55631.839999999997</v>
      </c>
    </row>
    <row r="8841" spans="2:4" x14ac:dyDescent="0.3">
      <c r="B8841" s="72" t="s">
        <v>708</v>
      </c>
      <c r="C8841" s="74" t="s">
        <v>55</v>
      </c>
      <c r="D8841" s="73">
        <v>124133.77</v>
      </c>
    </row>
    <row r="8842" spans="2:4" x14ac:dyDescent="0.3">
      <c r="B8842" s="72" t="s">
        <v>708</v>
      </c>
      <c r="C8842" s="74" t="s">
        <v>59</v>
      </c>
      <c r="D8842" s="73">
        <v>56731.85</v>
      </c>
    </row>
    <row r="8843" spans="2:4" x14ac:dyDescent="0.3">
      <c r="B8843" s="72" t="s">
        <v>708</v>
      </c>
      <c r="C8843" s="74" t="s">
        <v>65</v>
      </c>
      <c r="D8843" s="73">
        <v>723.61</v>
      </c>
    </row>
    <row r="8844" spans="2:4" x14ac:dyDescent="0.3">
      <c r="B8844" s="72" t="s">
        <v>708</v>
      </c>
      <c r="C8844" s="74" t="s">
        <v>69</v>
      </c>
      <c r="D8844" s="73">
        <v>12539.04</v>
      </c>
    </row>
    <row r="8845" spans="2:4" x14ac:dyDescent="0.3">
      <c r="B8845" s="72" t="s">
        <v>708</v>
      </c>
      <c r="C8845" s="74" t="s">
        <v>71</v>
      </c>
      <c r="D8845" s="73">
        <v>46851.77</v>
      </c>
    </row>
    <row r="8846" spans="2:4" x14ac:dyDescent="0.3">
      <c r="B8846" s="72" t="s">
        <v>708</v>
      </c>
      <c r="C8846" s="74" t="s">
        <v>77</v>
      </c>
      <c r="D8846" s="73">
        <v>122690.66</v>
      </c>
    </row>
    <row r="8847" spans="2:4" x14ac:dyDescent="0.3">
      <c r="B8847" s="72" t="s">
        <v>708</v>
      </c>
      <c r="C8847" s="74" t="s">
        <v>81</v>
      </c>
      <c r="D8847" s="73">
        <v>862.5</v>
      </c>
    </row>
    <row r="8848" spans="2:4" x14ac:dyDescent="0.3">
      <c r="B8848" s="72" t="s">
        <v>708</v>
      </c>
      <c r="C8848" s="74" t="s">
        <v>85</v>
      </c>
      <c r="D8848" s="73">
        <v>11441.56</v>
      </c>
    </row>
    <row r="8849" spans="2:4" x14ac:dyDescent="0.3">
      <c r="B8849" s="72" t="s">
        <v>708</v>
      </c>
      <c r="C8849" s="74" t="s">
        <v>91</v>
      </c>
      <c r="D8849" s="73">
        <v>40817.94</v>
      </c>
    </row>
    <row r="8850" spans="2:4" x14ac:dyDescent="0.3">
      <c r="B8850" s="72" t="s">
        <v>708</v>
      </c>
      <c r="C8850" s="74" t="s">
        <v>99</v>
      </c>
      <c r="D8850" s="73">
        <v>13369.7</v>
      </c>
    </row>
    <row r="8851" spans="2:4" x14ac:dyDescent="0.3">
      <c r="B8851" s="72" t="s">
        <v>708</v>
      </c>
      <c r="C8851" s="74" t="s">
        <v>105</v>
      </c>
      <c r="D8851" s="73">
        <v>4015.05</v>
      </c>
    </row>
    <row r="8852" spans="2:4" x14ac:dyDescent="0.3">
      <c r="B8852" s="72" t="s">
        <v>708</v>
      </c>
      <c r="C8852" s="74" t="s">
        <v>107</v>
      </c>
      <c r="D8852" s="73">
        <v>3509.25</v>
      </c>
    </row>
    <row r="8853" spans="2:4" x14ac:dyDescent="0.3">
      <c r="B8853" s="72" t="s">
        <v>708</v>
      </c>
      <c r="C8853" s="74" t="s">
        <v>109</v>
      </c>
      <c r="D8853" s="73">
        <v>184025.77</v>
      </c>
    </row>
    <row r="8854" spans="2:4" x14ac:dyDescent="0.3">
      <c r="B8854" s="72" t="s">
        <v>708</v>
      </c>
      <c r="C8854" s="74" t="s">
        <v>111</v>
      </c>
      <c r="D8854" s="73">
        <v>43467.21</v>
      </c>
    </row>
    <row r="8855" spans="2:4" x14ac:dyDescent="0.3">
      <c r="B8855" s="72" t="s">
        <v>708</v>
      </c>
      <c r="C8855" s="74" t="s">
        <v>113</v>
      </c>
      <c r="D8855" s="73">
        <v>22328.42</v>
      </c>
    </row>
    <row r="8856" spans="2:4" x14ac:dyDescent="0.3">
      <c r="B8856" s="72" t="s">
        <v>708</v>
      </c>
      <c r="C8856" s="74" t="s">
        <v>117</v>
      </c>
      <c r="D8856" s="73">
        <v>4388.92</v>
      </c>
    </row>
    <row r="8857" spans="2:4" x14ac:dyDescent="0.3">
      <c r="B8857" s="72" t="s">
        <v>708</v>
      </c>
      <c r="C8857" s="74" t="s">
        <v>119</v>
      </c>
      <c r="D8857" s="73">
        <v>9539.81</v>
      </c>
    </row>
    <row r="8858" spans="2:4" x14ac:dyDescent="0.3">
      <c r="B8858" s="72" t="s">
        <v>708</v>
      </c>
      <c r="C8858" s="74" t="s">
        <v>121</v>
      </c>
      <c r="D8858" s="73">
        <v>2911.3</v>
      </c>
    </row>
    <row r="8859" spans="2:4" x14ac:dyDescent="0.3">
      <c r="B8859" s="72" t="s">
        <v>392</v>
      </c>
      <c r="C8859" s="74" t="s">
        <v>194</v>
      </c>
      <c r="D8859" s="73">
        <v>4362.96</v>
      </c>
    </row>
    <row r="8860" spans="2:4" x14ac:dyDescent="0.3">
      <c r="B8860" s="72" t="s">
        <v>392</v>
      </c>
      <c r="C8860" s="74" t="s">
        <v>193</v>
      </c>
      <c r="D8860" s="73">
        <v>-4362.96</v>
      </c>
    </row>
    <row r="8861" spans="2:4" x14ac:dyDescent="0.3">
      <c r="B8861" s="72" t="s">
        <v>392</v>
      </c>
      <c r="C8861" s="74" t="s">
        <v>187</v>
      </c>
      <c r="D8861" s="73">
        <v>27235.870000000003</v>
      </c>
    </row>
    <row r="8862" spans="2:4" x14ac:dyDescent="0.3">
      <c r="B8862" s="72" t="s">
        <v>392</v>
      </c>
      <c r="C8862" s="74" t="s">
        <v>188</v>
      </c>
      <c r="D8862" s="73">
        <v>16850</v>
      </c>
    </row>
    <row r="8863" spans="2:4" x14ac:dyDescent="0.3">
      <c r="B8863" s="72" t="s">
        <v>392</v>
      </c>
      <c r="C8863" s="74" t="s">
        <v>191</v>
      </c>
      <c r="D8863" s="73">
        <v>24929.88</v>
      </c>
    </row>
    <row r="8864" spans="2:4" x14ac:dyDescent="0.3">
      <c r="B8864" s="72" t="s">
        <v>392</v>
      </c>
      <c r="C8864" s="74" t="s">
        <v>192</v>
      </c>
      <c r="D8864" s="73">
        <v>1527057.15</v>
      </c>
    </row>
    <row r="8865" spans="2:4" x14ac:dyDescent="0.3">
      <c r="B8865" s="72" t="s">
        <v>392</v>
      </c>
      <c r="C8865" s="74" t="s">
        <v>172</v>
      </c>
      <c r="D8865" s="73">
        <v>6344.81</v>
      </c>
    </row>
    <row r="8866" spans="2:4" x14ac:dyDescent="0.3">
      <c r="B8866" s="72" t="s">
        <v>392</v>
      </c>
      <c r="C8866" s="74" t="s">
        <v>174</v>
      </c>
      <c r="D8866" s="73">
        <v>33082.92</v>
      </c>
    </row>
    <row r="8867" spans="2:4" x14ac:dyDescent="0.3">
      <c r="B8867" s="72" t="s">
        <v>392</v>
      </c>
      <c r="C8867" s="74" t="s">
        <v>178</v>
      </c>
      <c r="D8867" s="73">
        <v>867.58</v>
      </c>
    </row>
    <row r="8868" spans="2:4" x14ac:dyDescent="0.3">
      <c r="B8868" s="72" t="s">
        <v>392</v>
      </c>
      <c r="C8868" s="74" t="s">
        <v>180</v>
      </c>
      <c r="D8868" s="73">
        <v>28644.760000000002</v>
      </c>
    </row>
    <row r="8869" spans="2:4" x14ac:dyDescent="0.3">
      <c r="B8869" s="72" t="s">
        <v>392</v>
      </c>
      <c r="C8869" s="74" t="s">
        <v>182</v>
      </c>
      <c r="D8869" s="73">
        <v>617760.25</v>
      </c>
    </row>
    <row r="8870" spans="2:4" x14ac:dyDescent="0.3">
      <c r="B8870" s="72" t="s">
        <v>392</v>
      </c>
      <c r="C8870" s="74" t="s">
        <v>135</v>
      </c>
      <c r="D8870" s="73">
        <v>158255.74</v>
      </c>
    </row>
    <row r="8871" spans="2:4" x14ac:dyDescent="0.3">
      <c r="B8871" s="72" t="s">
        <v>392</v>
      </c>
      <c r="C8871" s="74" t="s">
        <v>137</v>
      </c>
      <c r="D8871" s="73">
        <v>213836.66999999998</v>
      </c>
    </row>
    <row r="8872" spans="2:4" x14ac:dyDescent="0.3">
      <c r="B8872" s="72" t="s">
        <v>392</v>
      </c>
      <c r="C8872" s="74" t="s">
        <v>139</v>
      </c>
      <c r="D8872" s="73">
        <v>3404.4</v>
      </c>
    </row>
    <row r="8873" spans="2:4" x14ac:dyDescent="0.3">
      <c r="B8873" s="72" t="s">
        <v>392</v>
      </c>
      <c r="C8873" s="74" t="s">
        <v>143</v>
      </c>
      <c r="D8873" s="73">
        <v>17277.739999999998</v>
      </c>
    </row>
    <row r="8874" spans="2:4" x14ac:dyDescent="0.3">
      <c r="B8874" s="72" t="s">
        <v>392</v>
      </c>
      <c r="C8874" s="74" t="s">
        <v>145</v>
      </c>
      <c r="D8874" s="73">
        <v>7643.2000000000007</v>
      </c>
    </row>
    <row r="8875" spans="2:4" x14ac:dyDescent="0.3">
      <c r="B8875" s="72" t="s">
        <v>392</v>
      </c>
      <c r="C8875" s="74" t="s">
        <v>147</v>
      </c>
      <c r="D8875" s="73">
        <v>343.32</v>
      </c>
    </row>
    <row r="8876" spans="2:4" x14ac:dyDescent="0.3">
      <c r="B8876" s="72" t="s">
        <v>392</v>
      </c>
      <c r="C8876" s="74" t="s">
        <v>149</v>
      </c>
      <c r="D8876" s="73">
        <v>567.57999999999993</v>
      </c>
    </row>
    <row r="8877" spans="2:4" x14ac:dyDescent="0.3">
      <c r="B8877" s="72" t="s">
        <v>392</v>
      </c>
      <c r="C8877" s="74" t="s">
        <v>159</v>
      </c>
      <c r="D8877" s="73">
        <v>73872.100000000006</v>
      </c>
    </row>
    <row r="8878" spans="2:4" x14ac:dyDescent="0.3">
      <c r="B8878" s="72" t="s">
        <v>392</v>
      </c>
      <c r="C8878" s="74" t="s">
        <v>161</v>
      </c>
      <c r="D8878" s="73">
        <v>224284.65</v>
      </c>
    </row>
    <row r="8879" spans="2:4" x14ac:dyDescent="0.3">
      <c r="B8879" s="72" t="s">
        <v>392</v>
      </c>
      <c r="C8879" s="74" t="s">
        <v>163</v>
      </c>
      <c r="D8879" s="73">
        <v>50005.279999999999</v>
      </c>
    </row>
    <row r="8880" spans="2:4" x14ac:dyDescent="0.3">
      <c r="B8880" s="72" t="s">
        <v>392</v>
      </c>
      <c r="C8880" s="74" t="s">
        <v>165</v>
      </c>
      <c r="D8880" s="73">
        <v>120080.72</v>
      </c>
    </row>
    <row r="8881" spans="2:4" x14ac:dyDescent="0.3">
      <c r="B8881" s="72" t="s">
        <v>392</v>
      </c>
      <c r="C8881" s="74" t="s">
        <v>124</v>
      </c>
      <c r="D8881" s="73">
        <v>5774.65</v>
      </c>
    </row>
    <row r="8882" spans="2:4" x14ac:dyDescent="0.3">
      <c r="B8882" s="72" t="s">
        <v>392</v>
      </c>
      <c r="C8882" s="74" t="s">
        <v>126</v>
      </c>
      <c r="D8882" s="73">
        <v>5863.0399999999991</v>
      </c>
    </row>
    <row r="8883" spans="2:4" x14ac:dyDescent="0.3">
      <c r="B8883" s="72" t="s">
        <v>392</v>
      </c>
      <c r="C8883" s="74" t="s">
        <v>128</v>
      </c>
      <c r="D8883" s="73">
        <v>60655.31</v>
      </c>
    </row>
    <row r="8884" spans="2:4" x14ac:dyDescent="0.3">
      <c r="B8884" s="72" t="s">
        <v>392</v>
      </c>
      <c r="C8884" s="74" t="s">
        <v>130</v>
      </c>
      <c r="D8884" s="73">
        <v>14079.85</v>
      </c>
    </row>
    <row r="8885" spans="2:4" x14ac:dyDescent="0.3">
      <c r="B8885" s="72" t="s">
        <v>392</v>
      </c>
      <c r="C8885" s="74" t="s">
        <v>132</v>
      </c>
      <c r="D8885" s="73">
        <v>106660.85</v>
      </c>
    </row>
    <row r="8886" spans="2:4" x14ac:dyDescent="0.3">
      <c r="B8886" s="72" t="s">
        <v>392</v>
      </c>
      <c r="C8886" s="74" t="s">
        <v>39</v>
      </c>
      <c r="D8886" s="73">
        <v>9662.869999999999</v>
      </c>
    </row>
    <row r="8887" spans="2:4" x14ac:dyDescent="0.3">
      <c r="B8887" s="72" t="s">
        <v>392</v>
      </c>
      <c r="C8887" s="74" t="s">
        <v>49</v>
      </c>
      <c r="D8887" s="73">
        <v>59223.77</v>
      </c>
    </row>
    <row r="8888" spans="2:4" x14ac:dyDescent="0.3">
      <c r="B8888" s="72" t="s">
        <v>392</v>
      </c>
      <c r="C8888" s="74" t="s">
        <v>57</v>
      </c>
      <c r="D8888" s="73">
        <v>50</v>
      </c>
    </row>
    <row r="8889" spans="2:4" x14ac:dyDescent="0.3">
      <c r="B8889" s="72" t="s">
        <v>392</v>
      </c>
      <c r="C8889" s="74" t="s">
        <v>67</v>
      </c>
      <c r="D8889" s="73">
        <v>758.18999999999994</v>
      </c>
    </row>
    <row r="8890" spans="2:4" x14ac:dyDescent="0.3">
      <c r="B8890" s="72" t="s">
        <v>392</v>
      </c>
      <c r="C8890" s="74" t="s">
        <v>69</v>
      </c>
      <c r="D8890" s="73">
        <v>9384.49</v>
      </c>
    </row>
    <row r="8891" spans="2:4" x14ac:dyDescent="0.3">
      <c r="B8891" s="72" t="s">
        <v>392</v>
      </c>
      <c r="C8891" s="74" t="s">
        <v>71</v>
      </c>
      <c r="D8891" s="73">
        <v>54203.090000000004</v>
      </c>
    </row>
    <row r="8892" spans="2:4" x14ac:dyDescent="0.3">
      <c r="B8892" s="72" t="s">
        <v>392</v>
      </c>
      <c r="C8892" s="74" t="s">
        <v>85</v>
      </c>
      <c r="D8892" s="73">
        <v>10989.130000000001</v>
      </c>
    </row>
    <row r="8893" spans="2:4" x14ac:dyDescent="0.3">
      <c r="B8893" s="72" t="s">
        <v>392</v>
      </c>
      <c r="C8893" s="74" t="s">
        <v>89</v>
      </c>
      <c r="D8893" s="73">
        <v>22761.56</v>
      </c>
    </row>
    <row r="8894" spans="2:4" x14ac:dyDescent="0.3">
      <c r="B8894" s="72" t="s">
        <v>392</v>
      </c>
      <c r="C8894" s="74" t="s">
        <v>91</v>
      </c>
      <c r="D8894" s="73">
        <v>11622.96</v>
      </c>
    </row>
    <row r="8895" spans="2:4" x14ac:dyDescent="0.3">
      <c r="B8895" s="72" t="s">
        <v>392</v>
      </c>
      <c r="C8895" s="74" t="s">
        <v>95</v>
      </c>
      <c r="D8895" s="73">
        <v>11887.5</v>
      </c>
    </row>
    <row r="8896" spans="2:4" x14ac:dyDescent="0.3">
      <c r="B8896" s="72" t="s">
        <v>392</v>
      </c>
      <c r="C8896" s="74" t="s">
        <v>97</v>
      </c>
      <c r="D8896" s="73">
        <v>17030.07</v>
      </c>
    </row>
    <row r="8897" spans="2:4" x14ac:dyDescent="0.3">
      <c r="B8897" s="72" t="s">
        <v>392</v>
      </c>
      <c r="C8897" s="74" t="s">
        <v>101</v>
      </c>
      <c r="D8897" s="73">
        <v>579.92999999999995</v>
      </c>
    </row>
    <row r="8898" spans="2:4" x14ac:dyDescent="0.3">
      <c r="B8898" s="72" t="s">
        <v>392</v>
      </c>
      <c r="C8898" s="74" t="s">
        <v>105</v>
      </c>
      <c r="D8898" s="73">
        <v>6465.8</v>
      </c>
    </row>
    <row r="8899" spans="2:4" x14ac:dyDescent="0.3">
      <c r="B8899" s="72" t="s">
        <v>392</v>
      </c>
      <c r="C8899" s="74" t="s">
        <v>107</v>
      </c>
      <c r="D8899" s="73">
        <v>1050</v>
      </c>
    </row>
    <row r="8900" spans="2:4" x14ac:dyDescent="0.3">
      <c r="B8900" s="72" t="s">
        <v>392</v>
      </c>
      <c r="C8900" s="74" t="s">
        <v>109</v>
      </c>
      <c r="D8900" s="73">
        <v>257926.64</v>
      </c>
    </row>
    <row r="8901" spans="2:4" x14ac:dyDescent="0.3">
      <c r="B8901" s="72" t="s">
        <v>392</v>
      </c>
      <c r="C8901" s="74" t="s">
        <v>111</v>
      </c>
      <c r="D8901" s="73">
        <v>3731.9700000000003</v>
      </c>
    </row>
    <row r="8902" spans="2:4" x14ac:dyDescent="0.3">
      <c r="B8902" s="72" t="s">
        <v>392</v>
      </c>
      <c r="C8902" s="74" t="s">
        <v>117</v>
      </c>
      <c r="D8902" s="73">
        <v>244.25</v>
      </c>
    </row>
    <row r="8903" spans="2:4" x14ac:dyDescent="0.3">
      <c r="B8903" s="72" t="s">
        <v>392</v>
      </c>
      <c r="C8903" s="74" t="s">
        <v>119</v>
      </c>
      <c r="D8903" s="73">
        <v>2327.81</v>
      </c>
    </row>
    <row r="8904" spans="2:4" x14ac:dyDescent="0.3">
      <c r="B8904" s="72" t="s">
        <v>392</v>
      </c>
      <c r="C8904" s="74" t="s">
        <v>22</v>
      </c>
      <c r="D8904" s="73">
        <v>4616.7</v>
      </c>
    </row>
    <row r="8905" spans="2:4" x14ac:dyDescent="0.3">
      <c r="B8905" s="72" t="s">
        <v>688</v>
      </c>
      <c r="C8905" s="74" t="s">
        <v>194</v>
      </c>
      <c r="D8905" s="73">
        <v>138819.46</v>
      </c>
    </row>
    <row r="8906" spans="2:4" x14ac:dyDescent="0.3">
      <c r="B8906" s="72" t="s">
        <v>688</v>
      </c>
      <c r="C8906" s="74" t="s">
        <v>193</v>
      </c>
      <c r="D8906" s="73">
        <v>-138819.46000000002</v>
      </c>
    </row>
    <row r="8907" spans="2:4" x14ac:dyDescent="0.3">
      <c r="B8907" s="72" t="s">
        <v>688</v>
      </c>
      <c r="C8907" s="74" t="s">
        <v>185</v>
      </c>
      <c r="D8907" s="73">
        <v>271412.5</v>
      </c>
    </row>
    <row r="8908" spans="2:4" x14ac:dyDescent="0.3">
      <c r="B8908" s="72" t="s">
        <v>688</v>
      </c>
      <c r="C8908" s="74" t="s">
        <v>186</v>
      </c>
      <c r="D8908" s="73">
        <v>134644.91</v>
      </c>
    </row>
    <row r="8909" spans="2:4" x14ac:dyDescent="0.3">
      <c r="B8909" s="72" t="s">
        <v>688</v>
      </c>
      <c r="C8909" s="74" t="s">
        <v>187</v>
      </c>
      <c r="D8909" s="73">
        <v>1232712.58</v>
      </c>
    </row>
    <row r="8910" spans="2:4" x14ac:dyDescent="0.3">
      <c r="B8910" s="72" t="s">
        <v>688</v>
      </c>
      <c r="C8910" s="74" t="s">
        <v>190</v>
      </c>
      <c r="D8910" s="73">
        <v>1796609.7499999998</v>
      </c>
    </row>
    <row r="8911" spans="2:4" x14ac:dyDescent="0.3">
      <c r="B8911" s="72" t="s">
        <v>688</v>
      </c>
      <c r="C8911" s="74" t="s">
        <v>191</v>
      </c>
      <c r="D8911" s="73">
        <v>715001.8899999999</v>
      </c>
    </row>
    <row r="8912" spans="2:4" x14ac:dyDescent="0.3">
      <c r="B8912" s="72" t="s">
        <v>688</v>
      </c>
      <c r="C8912" s="74" t="s">
        <v>192</v>
      </c>
      <c r="D8912" s="73">
        <v>26675465.920000002</v>
      </c>
    </row>
    <row r="8913" spans="2:4" x14ac:dyDescent="0.3">
      <c r="B8913" s="72" t="s">
        <v>688</v>
      </c>
      <c r="C8913" s="74" t="s">
        <v>172</v>
      </c>
      <c r="D8913" s="73">
        <v>69697.959999999992</v>
      </c>
    </row>
    <row r="8914" spans="2:4" x14ac:dyDescent="0.3">
      <c r="B8914" s="72" t="s">
        <v>688</v>
      </c>
      <c r="C8914" s="74" t="s">
        <v>174</v>
      </c>
      <c r="D8914" s="73">
        <v>840919.48</v>
      </c>
    </row>
    <row r="8915" spans="2:4" x14ac:dyDescent="0.3">
      <c r="B8915" s="72" t="s">
        <v>688</v>
      </c>
      <c r="C8915" s="74" t="s">
        <v>178</v>
      </c>
      <c r="D8915" s="73">
        <v>619867.99</v>
      </c>
    </row>
    <row r="8916" spans="2:4" x14ac:dyDescent="0.3">
      <c r="B8916" s="72" t="s">
        <v>688</v>
      </c>
      <c r="C8916" s="74" t="s">
        <v>180</v>
      </c>
      <c r="D8916" s="73">
        <v>285338.54000000004</v>
      </c>
    </row>
    <row r="8917" spans="2:4" x14ac:dyDescent="0.3">
      <c r="B8917" s="72" t="s">
        <v>688</v>
      </c>
      <c r="C8917" s="74" t="s">
        <v>182</v>
      </c>
      <c r="D8917" s="73">
        <v>11174870.049999999</v>
      </c>
    </row>
    <row r="8918" spans="2:4" x14ac:dyDescent="0.3">
      <c r="B8918" s="72" t="s">
        <v>688</v>
      </c>
      <c r="C8918" s="74" t="s">
        <v>135</v>
      </c>
      <c r="D8918" s="73">
        <v>506.9</v>
      </c>
    </row>
    <row r="8919" spans="2:4" x14ac:dyDescent="0.3">
      <c r="B8919" s="72" t="s">
        <v>688</v>
      </c>
      <c r="C8919" s="74" t="s">
        <v>139</v>
      </c>
      <c r="D8919" s="73">
        <v>3391695.93</v>
      </c>
    </row>
    <row r="8920" spans="2:4" x14ac:dyDescent="0.3">
      <c r="B8920" s="72" t="s">
        <v>688</v>
      </c>
      <c r="C8920" s="74" t="s">
        <v>141</v>
      </c>
      <c r="D8920" s="73">
        <v>4030405.8099999996</v>
      </c>
    </row>
    <row r="8921" spans="2:4" x14ac:dyDescent="0.3">
      <c r="B8921" s="72" t="s">
        <v>688</v>
      </c>
      <c r="C8921" s="74" t="s">
        <v>143</v>
      </c>
      <c r="D8921" s="73">
        <v>366874.87</v>
      </c>
    </row>
    <row r="8922" spans="2:4" x14ac:dyDescent="0.3">
      <c r="B8922" s="72" t="s">
        <v>688</v>
      </c>
      <c r="C8922" s="74" t="s">
        <v>145</v>
      </c>
      <c r="D8922" s="73">
        <v>224533.43999999997</v>
      </c>
    </row>
    <row r="8923" spans="2:4" x14ac:dyDescent="0.3">
      <c r="B8923" s="72" t="s">
        <v>688</v>
      </c>
      <c r="C8923" s="74" t="s">
        <v>147</v>
      </c>
      <c r="D8923" s="73">
        <v>7192.31</v>
      </c>
    </row>
    <row r="8924" spans="2:4" x14ac:dyDescent="0.3">
      <c r="B8924" s="72" t="s">
        <v>688</v>
      </c>
      <c r="C8924" s="74" t="s">
        <v>149</v>
      </c>
      <c r="D8924" s="73">
        <v>12684.59</v>
      </c>
    </row>
    <row r="8925" spans="2:4" x14ac:dyDescent="0.3">
      <c r="B8925" s="72" t="s">
        <v>688</v>
      </c>
      <c r="C8925" s="74" t="s">
        <v>159</v>
      </c>
      <c r="D8925" s="73">
        <v>1518609.0899999996</v>
      </c>
    </row>
    <row r="8926" spans="2:4" x14ac:dyDescent="0.3">
      <c r="B8926" s="72" t="s">
        <v>688</v>
      </c>
      <c r="C8926" s="74" t="s">
        <v>161</v>
      </c>
      <c r="D8926" s="73">
        <v>4286264.21</v>
      </c>
    </row>
    <row r="8927" spans="2:4" x14ac:dyDescent="0.3">
      <c r="B8927" s="72" t="s">
        <v>688</v>
      </c>
      <c r="C8927" s="74" t="s">
        <v>163</v>
      </c>
      <c r="D8927" s="73">
        <v>964072.74</v>
      </c>
    </row>
    <row r="8928" spans="2:4" x14ac:dyDescent="0.3">
      <c r="B8928" s="72" t="s">
        <v>688</v>
      </c>
      <c r="C8928" s="74" t="s">
        <v>165</v>
      </c>
      <c r="D8928" s="73">
        <v>2298238.4799999995</v>
      </c>
    </row>
    <row r="8929" spans="2:4" x14ac:dyDescent="0.3">
      <c r="B8929" s="72" t="s">
        <v>688</v>
      </c>
      <c r="C8929" s="74" t="s">
        <v>124</v>
      </c>
      <c r="D8929" s="73">
        <v>1890263.93</v>
      </c>
    </row>
    <row r="8930" spans="2:4" x14ac:dyDescent="0.3">
      <c r="B8930" s="72" t="s">
        <v>688</v>
      </c>
      <c r="C8930" s="74" t="s">
        <v>126</v>
      </c>
      <c r="D8930" s="73">
        <v>490317.77</v>
      </c>
    </row>
    <row r="8931" spans="2:4" x14ac:dyDescent="0.3">
      <c r="B8931" s="72" t="s">
        <v>688</v>
      </c>
      <c r="C8931" s="74" t="s">
        <v>128</v>
      </c>
      <c r="D8931" s="73">
        <v>928808.71</v>
      </c>
    </row>
    <row r="8932" spans="2:4" x14ac:dyDescent="0.3">
      <c r="B8932" s="72" t="s">
        <v>688</v>
      </c>
      <c r="C8932" s="74" t="s">
        <v>130</v>
      </c>
      <c r="D8932" s="73">
        <v>336571.66</v>
      </c>
    </row>
    <row r="8933" spans="2:4" x14ac:dyDescent="0.3">
      <c r="B8933" s="72" t="s">
        <v>688</v>
      </c>
      <c r="C8933" s="74" t="s">
        <v>132</v>
      </c>
      <c r="D8933" s="73">
        <v>1362204.7599999998</v>
      </c>
    </row>
    <row r="8934" spans="2:4" x14ac:dyDescent="0.3">
      <c r="B8934" s="72" t="s">
        <v>688</v>
      </c>
      <c r="C8934" s="74" t="s">
        <v>39</v>
      </c>
      <c r="D8934" s="73">
        <v>201197.45</v>
      </c>
    </row>
    <row r="8935" spans="2:4" x14ac:dyDescent="0.3">
      <c r="B8935" s="72" t="s">
        <v>688</v>
      </c>
      <c r="C8935" s="74" t="s">
        <v>49</v>
      </c>
      <c r="D8935" s="73">
        <v>667550.96000000008</v>
      </c>
    </row>
    <row r="8936" spans="2:4" x14ac:dyDescent="0.3">
      <c r="B8936" s="72" t="s">
        <v>688</v>
      </c>
      <c r="C8936" s="74" t="s">
        <v>51</v>
      </c>
      <c r="D8936" s="73">
        <v>186378.46</v>
      </c>
    </row>
    <row r="8937" spans="2:4" x14ac:dyDescent="0.3">
      <c r="B8937" s="72" t="s">
        <v>688</v>
      </c>
      <c r="C8937" s="74" t="s">
        <v>55</v>
      </c>
      <c r="D8937" s="73">
        <v>232.9</v>
      </c>
    </row>
    <row r="8938" spans="2:4" x14ac:dyDescent="0.3">
      <c r="B8938" s="72" t="s">
        <v>688</v>
      </c>
      <c r="C8938" s="74" t="s">
        <v>57</v>
      </c>
      <c r="D8938" s="73">
        <v>35411.18</v>
      </c>
    </row>
    <row r="8939" spans="2:4" x14ac:dyDescent="0.3">
      <c r="B8939" s="72" t="s">
        <v>688</v>
      </c>
      <c r="C8939" s="74" t="s">
        <v>61</v>
      </c>
      <c r="D8939" s="73">
        <v>657542.29</v>
      </c>
    </row>
    <row r="8940" spans="2:4" x14ac:dyDescent="0.3">
      <c r="B8940" s="72" t="s">
        <v>688</v>
      </c>
      <c r="C8940" s="74" t="s">
        <v>63</v>
      </c>
      <c r="D8940" s="73">
        <v>196198.83000000002</v>
      </c>
    </row>
    <row r="8941" spans="2:4" x14ac:dyDescent="0.3">
      <c r="B8941" s="72" t="s">
        <v>688</v>
      </c>
      <c r="C8941" s="74" t="s">
        <v>65</v>
      </c>
      <c r="D8941" s="73">
        <v>34955.449999999997</v>
      </c>
    </row>
    <row r="8942" spans="2:4" x14ac:dyDescent="0.3">
      <c r="B8942" s="72" t="s">
        <v>688</v>
      </c>
      <c r="C8942" s="74" t="s">
        <v>67</v>
      </c>
      <c r="D8942" s="73">
        <v>6411.77</v>
      </c>
    </row>
    <row r="8943" spans="2:4" x14ac:dyDescent="0.3">
      <c r="B8943" s="72" t="s">
        <v>688</v>
      </c>
      <c r="C8943" s="74" t="s">
        <v>69</v>
      </c>
      <c r="D8943" s="73">
        <v>431906.38</v>
      </c>
    </row>
    <row r="8944" spans="2:4" x14ac:dyDescent="0.3">
      <c r="B8944" s="72" t="s">
        <v>688</v>
      </c>
      <c r="C8944" s="74" t="s">
        <v>71</v>
      </c>
      <c r="D8944" s="73">
        <v>705023.64</v>
      </c>
    </row>
    <row r="8945" spans="2:4" x14ac:dyDescent="0.3">
      <c r="B8945" s="72" t="s">
        <v>688</v>
      </c>
      <c r="C8945" s="74" t="s">
        <v>73</v>
      </c>
      <c r="D8945" s="73">
        <v>2407.4899999999998</v>
      </c>
    </row>
    <row r="8946" spans="2:4" x14ac:dyDescent="0.3">
      <c r="B8946" s="72" t="s">
        <v>688</v>
      </c>
      <c r="C8946" s="74" t="s">
        <v>77</v>
      </c>
      <c r="D8946" s="73">
        <v>950.61999999999989</v>
      </c>
    </row>
    <row r="8947" spans="2:4" x14ac:dyDescent="0.3">
      <c r="B8947" s="72" t="s">
        <v>688</v>
      </c>
      <c r="C8947" s="74" t="s">
        <v>81</v>
      </c>
      <c r="D8947" s="73">
        <v>-172069.56</v>
      </c>
    </row>
    <row r="8948" spans="2:4" x14ac:dyDescent="0.3">
      <c r="B8948" s="72" t="s">
        <v>688</v>
      </c>
      <c r="C8948" s="74" t="s">
        <v>85</v>
      </c>
      <c r="D8948" s="73">
        <v>204521.78999999998</v>
      </c>
    </row>
    <row r="8949" spans="2:4" x14ac:dyDescent="0.3">
      <c r="B8949" s="72" t="s">
        <v>688</v>
      </c>
      <c r="C8949" s="74" t="s">
        <v>87</v>
      </c>
      <c r="D8949" s="73">
        <v>29099.73</v>
      </c>
    </row>
    <row r="8950" spans="2:4" x14ac:dyDescent="0.3">
      <c r="B8950" s="72" t="s">
        <v>688</v>
      </c>
      <c r="C8950" s="74" t="s">
        <v>91</v>
      </c>
      <c r="D8950" s="73">
        <v>197717.53</v>
      </c>
    </row>
    <row r="8951" spans="2:4" x14ac:dyDescent="0.3">
      <c r="B8951" s="72" t="s">
        <v>688</v>
      </c>
      <c r="C8951" s="74" t="s">
        <v>93</v>
      </c>
      <c r="D8951" s="73">
        <v>234204.03</v>
      </c>
    </row>
    <row r="8952" spans="2:4" x14ac:dyDescent="0.3">
      <c r="B8952" s="72" t="s">
        <v>688</v>
      </c>
      <c r="C8952" s="74" t="s">
        <v>95</v>
      </c>
      <c r="D8952" s="73">
        <v>326823.46999999997</v>
      </c>
    </row>
    <row r="8953" spans="2:4" x14ac:dyDescent="0.3">
      <c r="B8953" s="72" t="s">
        <v>688</v>
      </c>
      <c r="C8953" s="74" t="s">
        <v>97</v>
      </c>
      <c r="D8953" s="73">
        <v>1040527.36</v>
      </c>
    </row>
    <row r="8954" spans="2:4" x14ac:dyDescent="0.3">
      <c r="B8954" s="72" t="s">
        <v>688</v>
      </c>
      <c r="C8954" s="74" t="s">
        <v>99</v>
      </c>
      <c r="D8954" s="73">
        <v>221731.67</v>
      </c>
    </row>
    <row r="8955" spans="2:4" x14ac:dyDescent="0.3">
      <c r="B8955" s="72" t="s">
        <v>688</v>
      </c>
      <c r="C8955" s="74" t="s">
        <v>101</v>
      </c>
      <c r="D8955" s="73">
        <v>238038.25999999998</v>
      </c>
    </row>
    <row r="8956" spans="2:4" x14ac:dyDescent="0.3">
      <c r="B8956" s="72" t="s">
        <v>688</v>
      </c>
      <c r="C8956" s="74" t="s">
        <v>105</v>
      </c>
      <c r="D8956" s="73">
        <v>23390.25</v>
      </c>
    </row>
    <row r="8957" spans="2:4" x14ac:dyDescent="0.3">
      <c r="B8957" s="72" t="s">
        <v>688</v>
      </c>
      <c r="C8957" s="74" t="s">
        <v>107</v>
      </c>
      <c r="D8957" s="73">
        <v>63630</v>
      </c>
    </row>
    <row r="8958" spans="2:4" x14ac:dyDescent="0.3">
      <c r="B8958" s="72" t="s">
        <v>688</v>
      </c>
      <c r="C8958" s="74" t="s">
        <v>109</v>
      </c>
      <c r="D8958" s="73">
        <v>578158.09000000008</v>
      </c>
    </row>
    <row r="8959" spans="2:4" x14ac:dyDescent="0.3">
      <c r="B8959" s="72" t="s">
        <v>688</v>
      </c>
      <c r="C8959" s="74" t="s">
        <v>111</v>
      </c>
      <c r="D8959" s="73">
        <v>138831.08000000002</v>
      </c>
    </row>
    <row r="8960" spans="2:4" x14ac:dyDescent="0.3">
      <c r="B8960" s="72" t="s">
        <v>688</v>
      </c>
      <c r="C8960" s="74" t="s">
        <v>115</v>
      </c>
      <c r="D8960" s="73">
        <v>27710</v>
      </c>
    </row>
    <row r="8961" spans="2:4" x14ac:dyDescent="0.3">
      <c r="B8961" s="72" t="s">
        <v>688</v>
      </c>
      <c r="C8961" s="74" t="s">
        <v>117</v>
      </c>
      <c r="D8961" s="73">
        <v>47319.54</v>
      </c>
    </row>
    <row r="8962" spans="2:4" x14ac:dyDescent="0.3">
      <c r="B8962" s="72" t="s">
        <v>688</v>
      </c>
      <c r="C8962" s="74" t="s">
        <v>119</v>
      </c>
      <c r="D8962" s="73">
        <v>13405.7</v>
      </c>
    </row>
    <row r="8963" spans="2:4" x14ac:dyDescent="0.3">
      <c r="B8963" s="72" t="s">
        <v>688</v>
      </c>
      <c r="C8963" s="74" t="s">
        <v>121</v>
      </c>
      <c r="D8963" s="73">
        <v>10670.27</v>
      </c>
    </row>
    <row r="8964" spans="2:4" x14ac:dyDescent="0.3">
      <c r="B8964" s="72" t="s">
        <v>688</v>
      </c>
      <c r="C8964" s="74" t="s">
        <v>22</v>
      </c>
      <c r="D8964" s="73">
        <v>70066.41</v>
      </c>
    </row>
    <row r="8965" spans="2:4" x14ac:dyDescent="0.3">
      <c r="B8965" s="72" t="s">
        <v>688</v>
      </c>
      <c r="C8965" s="74" t="s">
        <v>6</v>
      </c>
      <c r="D8965" s="73">
        <v>491951.82999999996</v>
      </c>
    </row>
    <row r="8966" spans="2:4" x14ac:dyDescent="0.3">
      <c r="B8966" s="72" t="s">
        <v>688</v>
      </c>
      <c r="C8966" s="74" t="s">
        <v>14</v>
      </c>
      <c r="D8966" s="73">
        <v>16320</v>
      </c>
    </row>
    <row r="8967" spans="2:4" x14ac:dyDescent="0.3">
      <c r="B8967" s="72" t="s">
        <v>688</v>
      </c>
      <c r="C8967" s="74" t="s">
        <v>16</v>
      </c>
      <c r="D8967" s="73">
        <v>26171.81</v>
      </c>
    </row>
    <row r="8968" spans="2:4" x14ac:dyDescent="0.3">
      <c r="B8968" s="72" t="s">
        <v>486</v>
      </c>
      <c r="C8968" s="74" t="s">
        <v>194</v>
      </c>
      <c r="D8968" s="73">
        <v>17286.129999999997</v>
      </c>
    </row>
    <row r="8969" spans="2:4" x14ac:dyDescent="0.3">
      <c r="B8969" s="72" t="s">
        <v>486</v>
      </c>
      <c r="C8969" s="74" t="s">
        <v>193</v>
      </c>
      <c r="D8969" s="73">
        <v>-17286.13</v>
      </c>
    </row>
    <row r="8970" spans="2:4" x14ac:dyDescent="0.3">
      <c r="B8970" s="72" t="s">
        <v>486</v>
      </c>
      <c r="C8970" s="74" t="s">
        <v>186</v>
      </c>
      <c r="D8970" s="73">
        <v>23705.200000000001</v>
      </c>
    </row>
    <row r="8971" spans="2:4" x14ac:dyDescent="0.3">
      <c r="B8971" s="72" t="s">
        <v>486</v>
      </c>
      <c r="C8971" s="74" t="s">
        <v>187</v>
      </c>
      <c r="D8971" s="73">
        <v>60324.369999999995</v>
      </c>
    </row>
    <row r="8972" spans="2:4" x14ac:dyDescent="0.3">
      <c r="B8972" s="72" t="s">
        <v>486</v>
      </c>
      <c r="C8972" s="74" t="s">
        <v>190</v>
      </c>
      <c r="D8972" s="73">
        <v>25582.82</v>
      </c>
    </row>
    <row r="8973" spans="2:4" x14ac:dyDescent="0.3">
      <c r="B8973" s="72" t="s">
        <v>486</v>
      </c>
      <c r="C8973" s="74" t="s">
        <v>191</v>
      </c>
      <c r="D8973" s="73">
        <v>49952.47</v>
      </c>
    </row>
    <row r="8974" spans="2:4" x14ac:dyDescent="0.3">
      <c r="B8974" s="72" t="s">
        <v>486</v>
      </c>
      <c r="C8974" s="74" t="s">
        <v>192</v>
      </c>
      <c r="D8974" s="73">
        <v>1389798.51</v>
      </c>
    </row>
    <row r="8975" spans="2:4" x14ac:dyDescent="0.3">
      <c r="B8975" s="72" t="s">
        <v>486</v>
      </c>
      <c r="C8975" s="74" t="s">
        <v>172</v>
      </c>
      <c r="D8975" s="73">
        <v>19892.39</v>
      </c>
    </row>
    <row r="8976" spans="2:4" x14ac:dyDescent="0.3">
      <c r="B8976" s="72" t="s">
        <v>486</v>
      </c>
      <c r="C8976" s="74" t="s">
        <v>174</v>
      </c>
      <c r="D8976" s="73">
        <v>52318.82</v>
      </c>
    </row>
    <row r="8977" spans="2:4" x14ac:dyDescent="0.3">
      <c r="B8977" s="72" t="s">
        <v>486</v>
      </c>
      <c r="C8977" s="74" t="s">
        <v>178</v>
      </c>
      <c r="D8977" s="73">
        <v>39940.15</v>
      </c>
    </row>
    <row r="8978" spans="2:4" x14ac:dyDescent="0.3">
      <c r="B8978" s="72" t="s">
        <v>486</v>
      </c>
      <c r="C8978" s="74" t="s">
        <v>180</v>
      </c>
      <c r="D8978" s="73">
        <v>74955.790000000008</v>
      </c>
    </row>
    <row r="8979" spans="2:4" x14ac:dyDescent="0.3">
      <c r="B8979" s="72" t="s">
        <v>486</v>
      </c>
      <c r="C8979" s="74" t="s">
        <v>182</v>
      </c>
      <c r="D8979" s="73">
        <v>667884.47000000009</v>
      </c>
    </row>
    <row r="8980" spans="2:4" x14ac:dyDescent="0.3">
      <c r="B8980" s="72" t="s">
        <v>486</v>
      </c>
      <c r="C8980" s="74" t="s">
        <v>139</v>
      </c>
      <c r="D8980" s="73">
        <v>227315.63</v>
      </c>
    </row>
    <row r="8981" spans="2:4" x14ac:dyDescent="0.3">
      <c r="B8981" s="72" t="s">
        <v>486</v>
      </c>
      <c r="C8981" s="74" t="s">
        <v>141</v>
      </c>
      <c r="D8981" s="73">
        <v>208372.37</v>
      </c>
    </row>
    <row r="8982" spans="2:4" x14ac:dyDescent="0.3">
      <c r="B8982" s="72" t="s">
        <v>486</v>
      </c>
      <c r="C8982" s="74" t="s">
        <v>143</v>
      </c>
      <c r="D8982" s="73">
        <v>39376.619999999995</v>
      </c>
    </row>
    <row r="8983" spans="2:4" x14ac:dyDescent="0.3">
      <c r="B8983" s="72" t="s">
        <v>486</v>
      </c>
      <c r="C8983" s="74" t="s">
        <v>145</v>
      </c>
      <c r="D8983" s="73">
        <v>10062.33</v>
      </c>
    </row>
    <row r="8984" spans="2:4" x14ac:dyDescent="0.3">
      <c r="B8984" s="72" t="s">
        <v>486</v>
      </c>
      <c r="C8984" s="74" t="s">
        <v>147</v>
      </c>
      <c r="D8984" s="73">
        <v>4769.3899999999994</v>
      </c>
    </row>
    <row r="8985" spans="2:4" x14ac:dyDescent="0.3">
      <c r="B8985" s="72" t="s">
        <v>486</v>
      </c>
      <c r="C8985" s="74" t="s">
        <v>149</v>
      </c>
      <c r="D8985" s="73">
        <v>7100.74</v>
      </c>
    </row>
    <row r="8986" spans="2:4" x14ac:dyDescent="0.3">
      <c r="B8986" s="72" t="s">
        <v>486</v>
      </c>
      <c r="C8986" s="74" t="s">
        <v>159</v>
      </c>
      <c r="D8986" s="73">
        <v>86175.63</v>
      </c>
    </row>
    <row r="8987" spans="2:4" x14ac:dyDescent="0.3">
      <c r="B8987" s="72" t="s">
        <v>486</v>
      </c>
      <c r="C8987" s="74" t="s">
        <v>161</v>
      </c>
      <c r="D8987" s="73">
        <v>216682.44</v>
      </c>
    </row>
    <row r="8988" spans="2:4" x14ac:dyDescent="0.3">
      <c r="B8988" s="72" t="s">
        <v>486</v>
      </c>
      <c r="C8988" s="74" t="s">
        <v>163</v>
      </c>
      <c r="D8988" s="73">
        <v>63916.729999999996</v>
      </c>
    </row>
    <row r="8989" spans="2:4" x14ac:dyDescent="0.3">
      <c r="B8989" s="72" t="s">
        <v>486</v>
      </c>
      <c r="C8989" s="74" t="s">
        <v>165</v>
      </c>
      <c r="D8989" s="73">
        <v>116815.70999999999</v>
      </c>
    </row>
    <row r="8990" spans="2:4" x14ac:dyDescent="0.3">
      <c r="B8990" s="72" t="s">
        <v>486</v>
      </c>
      <c r="C8990" s="74" t="s">
        <v>124</v>
      </c>
      <c r="D8990" s="73">
        <v>106629.33</v>
      </c>
    </row>
    <row r="8991" spans="2:4" x14ac:dyDescent="0.3">
      <c r="B8991" s="72" t="s">
        <v>486</v>
      </c>
      <c r="C8991" s="74" t="s">
        <v>126</v>
      </c>
      <c r="D8991" s="73">
        <v>20733.129999999997</v>
      </c>
    </row>
    <row r="8992" spans="2:4" x14ac:dyDescent="0.3">
      <c r="B8992" s="72" t="s">
        <v>486</v>
      </c>
      <c r="C8992" s="74" t="s">
        <v>128</v>
      </c>
      <c r="D8992" s="73">
        <v>76152.710000000006</v>
      </c>
    </row>
    <row r="8993" spans="2:4" x14ac:dyDescent="0.3">
      <c r="B8993" s="72" t="s">
        <v>486</v>
      </c>
      <c r="C8993" s="74" t="s">
        <v>130</v>
      </c>
      <c r="D8993" s="73">
        <v>29406.89</v>
      </c>
    </row>
    <row r="8994" spans="2:4" x14ac:dyDescent="0.3">
      <c r="B8994" s="72" t="s">
        <v>486</v>
      </c>
      <c r="C8994" s="74" t="s">
        <v>132</v>
      </c>
      <c r="D8994" s="73">
        <v>194614.29000000004</v>
      </c>
    </row>
    <row r="8995" spans="2:4" x14ac:dyDescent="0.3">
      <c r="B8995" s="72" t="s">
        <v>486</v>
      </c>
      <c r="C8995" s="74" t="s">
        <v>29</v>
      </c>
      <c r="D8995" s="73">
        <v>2563.4299999999998</v>
      </c>
    </row>
    <row r="8996" spans="2:4" x14ac:dyDescent="0.3">
      <c r="B8996" s="72" t="s">
        <v>486</v>
      </c>
      <c r="C8996" s="74" t="s">
        <v>35</v>
      </c>
      <c r="D8996" s="73">
        <v>9747.34</v>
      </c>
    </row>
    <row r="8997" spans="2:4" x14ac:dyDescent="0.3">
      <c r="B8997" s="72" t="s">
        <v>486</v>
      </c>
      <c r="C8997" s="74" t="s">
        <v>39</v>
      </c>
      <c r="D8997" s="73">
        <v>644.82999999999993</v>
      </c>
    </row>
    <row r="8998" spans="2:4" x14ac:dyDescent="0.3">
      <c r="B8998" s="72" t="s">
        <v>486</v>
      </c>
      <c r="C8998" s="74" t="s">
        <v>41</v>
      </c>
      <c r="D8998" s="73">
        <v>1502.61</v>
      </c>
    </row>
    <row r="8999" spans="2:4" x14ac:dyDescent="0.3">
      <c r="B8999" s="72" t="s">
        <v>486</v>
      </c>
      <c r="C8999" s="74" t="s">
        <v>49</v>
      </c>
      <c r="D8999" s="73">
        <v>56400.37</v>
      </c>
    </row>
    <row r="9000" spans="2:4" x14ac:dyDescent="0.3">
      <c r="B9000" s="72" t="s">
        <v>486</v>
      </c>
      <c r="C9000" s="74" t="s">
        <v>51</v>
      </c>
      <c r="D9000" s="73">
        <v>3638.08</v>
      </c>
    </row>
    <row r="9001" spans="2:4" x14ac:dyDescent="0.3">
      <c r="B9001" s="72" t="s">
        <v>486</v>
      </c>
      <c r="C9001" s="74" t="s">
        <v>55</v>
      </c>
      <c r="D9001" s="73">
        <v>369752.43999999994</v>
      </c>
    </row>
    <row r="9002" spans="2:4" x14ac:dyDescent="0.3">
      <c r="B9002" s="72" t="s">
        <v>486</v>
      </c>
      <c r="C9002" s="74" t="s">
        <v>61</v>
      </c>
      <c r="D9002" s="73">
        <v>266695.18</v>
      </c>
    </row>
    <row r="9003" spans="2:4" x14ac:dyDescent="0.3">
      <c r="B9003" s="72" t="s">
        <v>486</v>
      </c>
      <c r="C9003" s="74" t="s">
        <v>63</v>
      </c>
      <c r="D9003" s="73">
        <v>8216.880000000001</v>
      </c>
    </row>
    <row r="9004" spans="2:4" x14ac:dyDescent="0.3">
      <c r="B9004" s="72" t="s">
        <v>486</v>
      </c>
      <c r="C9004" s="74" t="s">
        <v>65</v>
      </c>
      <c r="D9004" s="73">
        <v>7406.58</v>
      </c>
    </row>
    <row r="9005" spans="2:4" x14ac:dyDescent="0.3">
      <c r="B9005" s="72" t="s">
        <v>486</v>
      </c>
      <c r="C9005" s="74" t="s">
        <v>67</v>
      </c>
      <c r="D9005" s="73">
        <v>826.68999999999994</v>
      </c>
    </row>
    <row r="9006" spans="2:4" x14ac:dyDescent="0.3">
      <c r="B9006" s="72" t="s">
        <v>486</v>
      </c>
      <c r="C9006" s="74" t="s">
        <v>69</v>
      </c>
      <c r="D9006" s="73">
        <v>19830.099999999999</v>
      </c>
    </row>
    <row r="9007" spans="2:4" x14ac:dyDescent="0.3">
      <c r="B9007" s="72" t="s">
        <v>486</v>
      </c>
      <c r="C9007" s="74" t="s">
        <v>71</v>
      </c>
      <c r="D9007" s="73">
        <v>67013.59</v>
      </c>
    </row>
    <row r="9008" spans="2:4" x14ac:dyDescent="0.3">
      <c r="B9008" s="72" t="s">
        <v>486</v>
      </c>
      <c r="C9008" s="74" t="s">
        <v>73</v>
      </c>
      <c r="D9008" s="73">
        <v>208.65</v>
      </c>
    </row>
    <row r="9009" spans="2:4" x14ac:dyDescent="0.3">
      <c r="B9009" s="72" t="s">
        <v>486</v>
      </c>
      <c r="C9009" s="74" t="s">
        <v>79</v>
      </c>
      <c r="D9009" s="73">
        <v>255</v>
      </c>
    </row>
    <row r="9010" spans="2:4" x14ac:dyDescent="0.3">
      <c r="B9010" s="72" t="s">
        <v>486</v>
      </c>
      <c r="C9010" s="74" t="s">
        <v>81</v>
      </c>
      <c r="D9010" s="73">
        <v>5577.23</v>
      </c>
    </row>
    <row r="9011" spans="2:4" x14ac:dyDescent="0.3">
      <c r="B9011" s="72" t="s">
        <v>486</v>
      </c>
      <c r="C9011" s="74" t="s">
        <v>85</v>
      </c>
      <c r="D9011" s="73">
        <v>1093.55</v>
      </c>
    </row>
    <row r="9012" spans="2:4" x14ac:dyDescent="0.3">
      <c r="B9012" s="72" t="s">
        <v>486</v>
      </c>
      <c r="C9012" s="74" t="s">
        <v>89</v>
      </c>
      <c r="D9012" s="73">
        <v>11789.27</v>
      </c>
    </row>
    <row r="9013" spans="2:4" x14ac:dyDescent="0.3">
      <c r="B9013" s="72" t="s">
        <v>486</v>
      </c>
      <c r="C9013" s="74" t="s">
        <v>91</v>
      </c>
      <c r="D9013" s="73">
        <v>67628.91</v>
      </c>
    </row>
    <row r="9014" spans="2:4" x14ac:dyDescent="0.3">
      <c r="B9014" s="72" t="s">
        <v>486</v>
      </c>
      <c r="C9014" s="74" t="s">
        <v>93</v>
      </c>
      <c r="D9014" s="73">
        <v>11890.429999999998</v>
      </c>
    </row>
    <row r="9015" spans="2:4" x14ac:dyDescent="0.3">
      <c r="B9015" s="72" t="s">
        <v>486</v>
      </c>
      <c r="C9015" s="74" t="s">
        <v>95</v>
      </c>
      <c r="D9015" s="73">
        <v>8933.8700000000008</v>
      </c>
    </row>
    <row r="9016" spans="2:4" x14ac:dyDescent="0.3">
      <c r="B9016" s="72" t="s">
        <v>486</v>
      </c>
      <c r="C9016" s="74" t="s">
        <v>97</v>
      </c>
      <c r="D9016" s="73">
        <v>150</v>
      </c>
    </row>
    <row r="9017" spans="2:4" x14ac:dyDescent="0.3">
      <c r="B9017" s="72" t="s">
        <v>486</v>
      </c>
      <c r="C9017" s="74" t="s">
        <v>99</v>
      </c>
      <c r="D9017" s="73">
        <v>6825.36</v>
      </c>
    </row>
    <row r="9018" spans="2:4" x14ac:dyDescent="0.3">
      <c r="B9018" s="72" t="s">
        <v>486</v>
      </c>
      <c r="C9018" s="74" t="s">
        <v>101</v>
      </c>
      <c r="D9018" s="73">
        <v>43546.64</v>
      </c>
    </row>
    <row r="9019" spans="2:4" x14ac:dyDescent="0.3">
      <c r="B9019" s="72" t="s">
        <v>486</v>
      </c>
      <c r="C9019" s="74" t="s">
        <v>105</v>
      </c>
      <c r="D9019" s="73">
        <v>5480.5</v>
      </c>
    </row>
    <row r="9020" spans="2:4" x14ac:dyDescent="0.3">
      <c r="B9020" s="72" t="s">
        <v>486</v>
      </c>
      <c r="C9020" s="74" t="s">
        <v>109</v>
      </c>
      <c r="D9020" s="73">
        <v>43468.15</v>
      </c>
    </row>
    <row r="9021" spans="2:4" x14ac:dyDescent="0.3">
      <c r="B9021" s="72" t="s">
        <v>486</v>
      </c>
      <c r="C9021" s="74" t="s">
        <v>111</v>
      </c>
      <c r="D9021" s="73">
        <v>19391.349999999999</v>
      </c>
    </row>
    <row r="9022" spans="2:4" x14ac:dyDescent="0.3">
      <c r="B9022" s="72" t="s">
        <v>486</v>
      </c>
      <c r="C9022" s="74" t="s">
        <v>115</v>
      </c>
      <c r="D9022" s="73">
        <v>12520278.470000001</v>
      </c>
    </row>
    <row r="9023" spans="2:4" x14ac:dyDescent="0.3">
      <c r="B9023" s="72" t="s">
        <v>486</v>
      </c>
      <c r="C9023" s="74" t="s">
        <v>117</v>
      </c>
      <c r="D9023" s="73">
        <v>30885.61</v>
      </c>
    </row>
    <row r="9024" spans="2:4" x14ac:dyDescent="0.3">
      <c r="B9024" s="72" t="s">
        <v>486</v>
      </c>
      <c r="C9024" s="74" t="s">
        <v>119</v>
      </c>
      <c r="D9024" s="73">
        <v>4094.58</v>
      </c>
    </row>
    <row r="9025" spans="2:4" x14ac:dyDescent="0.3">
      <c r="B9025" s="72" t="s">
        <v>486</v>
      </c>
      <c r="C9025" s="74" t="s">
        <v>121</v>
      </c>
      <c r="D9025" s="73">
        <v>661.58999999999992</v>
      </c>
    </row>
    <row r="9026" spans="2:4" x14ac:dyDescent="0.3">
      <c r="B9026" s="72" t="s">
        <v>486</v>
      </c>
      <c r="C9026" s="74" t="s">
        <v>22</v>
      </c>
      <c r="D9026" s="73">
        <v>3188.65</v>
      </c>
    </row>
    <row r="9027" spans="2:4" x14ac:dyDescent="0.3">
      <c r="B9027" s="72" t="s">
        <v>486</v>
      </c>
      <c r="C9027" s="74" t="s">
        <v>6</v>
      </c>
      <c r="D9027" s="73">
        <v>8832</v>
      </c>
    </row>
    <row r="9028" spans="2:4" x14ac:dyDescent="0.3">
      <c r="B9028" s="72" t="s">
        <v>486</v>
      </c>
      <c r="C9028" s="74" t="s">
        <v>10</v>
      </c>
      <c r="D9028" s="73">
        <v>36900</v>
      </c>
    </row>
    <row r="9029" spans="2:4" x14ac:dyDescent="0.3">
      <c r="B9029" s="72" t="s">
        <v>486</v>
      </c>
      <c r="C9029" s="74" t="s">
        <v>12</v>
      </c>
      <c r="D9029" s="73">
        <v>67487.77</v>
      </c>
    </row>
    <row r="9030" spans="2:4" x14ac:dyDescent="0.3">
      <c r="B9030" s="72" t="s">
        <v>486</v>
      </c>
      <c r="C9030" s="74" t="s">
        <v>16</v>
      </c>
      <c r="D9030" s="73">
        <v>71582.240000000005</v>
      </c>
    </row>
    <row r="9031" spans="2:4" x14ac:dyDescent="0.3">
      <c r="B9031" s="72" t="s">
        <v>610</v>
      </c>
      <c r="C9031" s="74" t="s">
        <v>194</v>
      </c>
      <c r="D9031" s="73">
        <v>1287.96</v>
      </c>
    </row>
    <row r="9032" spans="2:4" x14ac:dyDescent="0.3">
      <c r="B9032" s="72" t="s">
        <v>610</v>
      </c>
      <c r="C9032" s="74" t="s">
        <v>193</v>
      </c>
      <c r="D9032" s="73">
        <v>-1287.96</v>
      </c>
    </row>
    <row r="9033" spans="2:4" x14ac:dyDescent="0.3">
      <c r="B9033" s="72" t="s">
        <v>610</v>
      </c>
      <c r="C9033" s="74" t="s">
        <v>185</v>
      </c>
      <c r="D9033" s="73">
        <v>22115</v>
      </c>
    </row>
    <row r="9034" spans="2:4" x14ac:dyDescent="0.3">
      <c r="B9034" s="72" t="s">
        <v>610</v>
      </c>
      <c r="C9034" s="74" t="s">
        <v>186</v>
      </c>
      <c r="D9034" s="73">
        <v>14392.48</v>
      </c>
    </row>
    <row r="9035" spans="2:4" x14ac:dyDescent="0.3">
      <c r="B9035" s="72" t="s">
        <v>610</v>
      </c>
      <c r="C9035" s="74" t="s">
        <v>187</v>
      </c>
      <c r="D9035" s="73">
        <v>265489.34000000003</v>
      </c>
    </row>
    <row r="9036" spans="2:4" x14ac:dyDescent="0.3">
      <c r="B9036" s="72" t="s">
        <v>610</v>
      </c>
      <c r="C9036" s="74" t="s">
        <v>190</v>
      </c>
      <c r="D9036" s="73">
        <v>77129.48</v>
      </c>
    </row>
    <row r="9037" spans="2:4" x14ac:dyDescent="0.3">
      <c r="B9037" s="72" t="s">
        <v>610</v>
      </c>
      <c r="C9037" s="74" t="s">
        <v>191</v>
      </c>
      <c r="D9037" s="73">
        <v>197118.21</v>
      </c>
    </row>
    <row r="9038" spans="2:4" x14ac:dyDescent="0.3">
      <c r="B9038" s="72" t="s">
        <v>610</v>
      </c>
      <c r="C9038" s="74" t="s">
        <v>192</v>
      </c>
      <c r="D9038" s="73">
        <v>4527242.8</v>
      </c>
    </row>
    <row r="9039" spans="2:4" x14ac:dyDescent="0.3">
      <c r="B9039" s="72" t="s">
        <v>610</v>
      </c>
      <c r="C9039" s="74" t="s">
        <v>172</v>
      </c>
      <c r="D9039" s="73">
        <v>97996.060000000012</v>
      </c>
    </row>
    <row r="9040" spans="2:4" x14ac:dyDescent="0.3">
      <c r="B9040" s="72" t="s">
        <v>610</v>
      </c>
      <c r="C9040" s="74" t="s">
        <v>174</v>
      </c>
      <c r="D9040" s="73">
        <v>18784.62</v>
      </c>
    </row>
    <row r="9041" spans="2:4" x14ac:dyDescent="0.3">
      <c r="B9041" s="72" t="s">
        <v>610</v>
      </c>
      <c r="C9041" s="74" t="s">
        <v>178</v>
      </c>
      <c r="D9041" s="73">
        <v>35735.949999999997</v>
      </c>
    </row>
    <row r="9042" spans="2:4" x14ac:dyDescent="0.3">
      <c r="B9042" s="72" t="s">
        <v>610</v>
      </c>
      <c r="C9042" s="74" t="s">
        <v>180</v>
      </c>
      <c r="D9042" s="73">
        <v>28965.769999999997</v>
      </c>
    </row>
    <row r="9043" spans="2:4" x14ac:dyDescent="0.3">
      <c r="B9043" s="72" t="s">
        <v>610</v>
      </c>
      <c r="C9043" s="74" t="s">
        <v>182</v>
      </c>
      <c r="D9043" s="73">
        <v>1427314.9499999997</v>
      </c>
    </row>
    <row r="9044" spans="2:4" x14ac:dyDescent="0.3">
      <c r="B9044" s="72" t="s">
        <v>610</v>
      </c>
      <c r="C9044" s="74" t="s">
        <v>135</v>
      </c>
      <c r="D9044" s="73">
        <v>107635.31</v>
      </c>
    </row>
    <row r="9045" spans="2:4" x14ac:dyDescent="0.3">
      <c r="B9045" s="72" t="s">
        <v>610</v>
      </c>
      <c r="C9045" s="74" t="s">
        <v>137</v>
      </c>
      <c r="D9045" s="73">
        <v>382017.25000000006</v>
      </c>
    </row>
    <row r="9046" spans="2:4" x14ac:dyDescent="0.3">
      <c r="B9046" s="72" t="s">
        <v>610</v>
      </c>
      <c r="C9046" s="74" t="s">
        <v>139</v>
      </c>
      <c r="D9046" s="73">
        <v>461055.99999999994</v>
      </c>
    </row>
    <row r="9047" spans="2:4" x14ac:dyDescent="0.3">
      <c r="B9047" s="72" t="s">
        <v>610</v>
      </c>
      <c r="C9047" s="74" t="s">
        <v>141</v>
      </c>
      <c r="D9047" s="73">
        <v>683408</v>
      </c>
    </row>
    <row r="9048" spans="2:4" x14ac:dyDescent="0.3">
      <c r="B9048" s="72" t="s">
        <v>610</v>
      </c>
      <c r="C9048" s="74" t="s">
        <v>143</v>
      </c>
      <c r="D9048" s="73">
        <v>27367.67</v>
      </c>
    </row>
    <row r="9049" spans="2:4" x14ac:dyDescent="0.3">
      <c r="B9049" s="72" t="s">
        <v>610</v>
      </c>
      <c r="C9049" s="74" t="s">
        <v>145</v>
      </c>
      <c r="D9049" s="73">
        <v>17779.989999999998</v>
      </c>
    </row>
    <row r="9050" spans="2:4" x14ac:dyDescent="0.3">
      <c r="B9050" s="72" t="s">
        <v>610</v>
      </c>
      <c r="C9050" s="74" t="s">
        <v>147</v>
      </c>
      <c r="D9050" s="73">
        <v>6115.7199999999993</v>
      </c>
    </row>
    <row r="9051" spans="2:4" x14ac:dyDescent="0.3">
      <c r="B9051" s="72" t="s">
        <v>610</v>
      </c>
      <c r="C9051" s="74" t="s">
        <v>149</v>
      </c>
      <c r="D9051" s="73">
        <v>18337.39</v>
      </c>
    </row>
    <row r="9052" spans="2:4" x14ac:dyDescent="0.3">
      <c r="B9052" s="72" t="s">
        <v>610</v>
      </c>
      <c r="C9052" s="74" t="s">
        <v>159</v>
      </c>
      <c r="D9052" s="73">
        <v>129436.00999999998</v>
      </c>
    </row>
    <row r="9053" spans="2:4" x14ac:dyDescent="0.3">
      <c r="B9053" s="72" t="s">
        <v>610</v>
      </c>
      <c r="C9053" s="74" t="s">
        <v>161</v>
      </c>
      <c r="D9053" s="73">
        <v>468503.5</v>
      </c>
    </row>
    <row r="9054" spans="2:4" x14ac:dyDescent="0.3">
      <c r="B9054" s="72" t="s">
        <v>610</v>
      </c>
      <c r="C9054" s="74" t="s">
        <v>163</v>
      </c>
      <c r="D9054" s="73">
        <v>84946.57</v>
      </c>
    </row>
    <row r="9055" spans="2:4" x14ac:dyDescent="0.3">
      <c r="B9055" s="72" t="s">
        <v>610</v>
      </c>
      <c r="C9055" s="74" t="s">
        <v>165</v>
      </c>
      <c r="D9055" s="73">
        <v>263710.11</v>
      </c>
    </row>
    <row r="9056" spans="2:4" x14ac:dyDescent="0.3">
      <c r="B9056" s="72" t="s">
        <v>610</v>
      </c>
      <c r="C9056" s="74" t="s">
        <v>124</v>
      </c>
      <c r="D9056" s="73">
        <v>321589.09999999998</v>
      </c>
    </row>
    <row r="9057" spans="2:4" x14ac:dyDescent="0.3">
      <c r="B9057" s="72" t="s">
        <v>610</v>
      </c>
      <c r="C9057" s="74" t="s">
        <v>126</v>
      </c>
      <c r="D9057" s="73">
        <v>148872.32000000001</v>
      </c>
    </row>
    <row r="9058" spans="2:4" x14ac:dyDescent="0.3">
      <c r="B9058" s="72" t="s">
        <v>610</v>
      </c>
      <c r="C9058" s="74" t="s">
        <v>128</v>
      </c>
      <c r="D9058" s="73">
        <v>174125.35</v>
      </c>
    </row>
    <row r="9059" spans="2:4" x14ac:dyDescent="0.3">
      <c r="B9059" s="72" t="s">
        <v>610</v>
      </c>
      <c r="C9059" s="74" t="s">
        <v>130</v>
      </c>
      <c r="D9059" s="73">
        <v>51172.29</v>
      </c>
    </row>
    <row r="9060" spans="2:4" x14ac:dyDescent="0.3">
      <c r="B9060" s="72" t="s">
        <v>610</v>
      </c>
      <c r="C9060" s="74" t="s">
        <v>132</v>
      </c>
      <c r="D9060" s="73">
        <v>402167.01999999996</v>
      </c>
    </row>
    <row r="9061" spans="2:4" x14ac:dyDescent="0.3">
      <c r="B9061" s="72" t="s">
        <v>610</v>
      </c>
      <c r="C9061" s="74" t="s">
        <v>29</v>
      </c>
      <c r="D9061" s="73">
        <v>42.34</v>
      </c>
    </row>
    <row r="9062" spans="2:4" x14ac:dyDescent="0.3">
      <c r="B9062" s="72" t="s">
        <v>610</v>
      </c>
      <c r="C9062" s="74" t="s">
        <v>39</v>
      </c>
      <c r="D9062" s="73">
        <v>49942.71</v>
      </c>
    </row>
    <row r="9063" spans="2:4" x14ac:dyDescent="0.3">
      <c r="B9063" s="72" t="s">
        <v>610</v>
      </c>
      <c r="C9063" s="74" t="s">
        <v>49</v>
      </c>
      <c r="D9063" s="73">
        <v>161209.26</v>
      </c>
    </row>
    <row r="9064" spans="2:4" x14ac:dyDescent="0.3">
      <c r="B9064" s="72" t="s">
        <v>610</v>
      </c>
      <c r="C9064" s="74" t="s">
        <v>55</v>
      </c>
      <c r="D9064" s="73">
        <v>28755.360000000001</v>
      </c>
    </row>
    <row r="9065" spans="2:4" x14ac:dyDescent="0.3">
      <c r="B9065" s="72" t="s">
        <v>610</v>
      </c>
      <c r="C9065" s="74" t="s">
        <v>57</v>
      </c>
      <c r="D9065" s="73">
        <v>7993</v>
      </c>
    </row>
    <row r="9066" spans="2:4" x14ac:dyDescent="0.3">
      <c r="B9066" s="72" t="s">
        <v>610</v>
      </c>
      <c r="C9066" s="74" t="s">
        <v>61</v>
      </c>
      <c r="D9066" s="73">
        <v>440491.95</v>
      </c>
    </row>
    <row r="9067" spans="2:4" x14ac:dyDescent="0.3">
      <c r="B9067" s="72" t="s">
        <v>610</v>
      </c>
      <c r="C9067" s="74" t="s">
        <v>65</v>
      </c>
      <c r="D9067" s="73">
        <v>9875.4</v>
      </c>
    </row>
    <row r="9068" spans="2:4" x14ac:dyDescent="0.3">
      <c r="B9068" s="72" t="s">
        <v>610</v>
      </c>
      <c r="C9068" s="74" t="s">
        <v>67</v>
      </c>
      <c r="D9068" s="73">
        <v>2121</v>
      </c>
    </row>
    <row r="9069" spans="2:4" x14ac:dyDescent="0.3">
      <c r="B9069" s="72" t="s">
        <v>610</v>
      </c>
      <c r="C9069" s="74" t="s">
        <v>69</v>
      </c>
      <c r="D9069" s="73">
        <v>74278.2</v>
      </c>
    </row>
    <row r="9070" spans="2:4" x14ac:dyDescent="0.3">
      <c r="B9070" s="72" t="s">
        <v>610</v>
      </c>
      <c r="C9070" s="74" t="s">
        <v>71</v>
      </c>
      <c r="D9070" s="73">
        <v>161025.54999999999</v>
      </c>
    </row>
    <row r="9071" spans="2:4" x14ac:dyDescent="0.3">
      <c r="B9071" s="72" t="s">
        <v>610</v>
      </c>
      <c r="C9071" s="74" t="s">
        <v>77</v>
      </c>
      <c r="D9071" s="73">
        <v>125192.67</v>
      </c>
    </row>
    <row r="9072" spans="2:4" x14ac:dyDescent="0.3">
      <c r="B9072" s="72" t="s">
        <v>610</v>
      </c>
      <c r="C9072" s="74" t="s">
        <v>81</v>
      </c>
      <c r="D9072" s="73">
        <v>30900.799999999999</v>
      </c>
    </row>
    <row r="9073" spans="2:4" x14ac:dyDescent="0.3">
      <c r="B9073" s="72" t="s">
        <v>610</v>
      </c>
      <c r="C9073" s="74" t="s">
        <v>85</v>
      </c>
      <c r="D9073" s="73">
        <v>24113.72</v>
      </c>
    </row>
    <row r="9074" spans="2:4" x14ac:dyDescent="0.3">
      <c r="B9074" s="72" t="s">
        <v>610</v>
      </c>
      <c r="C9074" s="74" t="s">
        <v>87</v>
      </c>
      <c r="D9074" s="73">
        <v>155</v>
      </c>
    </row>
    <row r="9075" spans="2:4" x14ac:dyDescent="0.3">
      <c r="B9075" s="72" t="s">
        <v>610</v>
      </c>
      <c r="C9075" s="74" t="s">
        <v>89</v>
      </c>
      <c r="D9075" s="73">
        <v>2248</v>
      </c>
    </row>
    <row r="9076" spans="2:4" x14ac:dyDescent="0.3">
      <c r="B9076" s="72" t="s">
        <v>610</v>
      </c>
      <c r="C9076" s="74" t="s">
        <v>91</v>
      </c>
      <c r="D9076" s="73">
        <v>84208.62999999999</v>
      </c>
    </row>
    <row r="9077" spans="2:4" x14ac:dyDescent="0.3">
      <c r="B9077" s="72" t="s">
        <v>610</v>
      </c>
      <c r="C9077" s="74" t="s">
        <v>93</v>
      </c>
      <c r="D9077" s="73">
        <v>20176.43</v>
      </c>
    </row>
    <row r="9078" spans="2:4" x14ac:dyDescent="0.3">
      <c r="B9078" s="72" t="s">
        <v>610</v>
      </c>
      <c r="C9078" s="74" t="s">
        <v>95</v>
      </c>
      <c r="D9078" s="73">
        <v>843</v>
      </c>
    </row>
    <row r="9079" spans="2:4" x14ac:dyDescent="0.3">
      <c r="B9079" s="72" t="s">
        <v>610</v>
      </c>
      <c r="C9079" s="74" t="s">
        <v>97</v>
      </c>
      <c r="D9079" s="73">
        <v>22429.9</v>
      </c>
    </row>
    <row r="9080" spans="2:4" x14ac:dyDescent="0.3">
      <c r="B9080" s="72" t="s">
        <v>610</v>
      </c>
      <c r="C9080" s="74" t="s">
        <v>99</v>
      </c>
      <c r="D9080" s="73">
        <v>12761.57</v>
      </c>
    </row>
    <row r="9081" spans="2:4" x14ac:dyDescent="0.3">
      <c r="B9081" s="72" t="s">
        <v>610</v>
      </c>
      <c r="C9081" s="74" t="s">
        <v>101</v>
      </c>
      <c r="D9081" s="73">
        <v>3735.96</v>
      </c>
    </row>
    <row r="9082" spans="2:4" x14ac:dyDescent="0.3">
      <c r="B9082" s="72" t="s">
        <v>610</v>
      </c>
      <c r="C9082" s="74" t="s">
        <v>103</v>
      </c>
      <c r="D9082" s="73">
        <v>1438.8</v>
      </c>
    </row>
    <row r="9083" spans="2:4" x14ac:dyDescent="0.3">
      <c r="B9083" s="72" t="s">
        <v>610</v>
      </c>
      <c r="C9083" s="74" t="s">
        <v>105</v>
      </c>
      <c r="D9083" s="73">
        <v>22838.43</v>
      </c>
    </row>
    <row r="9084" spans="2:4" x14ac:dyDescent="0.3">
      <c r="B9084" s="72" t="s">
        <v>610</v>
      </c>
      <c r="C9084" s="74" t="s">
        <v>107</v>
      </c>
      <c r="D9084" s="73">
        <v>1855</v>
      </c>
    </row>
    <row r="9085" spans="2:4" x14ac:dyDescent="0.3">
      <c r="B9085" s="72" t="s">
        <v>610</v>
      </c>
      <c r="C9085" s="74" t="s">
        <v>109</v>
      </c>
      <c r="D9085" s="73">
        <v>171519.28999999998</v>
      </c>
    </row>
    <row r="9086" spans="2:4" x14ac:dyDescent="0.3">
      <c r="B9086" s="72" t="s">
        <v>610</v>
      </c>
      <c r="C9086" s="74" t="s">
        <v>111</v>
      </c>
      <c r="D9086" s="73">
        <v>121747</v>
      </c>
    </row>
    <row r="9087" spans="2:4" x14ac:dyDescent="0.3">
      <c r="B9087" s="72" t="s">
        <v>610</v>
      </c>
      <c r="C9087" s="74" t="s">
        <v>113</v>
      </c>
      <c r="D9087" s="73">
        <v>235977.34</v>
      </c>
    </row>
    <row r="9088" spans="2:4" x14ac:dyDescent="0.3">
      <c r="B9088" s="72" t="s">
        <v>610</v>
      </c>
      <c r="C9088" s="74" t="s">
        <v>115</v>
      </c>
      <c r="D9088" s="73">
        <v>35325.33</v>
      </c>
    </row>
    <row r="9089" spans="2:4" x14ac:dyDescent="0.3">
      <c r="B9089" s="72" t="s">
        <v>610</v>
      </c>
      <c r="C9089" s="74" t="s">
        <v>117</v>
      </c>
      <c r="D9089" s="73">
        <v>5842.87</v>
      </c>
    </row>
    <row r="9090" spans="2:4" x14ac:dyDescent="0.3">
      <c r="B9090" s="72" t="s">
        <v>610</v>
      </c>
      <c r="C9090" s="74" t="s">
        <v>119</v>
      </c>
      <c r="D9090" s="73">
        <v>33361.619999999995</v>
      </c>
    </row>
    <row r="9091" spans="2:4" x14ac:dyDescent="0.3">
      <c r="B9091" s="72" t="s">
        <v>610</v>
      </c>
      <c r="C9091" s="74" t="s">
        <v>121</v>
      </c>
      <c r="D9091" s="73">
        <v>6146.11</v>
      </c>
    </row>
    <row r="9092" spans="2:4" x14ac:dyDescent="0.3">
      <c r="B9092" s="72" t="s">
        <v>610</v>
      </c>
      <c r="C9092" s="74" t="s">
        <v>22</v>
      </c>
      <c r="D9092" s="73">
        <v>12948.099999999999</v>
      </c>
    </row>
    <row r="9093" spans="2:4" x14ac:dyDescent="0.3">
      <c r="B9093" s="72" t="s">
        <v>610</v>
      </c>
      <c r="C9093" s="74" t="s">
        <v>12</v>
      </c>
      <c r="D9093" s="73">
        <v>12953.31</v>
      </c>
    </row>
    <row r="9094" spans="2:4" x14ac:dyDescent="0.3">
      <c r="B9094" s="72" t="s">
        <v>610</v>
      </c>
      <c r="C9094" s="74" t="s">
        <v>18</v>
      </c>
      <c r="D9094" s="73">
        <v>24061.879999999997</v>
      </c>
    </row>
    <row r="9095" spans="2:4" x14ac:dyDescent="0.3">
      <c r="B9095" s="72" t="s">
        <v>548</v>
      </c>
      <c r="C9095" s="74" t="s">
        <v>194</v>
      </c>
      <c r="D9095" s="73">
        <v>205543.61</v>
      </c>
    </row>
    <row r="9096" spans="2:4" x14ac:dyDescent="0.3">
      <c r="B9096" s="72" t="s">
        <v>548</v>
      </c>
      <c r="C9096" s="74" t="s">
        <v>193</v>
      </c>
      <c r="D9096" s="73">
        <v>-205543.61</v>
      </c>
    </row>
    <row r="9097" spans="2:4" x14ac:dyDescent="0.3">
      <c r="B9097" s="72" t="s">
        <v>548</v>
      </c>
      <c r="C9097" s="74" t="s">
        <v>185</v>
      </c>
      <c r="D9097" s="73">
        <v>69716.479999999996</v>
      </c>
    </row>
    <row r="9098" spans="2:4" x14ac:dyDescent="0.3">
      <c r="B9098" s="72" t="s">
        <v>548</v>
      </c>
      <c r="C9098" s="74" t="s">
        <v>186</v>
      </c>
      <c r="D9098" s="73">
        <v>182846.21</v>
      </c>
    </row>
    <row r="9099" spans="2:4" x14ac:dyDescent="0.3">
      <c r="B9099" s="72" t="s">
        <v>548</v>
      </c>
      <c r="C9099" s="74" t="s">
        <v>187</v>
      </c>
      <c r="D9099" s="73">
        <v>190863.67999999996</v>
      </c>
    </row>
    <row r="9100" spans="2:4" x14ac:dyDescent="0.3">
      <c r="B9100" s="72" t="s">
        <v>548</v>
      </c>
      <c r="C9100" s="74" t="s">
        <v>190</v>
      </c>
      <c r="D9100" s="73">
        <v>146576.62</v>
      </c>
    </row>
    <row r="9101" spans="2:4" x14ac:dyDescent="0.3">
      <c r="B9101" s="72" t="s">
        <v>548</v>
      </c>
      <c r="C9101" s="74" t="s">
        <v>191</v>
      </c>
      <c r="D9101" s="73">
        <v>542261.77</v>
      </c>
    </row>
    <row r="9102" spans="2:4" x14ac:dyDescent="0.3">
      <c r="B9102" s="72" t="s">
        <v>548</v>
      </c>
      <c r="C9102" s="74" t="s">
        <v>192</v>
      </c>
      <c r="D9102" s="73">
        <v>13986873.18</v>
      </c>
    </row>
    <row r="9103" spans="2:4" x14ac:dyDescent="0.3">
      <c r="B9103" s="72" t="s">
        <v>548</v>
      </c>
      <c r="C9103" s="74" t="s">
        <v>172</v>
      </c>
      <c r="D9103" s="73">
        <v>47905.97</v>
      </c>
    </row>
    <row r="9104" spans="2:4" x14ac:dyDescent="0.3">
      <c r="B9104" s="72" t="s">
        <v>548</v>
      </c>
      <c r="C9104" s="74" t="s">
        <v>174</v>
      </c>
      <c r="D9104" s="73">
        <v>196453.56</v>
      </c>
    </row>
    <row r="9105" spans="2:4" x14ac:dyDescent="0.3">
      <c r="B9105" s="72" t="s">
        <v>548</v>
      </c>
      <c r="C9105" s="74" t="s">
        <v>178</v>
      </c>
      <c r="D9105" s="73">
        <v>164847.49</v>
      </c>
    </row>
    <row r="9106" spans="2:4" x14ac:dyDescent="0.3">
      <c r="B9106" s="72" t="s">
        <v>548</v>
      </c>
      <c r="C9106" s="74" t="s">
        <v>180</v>
      </c>
      <c r="D9106" s="73">
        <v>169907.02000000002</v>
      </c>
    </row>
    <row r="9107" spans="2:4" x14ac:dyDescent="0.3">
      <c r="B9107" s="72" t="s">
        <v>548</v>
      </c>
      <c r="C9107" s="74" t="s">
        <v>182</v>
      </c>
      <c r="D9107" s="73">
        <v>5700987.2700000005</v>
      </c>
    </row>
    <row r="9108" spans="2:4" x14ac:dyDescent="0.3">
      <c r="B9108" s="72" t="s">
        <v>548</v>
      </c>
      <c r="C9108" s="74" t="s">
        <v>135</v>
      </c>
      <c r="D9108" s="73">
        <v>9811.5499999999993</v>
      </c>
    </row>
    <row r="9109" spans="2:4" x14ac:dyDescent="0.3">
      <c r="B9109" s="72" t="s">
        <v>548</v>
      </c>
      <c r="C9109" s="74" t="s">
        <v>137</v>
      </c>
      <c r="D9109" s="73">
        <v>26477.049999999996</v>
      </c>
    </row>
    <row r="9110" spans="2:4" x14ac:dyDescent="0.3">
      <c r="B9110" s="72" t="s">
        <v>548</v>
      </c>
      <c r="C9110" s="74" t="s">
        <v>139</v>
      </c>
      <c r="D9110" s="73">
        <v>1776966.42</v>
      </c>
    </row>
    <row r="9111" spans="2:4" x14ac:dyDescent="0.3">
      <c r="B9111" s="72" t="s">
        <v>548</v>
      </c>
      <c r="C9111" s="74" t="s">
        <v>141</v>
      </c>
      <c r="D9111" s="73">
        <v>1886294.17</v>
      </c>
    </row>
    <row r="9112" spans="2:4" x14ac:dyDescent="0.3">
      <c r="B9112" s="72" t="s">
        <v>548</v>
      </c>
      <c r="C9112" s="74" t="s">
        <v>143</v>
      </c>
      <c r="D9112" s="73">
        <v>160694.91</v>
      </c>
    </row>
    <row r="9113" spans="2:4" x14ac:dyDescent="0.3">
      <c r="B9113" s="72" t="s">
        <v>548</v>
      </c>
      <c r="C9113" s="74" t="s">
        <v>145</v>
      </c>
      <c r="D9113" s="73">
        <v>74665.02</v>
      </c>
    </row>
    <row r="9114" spans="2:4" x14ac:dyDescent="0.3">
      <c r="B9114" s="72" t="s">
        <v>548</v>
      </c>
      <c r="C9114" s="74" t="s">
        <v>147</v>
      </c>
      <c r="D9114" s="73">
        <v>6889.1699999999973</v>
      </c>
    </row>
    <row r="9115" spans="2:4" x14ac:dyDescent="0.3">
      <c r="B9115" s="72" t="s">
        <v>548</v>
      </c>
      <c r="C9115" s="74" t="s">
        <v>149</v>
      </c>
      <c r="D9115" s="73">
        <v>12199.39</v>
      </c>
    </row>
    <row r="9116" spans="2:4" x14ac:dyDescent="0.3">
      <c r="B9116" s="72" t="s">
        <v>548</v>
      </c>
      <c r="C9116" s="74" t="s">
        <v>159</v>
      </c>
      <c r="D9116" s="73">
        <v>689669.47000000009</v>
      </c>
    </row>
    <row r="9117" spans="2:4" x14ac:dyDescent="0.3">
      <c r="B9117" s="72" t="s">
        <v>548</v>
      </c>
      <c r="C9117" s="74" t="s">
        <v>161</v>
      </c>
      <c r="D9117" s="73">
        <v>2077648.5399999998</v>
      </c>
    </row>
    <row r="9118" spans="2:4" x14ac:dyDescent="0.3">
      <c r="B9118" s="72" t="s">
        <v>548</v>
      </c>
      <c r="C9118" s="74" t="s">
        <v>163</v>
      </c>
      <c r="D9118" s="73">
        <v>465487.73000000004</v>
      </c>
    </row>
    <row r="9119" spans="2:4" x14ac:dyDescent="0.3">
      <c r="B9119" s="72" t="s">
        <v>548</v>
      </c>
      <c r="C9119" s="74" t="s">
        <v>165</v>
      </c>
      <c r="D9119" s="73">
        <v>1124167.53</v>
      </c>
    </row>
    <row r="9120" spans="2:4" x14ac:dyDescent="0.3">
      <c r="B9120" s="72" t="s">
        <v>548</v>
      </c>
      <c r="C9120" s="74" t="s">
        <v>167</v>
      </c>
      <c r="D9120" s="73">
        <v>3006.12</v>
      </c>
    </row>
    <row r="9121" spans="2:4" x14ac:dyDescent="0.3">
      <c r="B9121" s="72" t="s">
        <v>548</v>
      </c>
      <c r="C9121" s="74" t="s">
        <v>124</v>
      </c>
      <c r="D9121" s="73">
        <v>499425.78</v>
      </c>
    </row>
    <row r="9122" spans="2:4" x14ac:dyDescent="0.3">
      <c r="B9122" s="72" t="s">
        <v>548</v>
      </c>
      <c r="C9122" s="74" t="s">
        <v>126</v>
      </c>
      <c r="D9122" s="73">
        <v>313129.02</v>
      </c>
    </row>
    <row r="9123" spans="2:4" x14ac:dyDescent="0.3">
      <c r="B9123" s="72" t="s">
        <v>548</v>
      </c>
      <c r="C9123" s="74" t="s">
        <v>128</v>
      </c>
      <c r="D9123" s="73">
        <v>613859.27</v>
      </c>
    </row>
    <row r="9124" spans="2:4" x14ac:dyDescent="0.3">
      <c r="B9124" s="72" t="s">
        <v>548</v>
      </c>
      <c r="C9124" s="74" t="s">
        <v>130</v>
      </c>
      <c r="D9124" s="73">
        <v>227557</v>
      </c>
    </row>
    <row r="9125" spans="2:4" x14ac:dyDescent="0.3">
      <c r="B9125" s="72" t="s">
        <v>548</v>
      </c>
      <c r="C9125" s="74" t="s">
        <v>132</v>
      </c>
      <c r="D9125" s="73">
        <v>915492.51000000013</v>
      </c>
    </row>
    <row r="9126" spans="2:4" x14ac:dyDescent="0.3">
      <c r="B9126" s="72" t="s">
        <v>548</v>
      </c>
      <c r="C9126" s="74" t="s">
        <v>33</v>
      </c>
      <c r="D9126" s="73">
        <v>358.37</v>
      </c>
    </row>
    <row r="9127" spans="2:4" x14ac:dyDescent="0.3">
      <c r="B9127" s="72" t="s">
        <v>548</v>
      </c>
      <c r="C9127" s="74" t="s">
        <v>35</v>
      </c>
      <c r="D9127" s="73">
        <v>48277.03</v>
      </c>
    </row>
    <row r="9128" spans="2:4" x14ac:dyDescent="0.3">
      <c r="B9128" s="72" t="s">
        <v>548</v>
      </c>
      <c r="C9128" s="74" t="s">
        <v>39</v>
      </c>
      <c r="D9128" s="73">
        <v>39823.100000000006</v>
      </c>
    </row>
    <row r="9129" spans="2:4" x14ac:dyDescent="0.3">
      <c r="B9129" s="72" t="s">
        <v>548</v>
      </c>
      <c r="C9129" s="74" t="s">
        <v>49</v>
      </c>
      <c r="D9129" s="73">
        <v>326078.91000000003</v>
      </c>
    </row>
    <row r="9130" spans="2:4" x14ac:dyDescent="0.3">
      <c r="B9130" s="72" t="s">
        <v>548</v>
      </c>
      <c r="C9130" s="74" t="s">
        <v>51</v>
      </c>
      <c r="D9130" s="73">
        <v>81030.83</v>
      </c>
    </row>
    <row r="9131" spans="2:4" x14ac:dyDescent="0.3">
      <c r="B9131" s="72" t="s">
        <v>548</v>
      </c>
      <c r="C9131" s="74" t="s">
        <v>55</v>
      </c>
      <c r="D9131" s="73">
        <v>165239.54999999999</v>
      </c>
    </row>
    <row r="9132" spans="2:4" x14ac:dyDescent="0.3">
      <c r="B9132" s="72" t="s">
        <v>548</v>
      </c>
      <c r="C9132" s="74" t="s">
        <v>57</v>
      </c>
      <c r="D9132" s="73">
        <v>196737.05</v>
      </c>
    </row>
    <row r="9133" spans="2:4" x14ac:dyDescent="0.3">
      <c r="B9133" s="72" t="s">
        <v>548</v>
      </c>
      <c r="C9133" s="74" t="s">
        <v>61</v>
      </c>
      <c r="D9133" s="73">
        <v>38160.01</v>
      </c>
    </row>
    <row r="9134" spans="2:4" x14ac:dyDescent="0.3">
      <c r="B9134" s="72" t="s">
        <v>548</v>
      </c>
      <c r="C9134" s="74" t="s">
        <v>63</v>
      </c>
      <c r="D9134" s="73">
        <v>499261.63</v>
      </c>
    </row>
    <row r="9135" spans="2:4" x14ac:dyDescent="0.3">
      <c r="B9135" s="72" t="s">
        <v>548</v>
      </c>
      <c r="C9135" s="74" t="s">
        <v>65</v>
      </c>
      <c r="D9135" s="73">
        <v>50.83</v>
      </c>
    </row>
    <row r="9136" spans="2:4" x14ac:dyDescent="0.3">
      <c r="B9136" s="72" t="s">
        <v>548</v>
      </c>
      <c r="C9136" s="74" t="s">
        <v>67</v>
      </c>
      <c r="D9136" s="73">
        <v>835.66</v>
      </c>
    </row>
    <row r="9137" spans="2:4" x14ac:dyDescent="0.3">
      <c r="B9137" s="72" t="s">
        <v>548</v>
      </c>
      <c r="C9137" s="74" t="s">
        <v>69</v>
      </c>
      <c r="D9137" s="73">
        <v>142380.48000000001</v>
      </c>
    </row>
    <row r="9138" spans="2:4" x14ac:dyDescent="0.3">
      <c r="B9138" s="72" t="s">
        <v>548</v>
      </c>
      <c r="C9138" s="74" t="s">
        <v>71</v>
      </c>
      <c r="D9138" s="73">
        <v>351508.24</v>
      </c>
    </row>
    <row r="9139" spans="2:4" x14ac:dyDescent="0.3">
      <c r="B9139" s="72" t="s">
        <v>548</v>
      </c>
      <c r="C9139" s="74" t="s">
        <v>77</v>
      </c>
      <c r="D9139" s="73">
        <v>46915.040000000001</v>
      </c>
    </row>
    <row r="9140" spans="2:4" x14ac:dyDescent="0.3">
      <c r="B9140" s="72" t="s">
        <v>548</v>
      </c>
      <c r="C9140" s="74" t="s">
        <v>85</v>
      </c>
      <c r="D9140" s="73">
        <v>27089.25</v>
      </c>
    </row>
    <row r="9141" spans="2:4" x14ac:dyDescent="0.3">
      <c r="B9141" s="72" t="s">
        <v>548</v>
      </c>
      <c r="C9141" s="74" t="s">
        <v>91</v>
      </c>
      <c r="D9141" s="73">
        <v>234701.55</v>
      </c>
    </row>
    <row r="9142" spans="2:4" x14ac:dyDescent="0.3">
      <c r="B9142" s="72" t="s">
        <v>548</v>
      </c>
      <c r="C9142" s="74" t="s">
        <v>93</v>
      </c>
      <c r="D9142" s="73">
        <v>52254.59</v>
      </c>
    </row>
    <row r="9143" spans="2:4" x14ac:dyDescent="0.3">
      <c r="B9143" s="72" t="s">
        <v>548</v>
      </c>
      <c r="C9143" s="74" t="s">
        <v>95</v>
      </c>
      <c r="D9143" s="73">
        <v>15708.730000000001</v>
      </c>
    </row>
    <row r="9144" spans="2:4" x14ac:dyDescent="0.3">
      <c r="B9144" s="72" t="s">
        <v>548</v>
      </c>
      <c r="C9144" s="74" t="s">
        <v>97</v>
      </c>
      <c r="D9144" s="73">
        <v>336458.67000000004</v>
      </c>
    </row>
    <row r="9145" spans="2:4" x14ac:dyDescent="0.3">
      <c r="B9145" s="72" t="s">
        <v>548</v>
      </c>
      <c r="C9145" s="74" t="s">
        <v>101</v>
      </c>
      <c r="D9145" s="73">
        <v>251104.69</v>
      </c>
    </row>
    <row r="9146" spans="2:4" x14ac:dyDescent="0.3">
      <c r="B9146" s="72" t="s">
        <v>548</v>
      </c>
      <c r="C9146" s="74" t="s">
        <v>105</v>
      </c>
      <c r="D9146" s="73">
        <v>21809.39</v>
      </c>
    </row>
    <row r="9147" spans="2:4" x14ac:dyDescent="0.3">
      <c r="B9147" s="72" t="s">
        <v>548</v>
      </c>
      <c r="C9147" s="74" t="s">
        <v>107</v>
      </c>
      <c r="D9147" s="73">
        <v>64395.91</v>
      </c>
    </row>
    <row r="9148" spans="2:4" x14ac:dyDescent="0.3">
      <c r="B9148" s="72" t="s">
        <v>548</v>
      </c>
      <c r="C9148" s="74" t="s">
        <v>109</v>
      </c>
      <c r="D9148" s="73">
        <v>710803.02</v>
      </c>
    </row>
    <row r="9149" spans="2:4" x14ac:dyDescent="0.3">
      <c r="B9149" s="72" t="s">
        <v>548</v>
      </c>
      <c r="C9149" s="74" t="s">
        <v>111</v>
      </c>
      <c r="D9149" s="73">
        <v>23684.559999999998</v>
      </c>
    </row>
    <row r="9150" spans="2:4" x14ac:dyDescent="0.3">
      <c r="B9150" s="72" t="s">
        <v>548</v>
      </c>
      <c r="C9150" s="74" t="s">
        <v>117</v>
      </c>
      <c r="D9150" s="73">
        <v>257302</v>
      </c>
    </row>
    <row r="9151" spans="2:4" x14ac:dyDescent="0.3">
      <c r="B9151" s="72" t="s">
        <v>548</v>
      </c>
      <c r="C9151" s="74" t="s">
        <v>119</v>
      </c>
      <c r="D9151" s="73">
        <v>11181.56</v>
      </c>
    </row>
    <row r="9152" spans="2:4" x14ac:dyDescent="0.3">
      <c r="B9152" s="72" t="s">
        <v>548</v>
      </c>
      <c r="C9152" s="74" t="s">
        <v>121</v>
      </c>
      <c r="D9152" s="73">
        <v>140086.44</v>
      </c>
    </row>
    <row r="9153" spans="2:4" x14ac:dyDescent="0.3">
      <c r="B9153" s="72" t="s">
        <v>548</v>
      </c>
      <c r="C9153" s="74" t="s">
        <v>22</v>
      </c>
      <c r="D9153" s="73">
        <v>34135.310000000005</v>
      </c>
    </row>
    <row r="9154" spans="2:4" x14ac:dyDescent="0.3">
      <c r="B9154" s="72" t="s">
        <v>548</v>
      </c>
      <c r="C9154" s="74" t="s">
        <v>6</v>
      </c>
      <c r="D9154" s="73">
        <v>3315.03</v>
      </c>
    </row>
    <row r="9155" spans="2:4" x14ac:dyDescent="0.3">
      <c r="B9155" s="72" t="s">
        <v>548</v>
      </c>
      <c r="C9155" s="74" t="s">
        <v>14</v>
      </c>
      <c r="D9155" s="73">
        <v>34401.82</v>
      </c>
    </row>
    <row r="9156" spans="2:4" x14ac:dyDescent="0.3">
      <c r="B9156" s="72" t="s">
        <v>410</v>
      </c>
      <c r="C9156" s="74" t="s">
        <v>194</v>
      </c>
      <c r="D9156" s="73">
        <v>6001.41</v>
      </c>
    </row>
    <row r="9157" spans="2:4" x14ac:dyDescent="0.3">
      <c r="B9157" s="72" t="s">
        <v>410</v>
      </c>
      <c r="C9157" s="74" t="s">
        <v>193</v>
      </c>
      <c r="D9157" s="73">
        <v>-6001.41</v>
      </c>
    </row>
    <row r="9158" spans="2:4" x14ac:dyDescent="0.3">
      <c r="B9158" s="72" t="s">
        <v>410</v>
      </c>
      <c r="C9158" s="74" t="s">
        <v>186</v>
      </c>
      <c r="D9158" s="73">
        <v>40131.050000000003</v>
      </c>
    </row>
    <row r="9159" spans="2:4" x14ac:dyDescent="0.3">
      <c r="B9159" s="72" t="s">
        <v>410</v>
      </c>
      <c r="C9159" s="74" t="s">
        <v>187</v>
      </c>
      <c r="D9159" s="73">
        <v>120620.18</v>
      </c>
    </row>
    <row r="9160" spans="2:4" x14ac:dyDescent="0.3">
      <c r="B9160" s="72" t="s">
        <v>410</v>
      </c>
      <c r="C9160" s="74" t="s">
        <v>190</v>
      </c>
      <c r="D9160" s="73">
        <v>59008.21</v>
      </c>
    </row>
    <row r="9161" spans="2:4" x14ac:dyDescent="0.3">
      <c r="B9161" s="72" t="s">
        <v>410</v>
      </c>
      <c r="C9161" s="74" t="s">
        <v>191</v>
      </c>
      <c r="D9161" s="73">
        <v>24331.25</v>
      </c>
    </row>
    <row r="9162" spans="2:4" x14ac:dyDescent="0.3">
      <c r="B9162" s="72" t="s">
        <v>410</v>
      </c>
      <c r="C9162" s="74" t="s">
        <v>192</v>
      </c>
      <c r="D9162" s="73">
        <v>2475182.83</v>
      </c>
    </row>
    <row r="9163" spans="2:4" x14ac:dyDescent="0.3">
      <c r="B9163" s="72" t="s">
        <v>410</v>
      </c>
      <c r="C9163" s="74" t="s">
        <v>172</v>
      </c>
      <c r="D9163" s="73">
        <v>14646.560000000001</v>
      </c>
    </row>
    <row r="9164" spans="2:4" x14ac:dyDescent="0.3">
      <c r="B9164" s="72" t="s">
        <v>410</v>
      </c>
      <c r="C9164" s="74" t="s">
        <v>174</v>
      </c>
      <c r="D9164" s="73">
        <v>5799</v>
      </c>
    </row>
    <row r="9165" spans="2:4" x14ac:dyDescent="0.3">
      <c r="B9165" s="72" t="s">
        <v>410</v>
      </c>
      <c r="C9165" s="74" t="s">
        <v>178</v>
      </c>
      <c r="D9165" s="73">
        <v>60888.66</v>
      </c>
    </row>
    <row r="9166" spans="2:4" x14ac:dyDescent="0.3">
      <c r="B9166" s="72" t="s">
        <v>410</v>
      </c>
      <c r="C9166" s="74" t="s">
        <v>180</v>
      </c>
      <c r="D9166" s="73">
        <v>52484.18</v>
      </c>
    </row>
    <row r="9167" spans="2:4" x14ac:dyDescent="0.3">
      <c r="B9167" s="72" t="s">
        <v>410</v>
      </c>
      <c r="C9167" s="74" t="s">
        <v>182</v>
      </c>
      <c r="D9167" s="73">
        <v>1190422.75</v>
      </c>
    </row>
    <row r="9168" spans="2:4" x14ac:dyDescent="0.3">
      <c r="B9168" s="72" t="s">
        <v>410</v>
      </c>
      <c r="C9168" s="74" t="s">
        <v>135</v>
      </c>
      <c r="D9168" s="73">
        <v>1856.6100000000001</v>
      </c>
    </row>
    <row r="9169" spans="2:4" x14ac:dyDescent="0.3">
      <c r="B9169" s="72" t="s">
        <v>410</v>
      </c>
      <c r="C9169" s="74" t="s">
        <v>137</v>
      </c>
      <c r="D9169" s="73">
        <v>4216.18</v>
      </c>
    </row>
    <row r="9170" spans="2:4" x14ac:dyDescent="0.3">
      <c r="B9170" s="72" t="s">
        <v>410</v>
      </c>
      <c r="C9170" s="74" t="s">
        <v>143</v>
      </c>
      <c r="D9170" s="73">
        <v>50792.72</v>
      </c>
    </row>
    <row r="9171" spans="2:4" x14ac:dyDescent="0.3">
      <c r="B9171" s="72" t="s">
        <v>410</v>
      </c>
      <c r="C9171" s="74" t="s">
        <v>145</v>
      </c>
      <c r="D9171" s="73">
        <v>17015.52</v>
      </c>
    </row>
    <row r="9172" spans="2:4" x14ac:dyDescent="0.3">
      <c r="B9172" s="72" t="s">
        <v>410</v>
      </c>
      <c r="C9172" s="74" t="s">
        <v>147</v>
      </c>
      <c r="D9172" s="73">
        <v>3437.94</v>
      </c>
    </row>
    <row r="9173" spans="2:4" x14ac:dyDescent="0.3">
      <c r="B9173" s="72" t="s">
        <v>410</v>
      </c>
      <c r="C9173" s="74" t="s">
        <v>149</v>
      </c>
      <c r="D9173" s="73">
        <v>5948.41</v>
      </c>
    </row>
    <row r="9174" spans="2:4" x14ac:dyDescent="0.3">
      <c r="B9174" s="72" t="s">
        <v>410</v>
      </c>
      <c r="C9174" s="74" t="s">
        <v>159</v>
      </c>
      <c r="D9174" s="73">
        <v>149085.28000000003</v>
      </c>
    </row>
    <row r="9175" spans="2:4" x14ac:dyDescent="0.3">
      <c r="B9175" s="72" t="s">
        <v>410</v>
      </c>
      <c r="C9175" s="74" t="s">
        <v>161</v>
      </c>
      <c r="D9175" s="73">
        <v>385537.27</v>
      </c>
    </row>
    <row r="9176" spans="2:4" x14ac:dyDescent="0.3">
      <c r="B9176" s="72" t="s">
        <v>410</v>
      </c>
      <c r="C9176" s="74" t="s">
        <v>163</v>
      </c>
      <c r="D9176" s="73">
        <v>93512.15</v>
      </c>
    </row>
    <row r="9177" spans="2:4" x14ac:dyDescent="0.3">
      <c r="B9177" s="72" t="s">
        <v>410</v>
      </c>
      <c r="C9177" s="74" t="s">
        <v>165</v>
      </c>
      <c r="D9177" s="73">
        <v>128383.60999999999</v>
      </c>
    </row>
    <row r="9178" spans="2:4" x14ac:dyDescent="0.3">
      <c r="B9178" s="72" t="s">
        <v>410</v>
      </c>
      <c r="C9178" s="74" t="s">
        <v>167</v>
      </c>
      <c r="D9178" s="73">
        <v>370427.24</v>
      </c>
    </row>
    <row r="9179" spans="2:4" x14ac:dyDescent="0.3">
      <c r="B9179" s="72" t="s">
        <v>410</v>
      </c>
      <c r="C9179" s="74" t="s">
        <v>169</v>
      </c>
      <c r="D9179" s="73">
        <v>420653.76</v>
      </c>
    </row>
    <row r="9180" spans="2:4" x14ac:dyDescent="0.3">
      <c r="B9180" s="72" t="s">
        <v>410</v>
      </c>
      <c r="C9180" s="74" t="s">
        <v>124</v>
      </c>
      <c r="D9180" s="73">
        <v>170157.47999999998</v>
      </c>
    </row>
    <row r="9181" spans="2:4" x14ac:dyDescent="0.3">
      <c r="B9181" s="72" t="s">
        <v>410</v>
      </c>
      <c r="C9181" s="74" t="s">
        <v>126</v>
      </c>
      <c r="D9181" s="73">
        <v>13103.49</v>
      </c>
    </row>
    <row r="9182" spans="2:4" x14ac:dyDescent="0.3">
      <c r="B9182" s="72" t="s">
        <v>410</v>
      </c>
      <c r="C9182" s="74" t="s">
        <v>128</v>
      </c>
      <c r="D9182" s="73">
        <v>111655</v>
      </c>
    </row>
    <row r="9183" spans="2:4" x14ac:dyDescent="0.3">
      <c r="B9183" s="72" t="s">
        <v>410</v>
      </c>
      <c r="C9183" s="74" t="s">
        <v>130</v>
      </c>
      <c r="D9183" s="73">
        <v>51723.45</v>
      </c>
    </row>
    <row r="9184" spans="2:4" x14ac:dyDescent="0.3">
      <c r="B9184" s="72" t="s">
        <v>410</v>
      </c>
      <c r="C9184" s="74" t="s">
        <v>132</v>
      </c>
      <c r="D9184" s="73">
        <v>203409.7</v>
      </c>
    </row>
    <row r="9185" spans="2:4" x14ac:dyDescent="0.3">
      <c r="B9185" s="72" t="s">
        <v>410</v>
      </c>
      <c r="C9185" s="74" t="s">
        <v>39</v>
      </c>
      <c r="D9185" s="73">
        <v>8662.4</v>
      </c>
    </row>
    <row r="9186" spans="2:4" x14ac:dyDescent="0.3">
      <c r="B9186" s="72" t="s">
        <v>410</v>
      </c>
      <c r="C9186" s="74" t="s">
        <v>49</v>
      </c>
      <c r="D9186" s="73">
        <v>81174.039999999994</v>
      </c>
    </row>
    <row r="9187" spans="2:4" x14ac:dyDescent="0.3">
      <c r="B9187" s="72" t="s">
        <v>410</v>
      </c>
      <c r="C9187" s="74" t="s">
        <v>53</v>
      </c>
      <c r="D9187" s="73">
        <v>250</v>
      </c>
    </row>
    <row r="9188" spans="2:4" x14ac:dyDescent="0.3">
      <c r="B9188" s="72" t="s">
        <v>410</v>
      </c>
      <c r="C9188" s="74" t="s">
        <v>55</v>
      </c>
      <c r="D9188" s="73">
        <v>158807.84</v>
      </c>
    </row>
    <row r="9189" spans="2:4" x14ac:dyDescent="0.3">
      <c r="B9189" s="72" t="s">
        <v>410</v>
      </c>
      <c r="C9189" s="74" t="s">
        <v>67</v>
      </c>
      <c r="D9189" s="73">
        <v>1006.5</v>
      </c>
    </row>
    <row r="9190" spans="2:4" x14ac:dyDescent="0.3">
      <c r="B9190" s="72" t="s">
        <v>410</v>
      </c>
      <c r="C9190" s="74" t="s">
        <v>69</v>
      </c>
      <c r="D9190" s="73">
        <v>46290.119999999995</v>
      </c>
    </row>
    <row r="9191" spans="2:4" x14ac:dyDescent="0.3">
      <c r="B9191" s="72" t="s">
        <v>410</v>
      </c>
      <c r="C9191" s="74" t="s">
        <v>71</v>
      </c>
      <c r="D9191" s="73">
        <v>94049.89</v>
      </c>
    </row>
    <row r="9192" spans="2:4" x14ac:dyDescent="0.3">
      <c r="B9192" s="72" t="s">
        <v>410</v>
      </c>
      <c r="C9192" s="74" t="s">
        <v>81</v>
      </c>
      <c r="D9192" s="73">
        <v>3037.81</v>
      </c>
    </row>
    <row r="9193" spans="2:4" x14ac:dyDescent="0.3">
      <c r="B9193" s="72" t="s">
        <v>410</v>
      </c>
      <c r="C9193" s="74" t="s">
        <v>83</v>
      </c>
      <c r="D9193" s="73">
        <v>28730.379999999997</v>
      </c>
    </row>
    <row r="9194" spans="2:4" x14ac:dyDescent="0.3">
      <c r="B9194" s="72" t="s">
        <v>410</v>
      </c>
      <c r="C9194" s="74" t="s">
        <v>87</v>
      </c>
      <c r="D9194" s="73">
        <v>13200</v>
      </c>
    </row>
    <row r="9195" spans="2:4" x14ac:dyDescent="0.3">
      <c r="B9195" s="72" t="s">
        <v>410</v>
      </c>
      <c r="C9195" s="74" t="s">
        <v>89</v>
      </c>
      <c r="D9195" s="73">
        <v>69982.5</v>
      </c>
    </row>
    <row r="9196" spans="2:4" x14ac:dyDescent="0.3">
      <c r="B9196" s="72" t="s">
        <v>410</v>
      </c>
      <c r="C9196" s="74" t="s">
        <v>91</v>
      </c>
      <c r="D9196" s="73">
        <v>124871.78</v>
      </c>
    </row>
    <row r="9197" spans="2:4" x14ac:dyDescent="0.3">
      <c r="B9197" s="72" t="s">
        <v>410</v>
      </c>
      <c r="C9197" s="74" t="s">
        <v>93</v>
      </c>
      <c r="D9197" s="73">
        <v>15894.28</v>
      </c>
    </row>
    <row r="9198" spans="2:4" x14ac:dyDescent="0.3">
      <c r="B9198" s="72" t="s">
        <v>410</v>
      </c>
      <c r="C9198" s="74" t="s">
        <v>95</v>
      </c>
      <c r="D9198" s="73">
        <v>976.91</v>
      </c>
    </row>
    <row r="9199" spans="2:4" x14ac:dyDescent="0.3">
      <c r="B9199" s="72" t="s">
        <v>410</v>
      </c>
      <c r="C9199" s="74" t="s">
        <v>97</v>
      </c>
      <c r="D9199" s="73">
        <v>8802.19</v>
      </c>
    </row>
    <row r="9200" spans="2:4" x14ac:dyDescent="0.3">
      <c r="B9200" s="72" t="s">
        <v>410</v>
      </c>
      <c r="C9200" s="74" t="s">
        <v>99</v>
      </c>
      <c r="D9200" s="73">
        <v>366.48</v>
      </c>
    </row>
    <row r="9201" spans="2:4" x14ac:dyDescent="0.3">
      <c r="B9201" s="72" t="s">
        <v>410</v>
      </c>
      <c r="C9201" s="74" t="s">
        <v>101</v>
      </c>
      <c r="D9201" s="73">
        <v>460</v>
      </c>
    </row>
    <row r="9202" spans="2:4" x14ac:dyDescent="0.3">
      <c r="B9202" s="72" t="s">
        <v>410</v>
      </c>
      <c r="C9202" s="74" t="s">
        <v>105</v>
      </c>
      <c r="D9202" s="73">
        <v>16922.91</v>
      </c>
    </row>
    <row r="9203" spans="2:4" x14ac:dyDescent="0.3">
      <c r="B9203" s="72" t="s">
        <v>410</v>
      </c>
      <c r="C9203" s="74" t="s">
        <v>107</v>
      </c>
      <c r="D9203" s="73">
        <v>20378.63</v>
      </c>
    </row>
    <row r="9204" spans="2:4" x14ac:dyDescent="0.3">
      <c r="B9204" s="72" t="s">
        <v>410</v>
      </c>
      <c r="C9204" s="74" t="s">
        <v>109</v>
      </c>
      <c r="D9204" s="73">
        <v>216667.41</v>
      </c>
    </row>
    <row r="9205" spans="2:4" x14ac:dyDescent="0.3">
      <c r="B9205" s="72" t="s">
        <v>410</v>
      </c>
      <c r="C9205" s="74" t="s">
        <v>111</v>
      </c>
      <c r="D9205" s="73">
        <v>25589.93</v>
      </c>
    </row>
    <row r="9206" spans="2:4" x14ac:dyDescent="0.3">
      <c r="B9206" s="72" t="s">
        <v>410</v>
      </c>
      <c r="C9206" s="74" t="s">
        <v>117</v>
      </c>
      <c r="D9206" s="73">
        <v>203274.66</v>
      </c>
    </row>
    <row r="9207" spans="2:4" x14ac:dyDescent="0.3">
      <c r="B9207" s="72" t="s">
        <v>410</v>
      </c>
      <c r="C9207" s="74" t="s">
        <v>119</v>
      </c>
      <c r="D9207" s="73">
        <v>25915.56</v>
      </c>
    </row>
    <row r="9208" spans="2:4" x14ac:dyDescent="0.3">
      <c r="B9208" s="72" t="s">
        <v>410</v>
      </c>
      <c r="C9208" s="74" t="s">
        <v>121</v>
      </c>
      <c r="D9208" s="73">
        <v>5581.43</v>
      </c>
    </row>
    <row r="9209" spans="2:4" x14ac:dyDescent="0.3">
      <c r="B9209" s="72" t="s">
        <v>410</v>
      </c>
      <c r="C9209" s="74" t="s">
        <v>22</v>
      </c>
      <c r="D9209" s="73">
        <v>17308.259999999998</v>
      </c>
    </row>
    <row r="9210" spans="2:4" x14ac:dyDescent="0.3">
      <c r="B9210" s="72" t="s">
        <v>410</v>
      </c>
      <c r="C9210" s="74" t="s">
        <v>10</v>
      </c>
      <c r="D9210" s="73">
        <v>3338.46</v>
      </c>
    </row>
    <row r="9211" spans="2:4" x14ac:dyDescent="0.3">
      <c r="B9211" s="72" t="s">
        <v>410</v>
      </c>
      <c r="C9211" s="74" t="s">
        <v>14</v>
      </c>
      <c r="D9211" s="73">
        <v>15774.07</v>
      </c>
    </row>
    <row r="9212" spans="2:4" x14ac:dyDescent="0.3">
      <c r="B9212" s="72" t="s">
        <v>410</v>
      </c>
      <c r="C9212" s="74" t="s">
        <v>16</v>
      </c>
      <c r="D9212" s="73">
        <v>48899.93</v>
      </c>
    </row>
    <row r="9213" spans="2:4" x14ac:dyDescent="0.3">
      <c r="B9213" s="72" t="s">
        <v>534</v>
      </c>
      <c r="C9213" s="74" t="s">
        <v>194</v>
      </c>
      <c r="D9213" s="73">
        <v>22282.07</v>
      </c>
    </row>
    <row r="9214" spans="2:4" x14ac:dyDescent="0.3">
      <c r="B9214" s="72" t="s">
        <v>534</v>
      </c>
      <c r="C9214" s="74" t="s">
        <v>193</v>
      </c>
      <c r="D9214" s="73">
        <v>-22282.07</v>
      </c>
    </row>
    <row r="9215" spans="2:4" x14ac:dyDescent="0.3">
      <c r="B9215" s="72" t="s">
        <v>534</v>
      </c>
      <c r="C9215" s="74" t="s">
        <v>186</v>
      </c>
      <c r="D9215" s="73">
        <v>200</v>
      </c>
    </row>
    <row r="9216" spans="2:4" x14ac:dyDescent="0.3">
      <c r="B9216" s="72" t="s">
        <v>534</v>
      </c>
      <c r="C9216" s="74" t="s">
        <v>187</v>
      </c>
      <c r="D9216" s="73">
        <v>17412.580000000002</v>
      </c>
    </row>
    <row r="9217" spans="2:4" x14ac:dyDescent="0.3">
      <c r="B9217" s="72" t="s">
        <v>534</v>
      </c>
      <c r="C9217" s="74" t="s">
        <v>190</v>
      </c>
      <c r="D9217" s="73">
        <v>5082.08</v>
      </c>
    </row>
    <row r="9218" spans="2:4" x14ac:dyDescent="0.3">
      <c r="B9218" s="72" t="s">
        <v>534</v>
      </c>
      <c r="C9218" s="74" t="s">
        <v>191</v>
      </c>
      <c r="D9218" s="73">
        <v>2248.1099999999997</v>
      </c>
    </row>
    <row r="9219" spans="2:4" x14ac:dyDescent="0.3">
      <c r="B9219" s="72" t="s">
        <v>534</v>
      </c>
      <c r="C9219" s="74" t="s">
        <v>192</v>
      </c>
      <c r="D9219" s="73">
        <v>828804.89</v>
      </c>
    </row>
    <row r="9220" spans="2:4" x14ac:dyDescent="0.3">
      <c r="B9220" s="72" t="s">
        <v>534</v>
      </c>
      <c r="C9220" s="74" t="s">
        <v>174</v>
      </c>
      <c r="D9220" s="73">
        <v>16081.82</v>
      </c>
    </row>
    <row r="9221" spans="2:4" x14ac:dyDescent="0.3">
      <c r="B9221" s="72" t="s">
        <v>534</v>
      </c>
      <c r="C9221" s="74" t="s">
        <v>178</v>
      </c>
      <c r="D9221" s="73">
        <v>1418.08</v>
      </c>
    </row>
    <row r="9222" spans="2:4" x14ac:dyDescent="0.3">
      <c r="B9222" s="72" t="s">
        <v>534</v>
      </c>
      <c r="C9222" s="74" t="s">
        <v>180</v>
      </c>
      <c r="D9222" s="73">
        <v>54502.09</v>
      </c>
    </row>
    <row r="9223" spans="2:4" x14ac:dyDescent="0.3">
      <c r="B9223" s="72" t="s">
        <v>534</v>
      </c>
      <c r="C9223" s="74" t="s">
        <v>182</v>
      </c>
      <c r="D9223" s="73">
        <v>616744.22000000009</v>
      </c>
    </row>
    <row r="9224" spans="2:4" x14ac:dyDescent="0.3">
      <c r="B9224" s="72" t="s">
        <v>534</v>
      </c>
      <c r="C9224" s="74" t="s">
        <v>139</v>
      </c>
      <c r="D9224" s="73">
        <v>180885.45</v>
      </c>
    </row>
    <row r="9225" spans="2:4" x14ac:dyDescent="0.3">
      <c r="B9225" s="72" t="s">
        <v>534</v>
      </c>
      <c r="C9225" s="74" t="s">
        <v>141</v>
      </c>
      <c r="D9225" s="73">
        <v>133714.54999999999</v>
      </c>
    </row>
    <row r="9226" spans="2:4" x14ac:dyDescent="0.3">
      <c r="B9226" s="72" t="s">
        <v>534</v>
      </c>
      <c r="C9226" s="74" t="s">
        <v>143</v>
      </c>
      <c r="D9226" s="73">
        <v>18059.080000000002</v>
      </c>
    </row>
    <row r="9227" spans="2:4" x14ac:dyDescent="0.3">
      <c r="B9227" s="72" t="s">
        <v>534</v>
      </c>
      <c r="C9227" s="74" t="s">
        <v>145</v>
      </c>
      <c r="D9227" s="73">
        <v>4678.8900000000003</v>
      </c>
    </row>
    <row r="9228" spans="2:4" x14ac:dyDescent="0.3">
      <c r="B9228" s="72" t="s">
        <v>534</v>
      </c>
      <c r="C9228" s="74" t="s">
        <v>147</v>
      </c>
      <c r="D9228" s="73">
        <v>4635.8599999999997</v>
      </c>
    </row>
    <row r="9229" spans="2:4" x14ac:dyDescent="0.3">
      <c r="B9229" s="72" t="s">
        <v>534</v>
      </c>
      <c r="C9229" s="74" t="s">
        <v>149</v>
      </c>
      <c r="D9229" s="73">
        <v>4383.0599999999995</v>
      </c>
    </row>
    <row r="9230" spans="2:4" x14ac:dyDescent="0.3">
      <c r="B9230" s="72" t="s">
        <v>534</v>
      </c>
      <c r="C9230" s="74" t="s">
        <v>159</v>
      </c>
      <c r="D9230" s="73">
        <v>70507.22</v>
      </c>
    </row>
    <row r="9231" spans="2:4" x14ac:dyDescent="0.3">
      <c r="B9231" s="72" t="s">
        <v>534</v>
      </c>
      <c r="C9231" s="74" t="s">
        <v>161</v>
      </c>
      <c r="D9231" s="73">
        <v>119340.45999999999</v>
      </c>
    </row>
    <row r="9232" spans="2:4" x14ac:dyDescent="0.3">
      <c r="B9232" s="72" t="s">
        <v>534</v>
      </c>
      <c r="C9232" s="74" t="s">
        <v>163</v>
      </c>
      <c r="D9232" s="73">
        <v>52381.149999999994</v>
      </c>
    </row>
    <row r="9233" spans="2:4" x14ac:dyDescent="0.3">
      <c r="B9233" s="72" t="s">
        <v>534</v>
      </c>
      <c r="C9233" s="74" t="s">
        <v>165</v>
      </c>
      <c r="D9233" s="73">
        <v>64697.070000000007</v>
      </c>
    </row>
    <row r="9234" spans="2:4" x14ac:dyDescent="0.3">
      <c r="B9234" s="72" t="s">
        <v>534</v>
      </c>
      <c r="C9234" s="74" t="s">
        <v>124</v>
      </c>
      <c r="D9234" s="73">
        <v>59062.75</v>
      </c>
    </row>
    <row r="9235" spans="2:4" x14ac:dyDescent="0.3">
      <c r="B9235" s="72" t="s">
        <v>534</v>
      </c>
      <c r="C9235" s="74" t="s">
        <v>126</v>
      </c>
      <c r="D9235" s="73">
        <v>19034.84</v>
      </c>
    </row>
    <row r="9236" spans="2:4" x14ac:dyDescent="0.3">
      <c r="B9236" s="72" t="s">
        <v>534</v>
      </c>
      <c r="C9236" s="74" t="s">
        <v>128</v>
      </c>
      <c r="D9236" s="73">
        <v>6630.36</v>
      </c>
    </row>
    <row r="9237" spans="2:4" x14ac:dyDescent="0.3">
      <c r="B9237" s="72" t="s">
        <v>534</v>
      </c>
      <c r="C9237" s="74" t="s">
        <v>130</v>
      </c>
      <c r="D9237" s="73">
        <v>15826.49</v>
      </c>
    </row>
    <row r="9238" spans="2:4" x14ac:dyDescent="0.3">
      <c r="B9238" s="72" t="s">
        <v>534</v>
      </c>
      <c r="C9238" s="74" t="s">
        <v>132</v>
      </c>
      <c r="D9238" s="73">
        <v>138443.44</v>
      </c>
    </row>
    <row r="9239" spans="2:4" x14ac:dyDescent="0.3">
      <c r="B9239" s="72" t="s">
        <v>534</v>
      </c>
      <c r="C9239" s="74" t="s">
        <v>33</v>
      </c>
      <c r="D9239" s="73">
        <v>200.02</v>
      </c>
    </row>
    <row r="9240" spans="2:4" x14ac:dyDescent="0.3">
      <c r="B9240" s="72" t="s">
        <v>534</v>
      </c>
      <c r="C9240" s="74" t="s">
        <v>35</v>
      </c>
      <c r="D9240" s="73">
        <v>2508.62</v>
      </c>
    </row>
    <row r="9241" spans="2:4" x14ac:dyDescent="0.3">
      <c r="B9241" s="72" t="s">
        <v>534</v>
      </c>
      <c r="C9241" s="74" t="s">
        <v>39</v>
      </c>
      <c r="D9241" s="73">
        <v>2480.3599999999997</v>
      </c>
    </row>
    <row r="9242" spans="2:4" x14ac:dyDescent="0.3">
      <c r="B9242" s="72" t="s">
        <v>534</v>
      </c>
      <c r="C9242" s="74" t="s">
        <v>49</v>
      </c>
      <c r="D9242" s="73">
        <v>74871.489999999991</v>
      </c>
    </row>
    <row r="9243" spans="2:4" x14ac:dyDescent="0.3">
      <c r="B9243" s="72" t="s">
        <v>534</v>
      </c>
      <c r="C9243" s="74" t="s">
        <v>55</v>
      </c>
      <c r="D9243" s="73">
        <v>148692.24</v>
      </c>
    </row>
    <row r="9244" spans="2:4" x14ac:dyDescent="0.3">
      <c r="B9244" s="72" t="s">
        <v>534</v>
      </c>
      <c r="C9244" s="74" t="s">
        <v>57</v>
      </c>
      <c r="D9244" s="73">
        <v>11499.83</v>
      </c>
    </row>
    <row r="9245" spans="2:4" x14ac:dyDescent="0.3">
      <c r="B9245" s="72" t="s">
        <v>534</v>
      </c>
      <c r="C9245" s="74" t="s">
        <v>59</v>
      </c>
      <c r="D9245" s="73">
        <v>46477.26</v>
      </c>
    </row>
    <row r="9246" spans="2:4" x14ac:dyDescent="0.3">
      <c r="B9246" s="72" t="s">
        <v>534</v>
      </c>
      <c r="C9246" s="74" t="s">
        <v>67</v>
      </c>
      <c r="D9246" s="73">
        <v>5900.79</v>
      </c>
    </row>
    <row r="9247" spans="2:4" x14ac:dyDescent="0.3">
      <c r="B9247" s="72" t="s">
        <v>534</v>
      </c>
      <c r="C9247" s="74" t="s">
        <v>69</v>
      </c>
      <c r="D9247" s="73">
        <v>34688.47</v>
      </c>
    </row>
    <row r="9248" spans="2:4" x14ac:dyDescent="0.3">
      <c r="B9248" s="72" t="s">
        <v>534</v>
      </c>
      <c r="C9248" s="74" t="s">
        <v>83</v>
      </c>
      <c r="D9248" s="73">
        <v>19536.39</v>
      </c>
    </row>
    <row r="9249" spans="2:4" x14ac:dyDescent="0.3">
      <c r="B9249" s="72" t="s">
        <v>534</v>
      </c>
      <c r="C9249" s="74" t="s">
        <v>91</v>
      </c>
      <c r="D9249" s="73">
        <v>69228.570000000007</v>
      </c>
    </row>
    <row r="9250" spans="2:4" x14ac:dyDescent="0.3">
      <c r="B9250" s="72" t="s">
        <v>534</v>
      </c>
      <c r="C9250" s="74" t="s">
        <v>93</v>
      </c>
      <c r="D9250" s="73">
        <v>5575.51</v>
      </c>
    </row>
    <row r="9251" spans="2:4" x14ac:dyDescent="0.3">
      <c r="B9251" s="72" t="s">
        <v>534</v>
      </c>
      <c r="C9251" s="74" t="s">
        <v>95</v>
      </c>
      <c r="D9251" s="73">
        <v>11560.93</v>
      </c>
    </row>
    <row r="9252" spans="2:4" x14ac:dyDescent="0.3">
      <c r="B9252" s="72" t="s">
        <v>534</v>
      </c>
      <c r="C9252" s="74" t="s">
        <v>99</v>
      </c>
      <c r="D9252" s="73">
        <v>2802</v>
      </c>
    </row>
    <row r="9253" spans="2:4" x14ac:dyDescent="0.3">
      <c r="B9253" s="72" t="s">
        <v>534</v>
      </c>
      <c r="C9253" s="74" t="s">
        <v>101</v>
      </c>
      <c r="D9253" s="73">
        <v>70658.070000000007</v>
      </c>
    </row>
    <row r="9254" spans="2:4" x14ac:dyDescent="0.3">
      <c r="B9254" s="72" t="s">
        <v>534</v>
      </c>
      <c r="C9254" s="74" t="s">
        <v>105</v>
      </c>
      <c r="D9254" s="73">
        <v>12919.05</v>
      </c>
    </row>
    <row r="9255" spans="2:4" x14ac:dyDescent="0.3">
      <c r="B9255" s="72" t="s">
        <v>534</v>
      </c>
      <c r="C9255" s="74" t="s">
        <v>107</v>
      </c>
      <c r="D9255" s="73">
        <v>14774.54</v>
      </c>
    </row>
    <row r="9256" spans="2:4" x14ac:dyDescent="0.3">
      <c r="B9256" s="72" t="s">
        <v>534</v>
      </c>
      <c r="C9256" s="74" t="s">
        <v>109</v>
      </c>
      <c r="D9256" s="73">
        <v>874739.37</v>
      </c>
    </row>
    <row r="9257" spans="2:4" x14ac:dyDescent="0.3">
      <c r="B9257" s="72" t="s">
        <v>534</v>
      </c>
      <c r="C9257" s="74" t="s">
        <v>111</v>
      </c>
      <c r="D9257" s="73">
        <v>22891.759999999998</v>
      </c>
    </row>
    <row r="9258" spans="2:4" x14ac:dyDescent="0.3">
      <c r="B9258" s="72" t="s">
        <v>534</v>
      </c>
      <c r="C9258" s="74" t="s">
        <v>117</v>
      </c>
      <c r="D9258" s="73">
        <v>186508.45</v>
      </c>
    </row>
    <row r="9259" spans="2:4" x14ac:dyDescent="0.3">
      <c r="B9259" s="72" t="s">
        <v>534</v>
      </c>
      <c r="C9259" s="74" t="s">
        <v>119</v>
      </c>
      <c r="D9259" s="73">
        <v>379.24</v>
      </c>
    </row>
    <row r="9260" spans="2:4" x14ac:dyDescent="0.3">
      <c r="B9260" s="72" t="s">
        <v>534</v>
      </c>
      <c r="C9260" s="74" t="s">
        <v>121</v>
      </c>
      <c r="D9260" s="73">
        <v>1728.23</v>
      </c>
    </row>
    <row r="9261" spans="2:4" x14ac:dyDescent="0.3">
      <c r="B9261" s="72" t="s">
        <v>534</v>
      </c>
      <c r="C9261" s="74" t="s">
        <v>22</v>
      </c>
      <c r="D9261" s="73">
        <v>13829.41</v>
      </c>
    </row>
    <row r="9262" spans="2:4" x14ac:dyDescent="0.3">
      <c r="B9262" s="72" t="s">
        <v>534</v>
      </c>
      <c r="C9262" s="74" t="s">
        <v>6</v>
      </c>
      <c r="D9262" s="73">
        <v>23410</v>
      </c>
    </row>
    <row r="9263" spans="2:4" x14ac:dyDescent="0.3">
      <c r="B9263" s="72" t="s">
        <v>534</v>
      </c>
      <c r="C9263" s="74" t="s">
        <v>12</v>
      </c>
      <c r="D9263" s="73">
        <v>5604</v>
      </c>
    </row>
    <row r="9264" spans="2:4" x14ac:dyDescent="0.3">
      <c r="B9264" s="72" t="s">
        <v>534</v>
      </c>
      <c r="C9264" s="74" t="s">
        <v>14</v>
      </c>
      <c r="D9264" s="73">
        <v>31007.37</v>
      </c>
    </row>
    <row r="9265" spans="2:4" x14ac:dyDescent="0.3">
      <c r="B9265" s="72" t="s">
        <v>534</v>
      </c>
      <c r="C9265" s="74" t="s">
        <v>18</v>
      </c>
      <c r="D9265" s="73">
        <v>145265.54999999999</v>
      </c>
    </row>
    <row r="9266" spans="2:4" x14ac:dyDescent="0.3">
      <c r="B9266" s="72" t="s">
        <v>534</v>
      </c>
      <c r="C9266" s="74" t="s">
        <v>20</v>
      </c>
      <c r="D9266" s="73">
        <v>35697.119999999995</v>
      </c>
    </row>
    <row r="9267" spans="2:4" x14ac:dyDescent="0.3">
      <c r="B9267" s="72" t="s">
        <v>574</v>
      </c>
      <c r="C9267" s="74" t="s">
        <v>194</v>
      </c>
      <c r="D9267" s="73">
        <v>64498.58</v>
      </c>
    </row>
    <row r="9268" spans="2:4" x14ac:dyDescent="0.3">
      <c r="B9268" s="72" t="s">
        <v>574</v>
      </c>
      <c r="C9268" s="74" t="s">
        <v>193</v>
      </c>
      <c r="D9268" s="73">
        <v>-64498.579999999994</v>
      </c>
    </row>
    <row r="9269" spans="2:4" x14ac:dyDescent="0.3">
      <c r="B9269" s="72" t="s">
        <v>574</v>
      </c>
      <c r="C9269" s="74" t="s">
        <v>186</v>
      </c>
      <c r="D9269" s="73">
        <v>224731.81</v>
      </c>
    </row>
    <row r="9270" spans="2:4" x14ac:dyDescent="0.3">
      <c r="B9270" s="72" t="s">
        <v>574</v>
      </c>
      <c r="C9270" s="74" t="s">
        <v>187</v>
      </c>
      <c r="D9270" s="73">
        <v>729206.92</v>
      </c>
    </row>
    <row r="9271" spans="2:4" x14ac:dyDescent="0.3">
      <c r="B9271" s="72" t="s">
        <v>574</v>
      </c>
      <c r="C9271" s="74" t="s">
        <v>190</v>
      </c>
      <c r="D9271" s="73">
        <v>1270216.4100000001</v>
      </c>
    </row>
    <row r="9272" spans="2:4" x14ac:dyDescent="0.3">
      <c r="B9272" s="72" t="s">
        <v>574</v>
      </c>
      <c r="C9272" s="74" t="s">
        <v>191</v>
      </c>
      <c r="D9272" s="73">
        <v>294055.46999999997</v>
      </c>
    </row>
    <row r="9273" spans="2:4" x14ac:dyDescent="0.3">
      <c r="B9273" s="72" t="s">
        <v>574</v>
      </c>
      <c r="C9273" s="74" t="s">
        <v>192</v>
      </c>
      <c r="D9273" s="73">
        <v>23281454.310000002</v>
      </c>
    </row>
    <row r="9274" spans="2:4" x14ac:dyDescent="0.3">
      <c r="B9274" s="72" t="s">
        <v>574</v>
      </c>
      <c r="C9274" s="74" t="s">
        <v>172</v>
      </c>
      <c r="D9274" s="73">
        <v>142573.71000000002</v>
      </c>
    </row>
    <row r="9275" spans="2:4" x14ac:dyDescent="0.3">
      <c r="B9275" s="72" t="s">
        <v>574</v>
      </c>
      <c r="C9275" s="74" t="s">
        <v>174</v>
      </c>
      <c r="D9275" s="73">
        <v>321961.56</v>
      </c>
    </row>
    <row r="9276" spans="2:4" x14ac:dyDescent="0.3">
      <c r="B9276" s="72" t="s">
        <v>574</v>
      </c>
      <c r="C9276" s="74" t="s">
        <v>178</v>
      </c>
      <c r="D9276" s="73">
        <v>130182.22</v>
      </c>
    </row>
    <row r="9277" spans="2:4" x14ac:dyDescent="0.3">
      <c r="B9277" s="72" t="s">
        <v>574</v>
      </c>
      <c r="C9277" s="74" t="s">
        <v>180</v>
      </c>
      <c r="D9277" s="73">
        <v>190252.52</v>
      </c>
    </row>
    <row r="9278" spans="2:4" x14ac:dyDescent="0.3">
      <c r="B9278" s="72" t="s">
        <v>574</v>
      </c>
      <c r="C9278" s="74" t="s">
        <v>182</v>
      </c>
      <c r="D9278" s="73">
        <v>5482417.0300000012</v>
      </c>
    </row>
    <row r="9279" spans="2:4" x14ac:dyDescent="0.3">
      <c r="B9279" s="72" t="s">
        <v>574</v>
      </c>
      <c r="C9279" s="74" t="s">
        <v>139</v>
      </c>
      <c r="D9279" s="73">
        <v>1786156.0099999998</v>
      </c>
    </row>
    <row r="9280" spans="2:4" x14ac:dyDescent="0.3">
      <c r="B9280" s="72" t="s">
        <v>574</v>
      </c>
      <c r="C9280" s="74" t="s">
        <v>141</v>
      </c>
      <c r="D9280" s="73">
        <v>3623543.54</v>
      </c>
    </row>
    <row r="9281" spans="2:4" x14ac:dyDescent="0.3">
      <c r="B9281" s="72" t="s">
        <v>574</v>
      </c>
      <c r="C9281" s="74" t="s">
        <v>143</v>
      </c>
      <c r="D9281" s="73">
        <v>137089.07</v>
      </c>
    </row>
    <row r="9282" spans="2:4" x14ac:dyDescent="0.3">
      <c r="B9282" s="72" t="s">
        <v>574</v>
      </c>
      <c r="C9282" s="74" t="s">
        <v>145</v>
      </c>
      <c r="D9282" s="73">
        <v>142244.9</v>
      </c>
    </row>
    <row r="9283" spans="2:4" x14ac:dyDescent="0.3">
      <c r="B9283" s="72" t="s">
        <v>574</v>
      </c>
      <c r="C9283" s="74" t="s">
        <v>147</v>
      </c>
      <c r="D9283" s="73">
        <v>35104.279999999992</v>
      </c>
    </row>
    <row r="9284" spans="2:4" x14ac:dyDescent="0.3">
      <c r="B9284" s="72" t="s">
        <v>574</v>
      </c>
      <c r="C9284" s="74" t="s">
        <v>149</v>
      </c>
      <c r="D9284" s="73">
        <v>121540.06000000001</v>
      </c>
    </row>
    <row r="9285" spans="2:4" x14ac:dyDescent="0.3">
      <c r="B9285" s="72" t="s">
        <v>574</v>
      </c>
      <c r="C9285" s="74" t="s">
        <v>159</v>
      </c>
      <c r="D9285" s="73">
        <v>689960.76000000013</v>
      </c>
    </row>
    <row r="9286" spans="2:4" x14ac:dyDescent="0.3">
      <c r="B9286" s="72" t="s">
        <v>574</v>
      </c>
      <c r="C9286" s="74" t="s">
        <v>161</v>
      </c>
      <c r="D9286" s="73">
        <v>3626550.97</v>
      </c>
    </row>
    <row r="9287" spans="2:4" x14ac:dyDescent="0.3">
      <c r="B9287" s="72" t="s">
        <v>574</v>
      </c>
      <c r="C9287" s="74" t="s">
        <v>163</v>
      </c>
      <c r="D9287" s="73">
        <v>476891.90000000014</v>
      </c>
    </row>
    <row r="9288" spans="2:4" x14ac:dyDescent="0.3">
      <c r="B9288" s="72" t="s">
        <v>574</v>
      </c>
      <c r="C9288" s="74" t="s">
        <v>165</v>
      </c>
      <c r="D9288" s="73">
        <v>1958413.8</v>
      </c>
    </row>
    <row r="9289" spans="2:4" x14ac:dyDescent="0.3">
      <c r="B9289" s="72" t="s">
        <v>574</v>
      </c>
      <c r="C9289" s="74" t="s">
        <v>124</v>
      </c>
      <c r="D9289" s="73">
        <v>618827.09</v>
      </c>
    </row>
    <row r="9290" spans="2:4" x14ac:dyDescent="0.3">
      <c r="B9290" s="72" t="s">
        <v>574</v>
      </c>
      <c r="C9290" s="74" t="s">
        <v>126</v>
      </c>
      <c r="D9290" s="73">
        <v>148501.35999999999</v>
      </c>
    </row>
    <row r="9291" spans="2:4" x14ac:dyDescent="0.3">
      <c r="B9291" s="72" t="s">
        <v>574</v>
      </c>
      <c r="C9291" s="74" t="s">
        <v>128</v>
      </c>
      <c r="D9291" s="73">
        <v>45840.28</v>
      </c>
    </row>
    <row r="9292" spans="2:4" x14ac:dyDescent="0.3">
      <c r="B9292" s="72" t="s">
        <v>574</v>
      </c>
      <c r="C9292" s="74" t="s">
        <v>130</v>
      </c>
      <c r="D9292" s="73">
        <v>120109.05</v>
      </c>
    </row>
    <row r="9293" spans="2:4" x14ac:dyDescent="0.3">
      <c r="B9293" s="72" t="s">
        <v>574</v>
      </c>
      <c r="C9293" s="74" t="s">
        <v>132</v>
      </c>
      <c r="D9293" s="73">
        <v>1316220.4300000006</v>
      </c>
    </row>
    <row r="9294" spans="2:4" x14ac:dyDescent="0.3">
      <c r="B9294" s="72" t="s">
        <v>574</v>
      </c>
      <c r="C9294" s="74" t="s">
        <v>33</v>
      </c>
      <c r="D9294" s="73">
        <v>658.67</v>
      </c>
    </row>
    <row r="9295" spans="2:4" x14ac:dyDescent="0.3">
      <c r="B9295" s="72" t="s">
        <v>574</v>
      </c>
      <c r="C9295" s="74" t="s">
        <v>35</v>
      </c>
      <c r="D9295" s="73">
        <v>28253.99</v>
      </c>
    </row>
    <row r="9296" spans="2:4" x14ac:dyDescent="0.3">
      <c r="B9296" s="72" t="s">
        <v>574</v>
      </c>
      <c r="C9296" s="74" t="s">
        <v>39</v>
      </c>
      <c r="D9296" s="73">
        <v>44522.65</v>
      </c>
    </row>
    <row r="9297" spans="2:4" x14ac:dyDescent="0.3">
      <c r="B9297" s="72" t="s">
        <v>574</v>
      </c>
      <c r="C9297" s="74" t="s">
        <v>49</v>
      </c>
      <c r="D9297" s="73">
        <v>223812.71999999997</v>
      </c>
    </row>
    <row r="9298" spans="2:4" x14ac:dyDescent="0.3">
      <c r="B9298" s="72" t="s">
        <v>574</v>
      </c>
      <c r="C9298" s="74" t="s">
        <v>55</v>
      </c>
      <c r="D9298" s="73">
        <v>771985.51</v>
      </c>
    </row>
    <row r="9299" spans="2:4" x14ac:dyDescent="0.3">
      <c r="B9299" s="72" t="s">
        <v>574</v>
      </c>
      <c r="C9299" s="74" t="s">
        <v>57</v>
      </c>
      <c r="D9299" s="73">
        <v>42664.72</v>
      </c>
    </row>
    <row r="9300" spans="2:4" x14ac:dyDescent="0.3">
      <c r="B9300" s="72" t="s">
        <v>574</v>
      </c>
      <c r="C9300" s="74" t="s">
        <v>63</v>
      </c>
      <c r="D9300" s="73">
        <v>1099400.48</v>
      </c>
    </row>
    <row r="9301" spans="2:4" x14ac:dyDescent="0.3">
      <c r="B9301" s="72" t="s">
        <v>574</v>
      </c>
      <c r="C9301" s="74" t="s">
        <v>65</v>
      </c>
      <c r="D9301" s="73">
        <v>14315.05</v>
      </c>
    </row>
    <row r="9302" spans="2:4" x14ac:dyDescent="0.3">
      <c r="B9302" s="72" t="s">
        <v>574</v>
      </c>
      <c r="C9302" s="74" t="s">
        <v>67</v>
      </c>
      <c r="D9302" s="73">
        <v>5149.9699999999993</v>
      </c>
    </row>
    <row r="9303" spans="2:4" x14ac:dyDescent="0.3">
      <c r="B9303" s="72" t="s">
        <v>574</v>
      </c>
      <c r="C9303" s="74" t="s">
        <v>69</v>
      </c>
      <c r="D9303" s="73">
        <v>189467.68</v>
      </c>
    </row>
    <row r="9304" spans="2:4" x14ac:dyDescent="0.3">
      <c r="B9304" s="72" t="s">
        <v>574</v>
      </c>
      <c r="C9304" s="74" t="s">
        <v>71</v>
      </c>
      <c r="D9304" s="73">
        <v>335494.45</v>
      </c>
    </row>
    <row r="9305" spans="2:4" x14ac:dyDescent="0.3">
      <c r="B9305" s="72" t="s">
        <v>574</v>
      </c>
      <c r="C9305" s="74" t="s">
        <v>73</v>
      </c>
      <c r="D9305" s="73">
        <v>1852.64</v>
      </c>
    </row>
    <row r="9306" spans="2:4" x14ac:dyDescent="0.3">
      <c r="B9306" s="72" t="s">
        <v>574</v>
      </c>
      <c r="C9306" s="74" t="s">
        <v>87</v>
      </c>
      <c r="D9306" s="73">
        <v>16328</v>
      </c>
    </row>
    <row r="9307" spans="2:4" x14ac:dyDescent="0.3">
      <c r="B9307" s="72" t="s">
        <v>574</v>
      </c>
      <c r="C9307" s="74" t="s">
        <v>89</v>
      </c>
      <c r="D9307" s="73">
        <v>-4.9699999999975262</v>
      </c>
    </row>
    <row r="9308" spans="2:4" x14ac:dyDescent="0.3">
      <c r="B9308" s="72" t="s">
        <v>574</v>
      </c>
      <c r="C9308" s="74" t="s">
        <v>91</v>
      </c>
      <c r="D9308" s="73">
        <v>6254.67</v>
      </c>
    </row>
    <row r="9309" spans="2:4" x14ac:dyDescent="0.3">
      <c r="B9309" s="72" t="s">
        <v>574</v>
      </c>
      <c r="C9309" s="74" t="s">
        <v>93</v>
      </c>
      <c r="D9309" s="73">
        <v>2844.77</v>
      </c>
    </row>
    <row r="9310" spans="2:4" x14ac:dyDescent="0.3">
      <c r="B9310" s="72" t="s">
        <v>574</v>
      </c>
      <c r="C9310" s="74" t="s">
        <v>95</v>
      </c>
      <c r="D9310" s="73">
        <v>474255.22</v>
      </c>
    </row>
    <row r="9311" spans="2:4" x14ac:dyDescent="0.3">
      <c r="B9311" s="72" t="s">
        <v>574</v>
      </c>
      <c r="C9311" s="74" t="s">
        <v>97</v>
      </c>
      <c r="D9311" s="73">
        <v>7066.04</v>
      </c>
    </row>
    <row r="9312" spans="2:4" x14ac:dyDescent="0.3">
      <c r="B9312" s="72" t="s">
        <v>574</v>
      </c>
      <c r="C9312" s="74" t="s">
        <v>101</v>
      </c>
      <c r="D9312" s="73">
        <v>5916.91</v>
      </c>
    </row>
    <row r="9313" spans="2:4" x14ac:dyDescent="0.3">
      <c r="B9313" s="72" t="s">
        <v>574</v>
      </c>
      <c r="C9313" s="74" t="s">
        <v>103</v>
      </c>
      <c r="D9313" s="73">
        <v>7500</v>
      </c>
    </row>
    <row r="9314" spans="2:4" x14ac:dyDescent="0.3">
      <c r="B9314" s="72" t="s">
        <v>574</v>
      </c>
      <c r="C9314" s="74" t="s">
        <v>105</v>
      </c>
      <c r="D9314" s="73">
        <v>25625.61</v>
      </c>
    </row>
    <row r="9315" spans="2:4" x14ac:dyDescent="0.3">
      <c r="B9315" s="72" t="s">
        <v>574</v>
      </c>
      <c r="C9315" s="74" t="s">
        <v>107</v>
      </c>
      <c r="D9315" s="73">
        <v>27215.25</v>
      </c>
    </row>
    <row r="9316" spans="2:4" x14ac:dyDescent="0.3">
      <c r="B9316" s="72" t="s">
        <v>574</v>
      </c>
      <c r="C9316" s="74" t="s">
        <v>109</v>
      </c>
      <c r="D9316" s="73">
        <v>1087407.9500000002</v>
      </c>
    </row>
    <row r="9317" spans="2:4" x14ac:dyDescent="0.3">
      <c r="B9317" s="72" t="s">
        <v>574</v>
      </c>
      <c r="C9317" s="74" t="s">
        <v>111</v>
      </c>
      <c r="D9317" s="73">
        <v>123096.36</v>
      </c>
    </row>
    <row r="9318" spans="2:4" x14ac:dyDescent="0.3">
      <c r="B9318" s="72" t="s">
        <v>574</v>
      </c>
      <c r="C9318" s="74" t="s">
        <v>113</v>
      </c>
      <c r="D9318" s="73">
        <v>28982757.419999998</v>
      </c>
    </row>
    <row r="9319" spans="2:4" x14ac:dyDescent="0.3">
      <c r="B9319" s="72" t="s">
        <v>574</v>
      </c>
      <c r="C9319" s="74" t="s">
        <v>117</v>
      </c>
      <c r="D9319" s="73">
        <v>2544903.6100000003</v>
      </c>
    </row>
    <row r="9320" spans="2:4" x14ac:dyDescent="0.3">
      <c r="B9320" s="72" t="s">
        <v>574</v>
      </c>
      <c r="C9320" s="74" t="s">
        <v>121</v>
      </c>
      <c r="D9320" s="73">
        <v>966506.51</v>
      </c>
    </row>
    <row r="9321" spans="2:4" x14ac:dyDescent="0.3">
      <c r="B9321" s="72" t="s">
        <v>574</v>
      </c>
      <c r="C9321" s="74" t="s">
        <v>22</v>
      </c>
      <c r="D9321" s="73">
        <v>71890.12</v>
      </c>
    </row>
    <row r="9322" spans="2:4" x14ac:dyDescent="0.3">
      <c r="B9322" s="72" t="s">
        <v>574</v>
      </c>
      <c r="C9322" s="74" t="s">
        <v>6</v>
      </c>
      <c r="D9322" s="73">
        <v>78888.429999999993</v>
      </c>
    </row>
    <row r="9323" spans="2:4" x14ac:dyDescent="0.3">
      <c r="B9323" s="72" t="s">
        <v>574</v>
      </c>
      <c r="C9323" s="74" t="s">
        <v>10</v>
      </c>
      <c r="D9323" s="73">
        <v>3739.8</v>
      </c>
    </row>
    <row r="9324" spans="2:4" x14ac:dyDescent="0.3">
      <c r="B9324" s="72" t="s">
        <v>574</v>
      </c>
      <c r="C9324" s="74" t="s">
        <v>12</v>
      </c>
      <c r="D9324" s="73">
        <v>40147.01</v>
      </c>
    </row>
    <row r="9325" spans="2:4" x14ac:dyDescent="0.3">
      <c r="B9325" s="72" t="s">
        <v>574</v>
      </c>
      <c r="C9325" s="74" t="s">
        <v>14</v>
      </c>
      <c r="D9325" s="73">
        <v>140156.15999999997</v>
      </c>
    </row>
    <row r="9326" spans="2:4" x14ac:dyDescent="0.3">
      <c r="B9326" s="72" t="s">
        <v>574</v>
      </c>
      <c r="C9326" s="74" t="s">
        <v>16</v>
      </c>
      <c r="D9326" s="73">
        <v>5518042.8399999999</v>
      </c>
    </row>
    <row r="9327" spans="2:4" x14ac:dyDescent="0.3">
      <c r="B9327" s="72" t="s">
        <v>570</v>
      </c>
      <c r="C9327" s="74" t="s">
        <v>194</v>
      </c>
      <c r="D9327" s="73">
        <v>169430.86</v>
      </c>
    </row>
    <row r="9328" spans="2:4" x14ac:dyDescent="0.3">
      <c r="B9328" s="72" t="s">
        <v>570</v>
      </c>
      <c r="C9328" s="74" t="s">
        <v>193</v>
      </c>
      <c r="D9328" s="73">
        <v>-169430.86000000002</v>
      </c>
    </row>
    <row r="9329" spans="2:4" x14ac:dyDescent="0.3">
      <c r="B9329" s="72" t="s">
        <v>570</v>
      </c>
      <c r="C9329" s="74" t="s">
        <v>185</v>
      </c>
      <c r="D9329" s="73">
        <v>49230</v>
      </c>
    </row>
    <row r="9330" spans="2:4" x14ac:dyDescent="0.3">
      <c r="B9330" s="72" t="s">
        <v>570</v>
      </c>
      <c r="C9330" s="74" t="s">
        <v>186</v>
      </c>
      <c r="D9330" s="73">
        <v>70217.319999999992</v>
      </c>
    </row>
    <row r="9331" spans="2:4" x14ac:dyDescent="0.3">
      <c r="B9331" s="72" t="s">
        <v>570</v>
      </c>
      <c r="C9331" s="74" t="s">
        <v>187</v>
      </c>
      <c r="D9331" s="73">
        <v>491392.1100000001</v>
      </c>
    </row>
    <row r="9332" spans="2:4" x14ac:dyDescent="0.3">
      <c r="B9332" s="72" t="s">
        <v>570</v>
      </c>
      <c r="C9332" s="74" t="s">
        <v>190</v>
      </c>
      <c r="D9332" s="73">
        <v>117471.46</v>
      </c>
    </row>
    <row r="9333" spans="2:4" x14ac:dyDescent="0.3">
      <c r="B9333" s="72" t="s">
        <v>570</v>
      </c>
      <c r="C9333" s="74" t="s">
        <v>191</v>
      </c>
      <c r="D9333" s="73">
        <v>188861.97000000003</v>
      </c>
    </row>
    <row r="9334" spans="2:4" x14ac:dyDescent="0.3">
      <c r="B9334" s="72" t="s">
        <v>570</v>
      </c>
      <c r="C9334" s="74" t="s">
        <v>192</v>
      </c>
      <c r="D9334" s="73">
        <v>5865644.3900000006</v>
      </c>
    </row>
    <row r="9335" spans="2:4" x14ac:dyDescent="0.3">
      <c r="B9335" s="72" t="s">
        <v>570</v>
      </c>
      <c r="C9335" s="74" t="s">
        <v>172</v>
      </c>
      <c r="D9335" s="73">
        <v>22107.54</v>
      </c>
    </row>
    <row r="9336" spans="2:4" x14ac:dyDescent="0.3">
      <c r="B9336" s="72" t="s">
        <v>570</v>
      </c>
      <c r="C9336" s="74" t="s">
        <v>174</v>
      </c>
      <c r="D9336" s="73">
        <v>371701.39</v>
      </c>
    </row>
    <row r="9337" spans="2:4" x14ac:dyDescent="0.3">
      <c r="B9337" s="72" t="s">
        <v>570</v>
      </c>
      <c r="C9337" s="74" t="s">
        <v>178</v>
      </c>
      <c r="D9337" s="73">
        <v>151490.62</v>
      </c>
    </row>
    <row r="9338" spans="2:4" x14ac:dyDescent="0.3">
      <c r="B9338" s="72" t="s">
        <v>570</v>
      </c>
      <c r="C9338" s="74" t="s">
        <v>180</v>
      </c>
      <c r="D9338" s="73">
        <v>51974.15</v>
      </c>
    </row>
    <row r="9339" spans="2:4" x14ac:dyDescent="0.3">
      <c r="B9339" s="72" t="s">
        <v>570</v>
      </c>
      <c r="C9339" s="74" t="s">
        <v>182</v>
      </c>
      <c r="D9339" s="73">
        <v>2888373.7399999998</v>
      </c>
    </row>
    <row r="9340" spans="2:4" x14ac:dyDescent="0.3">
      <c r="B9340" s="72" t="s">
        <v>570</v>
      </c>
      <c r="C9340" s="74" t="s">
        <v>139</v>
      </c>
      <c r="D9340" s="73">
        <v>939241.35</v>
      </c>
    </row>
    <row r="9341" spans="2:4" x14ac:dyDescent="0.3">
      <c r="B9341" s="72" t="s">
        <v>570</v>
      </c>
      <c r="C9341" s="74" t="s">
        <v>141</v>
      </c>
      <c r="D9341" s="73">
        <v>883754.65</v>
      </c>
    </row>
    <row r="9342" spans="2:4" x14ac:dyDescent="0.3">
      <c r="B9342" s="72" t="s">
        <v>570</v>
      </c>
      <c r="C9342" s="74" t="s">
        <v>143</v>
      </c>
      <c r="D9342" s="73">
        <v>73581.62999999999</v>
      </c>
    </row>
    <row r="9343" spans="2:4" x14ac:dyDescent="0.3">
      <c r="B9343" s="72" t="s">
        <v>570</v>
      </c>
      <c r="C9343" s="74" t="s">
        <v>145</v>
      </c>
      <c r="D9343" s="73">
        <v>36478.479999999996</v>
      </c>
    </row>
    <row r="9344" spans="2:4" x14ac:dyDescent="0.3">
      <c r="B9344" s="72" t="s">
        <v>570</v>
      </c>
      <c r="C9344" s="74" t="s">
        <v>147</v>
      </c>
      <c r="D9344" s="73">
        <v>10691.28</v>
      </c>
    </row>
    <row r="9345" spans="2:4" x14ac:dyDescent="0.3">
      <c r="B9345" s="72" t="s">
        <v>570</v>
      </c>
      <c r="C9345" s="74" t="s">
        <v>149</v>
      </c>
      <c r="D9345" s="73">
        <v>18659.849999999999</v>
      </c>
    </row>
    <row r="9346" spans="2:4" x14ac:dyDescent="0.3">
      <c r="B9346" s="72" t="s">
        <v>570</v>
      </c>
      <c r="C9346" s="74" t="s">
        <v>159</v>
      </c>
      <c r="D9346" s="73">
        <v>377997.74000000005</v>
      </c>
    </row>
    <row r="9347" spans="2:4" x14ac:dyDescent="0.3">
      <c r="B9347" s="72" t="s">
        <v>570</v>
      </c>
      <c r="C9347" s="74" t="s">
        <v>161</v>
      </c>
      <c r="D9347" s="73">
        <v>936605.84999999986</v>
      </c>
    </row>
    <row r="9348" spans="2:4" x14ac:dyDescent="0.3">
      <c r="B9348" s="72" t="s">
        <v>570</v>
      </c>
      <c r="C9348" s="74" t="s">
        <v>163</v>
      </c>
      <c r="D9348" s="73">
        <v>261488.41</v>
      </c>
    </row>
    <row r="9349" spans="2:4" x14ac:dyDescent="0.3">
      <c r="B9349" s="72" t="s">
        <v>570</v>
      </c>
      <c r="C9349" s="74" t="s">
        <v>165</v>
      </c>
      <c r="D9349" s="73">
        <v>508280.45999999996</v>
      </c>
    </row>
    <row r="9350" spans="2:4" x14ac:dyDescent="0.3">
      <c r="B9350" s="72" t="s">
        <v>570</v>
      </c>
      <c r="C9350" s="74" t="s">
        <v>124</v>
      </c>
      <c r="D9350" s="73">
        <v>436713.79000000004</v>
      </c>
    </row>
    <row r="9351" spans="2:4" x14ac:dyDescent="0.3">
      <c r="B9351" s="72" t="s">
        <v>570</v>
      </c>
      <c r="C9351" s="74" t="s">
        <v>126</v>
      </c>
      <c r="D9351" s="73">
        <v>82628.34</v>
      </c>
    </row>
    <row r="9352" spans="2:4" x14ac:dyDescent="0.3">
      <c r="B9352" s="72" t="s">
        <v>570</v>
      </c>
      <c r="C9352" s="74" t="s">
        <v>128</v>
      </c>
      <c r="D9352" s="73">
        <v>74478.070000000007</v>
      </c>
    </row>
    <row r="9353" spans="2:4" x14ac:dyDescent="0.3">
      <c r="B9353" s="72" t="s">
        <v>570</v>
      </c>
      <c r="C9353" s="74" t="s">
        <v>130</v>
      </c>
      <c r="D9353" s="73">
        <v>93833.13</v>
      </c>
    </row>
    <row r="9354" spans="2:4" x14ac:dyDescent="0.3">
      <c r="B9354" s="72" t="s">
        <v>570</v>
      </c>
      <c r="C9354" s="74" t="s">
        <v>132</v>
      </c>
      <c r="D9354" s="73">
        <v>630332.5</v>
      </c>
    </row>
    <row r="9355" spans="2:4" x14ac:dyDescent="0.3">
      <c r="B9355" s="72" t="s">
        <v>570</v>
      </c>
      <c r="C9355" s="74" t="s">
        <v>33</v>
      </c>
      <c r="D9355" s="73">
        <v>1172.72</v>
      </c>
    </row>
    <row r="9356" spans="2:4" x14ac:dyDescent="0.3">
      <c r="B9356" s="72" t="s">
        <v>570</v>
      </c>
      <c r="C9356" s="74" t="s">
        <v>35</v>
      </c>
      <c r="D9356" s="73">
        <v>21713.48</v>
      </c>
    </row>
    <row r="9357" spans="2:4" x14ac:dyDescent="0.3">
      <c r="B9357" s="72" t="s">
        <v>570</v>
      </c>
      <c r="C9357" s="74" t="s">
        <v>39</v>
      </c>
      <c r="D9357" s="73">
        <v>64280.61</v>
      </c>
    </row>
    <row r="9358" spans="2:4" x14ac:dyDescent="0.3">
      <c r="B9358" s="72" t="s">
        <v>570</v>
      </c>
      <c r="C9358" s="74" t="s">
        <v>45</v>
      </c>
      <c r="D9358" s="73">
        <v>1908.85</v>
      </c>
    </row>
    <row r="9359" spans="2:4" x14ac:dyDescent="0.3">
      <c r="B9359" s="72" t="s">
        <v>570</v>
      </c>
      <c r="C9359" s="74" t="s">
        <v>49</v>
      </c>
      <c r="D9359" s="73">
        <v>311901.87</v>
      </c>
    </row>
    <row r="9360" spans="2:4" x14ac:dyDescent="0.3">
      <c r="B9360" s="72" t="s">
        <v>570</v>
      </c>
      <c r="C9360" s="74" t="s">
        <v>55</v>
      </c>
      <c r="D9360" s="73">
        <v>127274.98000000001</v>
      </c>
    </row>
    <row r="9361" spans="2:4" x14ac:dyDescent="0.3">
      <c r="B9361" s="72" t="s">
        <v>570</v>
      </c>
      <c r="C9361" s="74" t="s">
        <v>57</v>
      </c>
      <c r="D9361" s="73">
        <v>37338.869999999995</v>
      </c>
    </row>
    <row r="9362" spans="2:4" x14ac:dyDescent="0.3">
      <c r="B9362" s="72" t="s">
        <v>570</v>
      </c>
      <c r="C9362" s="74" t="s">
        <v>59</v>
      </c>
      <c r="D9362" s="73">
        <v>126069.12</v>
      </c>
    </row>
    <row r="9363" spans="2:4" x14ac:dyDescent="0.3">
      <c r="B9363" s="72" t="s">
        <v>570</v>
      </c>
      <c r="C9363" s="74" t="s">
        <v>63</v>
      </c>
      <c r="D9363" s="73">
        <v>161350.34</v>
      </c>
    </row>
    <row r="9364" spans="2:4" x14ac:dyDescent="0.3">
      <c r="B9364" s="72" t="s">
        <v>570</v>
      </c>
      <c r="C9364" s="74" t="s">
        <v>65</v>
      </c>
      <c r="D9364" s="73">
        <v>988.49</v>
      </c>
    </row>
    <row r="9365" spans="2:4" x14ac:dyDescent="0.3">
      <c r="B9365" s="72" t="s">
        <v>570</v>
      </c>
      <c r="C9365" s="74" t="s">
        <v>67</v>
      </c>
      <c r="D9365" s="73">
        <v>11398.56</v>
      </c>
    </row>
    <row r="9366" spans="2:4" x14ac:dyDescent="0.3">
      <c r="B9366" s="72" t="s">
        <v>570</v>
      </c>
      <c r="C9366" s="74" t="s">
        <v>69</v>
      </c>
      <c r="D9366" s="73">
        <v>121193.26000000001</v>
      </c>
    </row>
    <row r="9367" spans="2:4" x14ac:dyDescent="0.3">
      <c r="B9367" s="72" t="s">
        <v>570</v>
      </c>
      <c r="C9367" s="74" t="s">
        <v>71</v>
      </c>
      <c r="D9367" s="73">
        <v>169674.62</v>
      </c>
    </row>
    <row r="9368" spans="2:4" x14ac:dyDescent="0.3">
      <c r="B9368" s="72" t="s">
        <v>570</v>
      </c>
      <c r="C9368" s="74" t="s">
        <v>81</v>
      </c>
      <c r="D9368" s="73">
        <v>28713.81</v>
      </c>
    </row>
    <row r="9369" spans="2:4" x14ac:dyDescent="0.3">
      <c r="B9369" s="72" t="s">
        <v>570</v>
      </c>
      <c r="C9369" s="74" t="s">
        <v>83</v>
      </c>
      <c r="D9369" s="73">
        <v>11825.810000000001</v>
      </c>
    </row>
    <row r="9370" spans="2:4" x14ac:dyDescent="0.3">
      <c r="B9370" s="72" t="s">
        <v>570</v>
      </c>
      <c r="C9370" s="74" t="s">
        <v>87</v>
      </c>
      <c r="D9370" s="73">
        <v>9100</v>
      </c>
    </row>
    <row r="9371" spans="2:4" x14ac:dyDescent="0.3">
      <c r="B9371" s="72" t="s">
        <v>570</v>
      </c>
      <c r="C9371" s="74" t="s">
        <v>91</v>
      </c>
      <c r="D9371" s="73">
        <v>166835.19</v>
      </c>
    </row>
    <row r="9372" spans="2:4" x14ac:dyDescent="0.3">
      <c r="B9372" s="72" t="s">
        <v>570</v>
      </c>
      <c r="C9372" s="74" t="s">
        <v>93</v>
      </c>
      <c r="D9372" s="73">
        <v>9927.7999999999993</v>
      </c>
    </row>
    <row r="9373" spans="2:4" x14ac:dyDescent="0.3">
      <c r="B9373" s="72" t="s">
        <v>570</v>
      </c>
      <c r="C9373" s="74" t="s">
        <v>95</v>
      </c>
      <c r="D9373" s="73">
        <v>104746.93</v>
      </c>
    </row>
    <row r="9374" spans="2:4" x14ac:dyDescent="0.3">
      <c r="B9374" s="72" t="s">
        <v>570</v>
      </c>
      <c r="C9374" s="74" t="s">
        <v>97</v>
      </c>
      <c r="D9374" s="73">
        <v>42824.56</v>
      </c>
    </row>
    <row r="9375" spans="2:4" x14ac:dyDescent="0.3">
      <c r="B9375" s="72" t="s">
        <v>570</v>
      </c>
      <c r="C9375" s="74" t="s">
        <v>101</v>
      </c>
      <c r="D9375" s="73">
        <v>62010.81</v>
      </c>
    </row>
    <row r="9376" spans="2:4" x14ac:dyDescent="0.3">
      <c r="B9376" s="72" t="s">
        <v>570</v>
      </c>
      <c r="C9376" s="74" t="s">
        <v>105</v>
      </c>
      <c r="D9376" s="73">
        <v>20967.66</v>
      </c>
    </row>
    <row r="9377" spans="2:4" x14ac:dyDescent="0.3">
      <c r="B9377" s="72" t="s">
        <v>570</v>
      </c>
      <c r="C9377" s="74" t="s">
        <v>107</v>
      </c>
      <c r="D9377" s="73">
        <v>19420.5</v>
      </c>
    </row>
    <row r="9378" spans="2:4" x14ac:dyDescent="0.3">
      <c r="B9378" s="72" t="s">
        <v>570</v>
      </c>
      <c r="C9378" s="74" t="s">
        <v>109</v>
      </c>
      <c r="D9378" s="73">
        <v>429519.79000000004</v>
      </c>
    </row>
    <row r="9379" spans="2:4" x14ac:dyDescent="0.3">
      <c r="B9379" s="72" t="s">
        <v>570</v>
      </c>
      <c r="C9379" s="74" t="s">
        <v>111</v>
      </c>
      <c r="D9379" s="73">
        <v>47296.090000000004</v>
      </c>
    </row>
    <row r="9380" spans="2:4" x14ac:dyDescent="0.3">
      <c r="B9380" s="72" t="s">
        <v>570</v>
      </c>
      <c r="C9380" s="74" t="s">
        <v>117</v>
      </c>
      <c r="D9380" s="73">
        <v>7757.38</v>
      </c>
    </row>
    <row r="9381" spans="2:4" x14ac:dyDescent="0.3">
      <c r="B9381" s="72" t="s">
        <v>570</v>
      </c>
      <c r="C9381" s="74" t="s">
        <v>119</v>
      </c>
      <c r="D9381" s="73">
        <v>1735.34</v>
      </c>
    </row>
    <row r="9382" spans="2:4" x14ac:dyDescent="0.3">
      <c r="B9382" s="72" t="s">
        <v>570</v>
      </c>
      <c r="C9382" s="74" t="s">
        <v>22</v>
      </c>
      <c r="D9382" s="73">
        <v>105517.89</v>
      </c>
    </row>
    <row r="9383" spans="2:4" x14ac:dyDescent="0.3">
      <c r="B9383" s="72" t="s">
        <v>570</v>
      </c>
      <c r="C9383" s="74" t="s">
        <v>14</v>
      </c>
      <c r="D9383" s="73">
        <v>71126.720000000001</v>
      </c>
    </row>
    <row r="9384" spans="2:4" x14ac:dyDescent="0.3">
      <c r="B9384" s="72" t="s">
        <v>570</v>
      </c>
      <c r="C9384" s="74" t="s">
        <v>16</v>
      </c>
      <c r="D9384" s="73">
        <v>16990.84</v>
      </c>
    </row>
    <row r="9385" spans="2:4" x14ac:dyDescent="0.3">
      <c r="B9385" s="72" t="s">
        <v>244</v>
      </c>
      <c r="C9385" s="74" t="s">
        <v>194</v>
      </c>
      <c r="D9385" s="73">
        <v>173217.89</v>
      </c>
    </row>
    <row r="9386" spans="2:4" x14ac:dyDescent="0.3">
      <c r="B9386" s="72" t="s">
        <v>244</v>
      </c>
      <c r="C9386" s="74" t="s">
        <v>193</v>
      </c>
      <c r="D9386" s="73">
        <v>-173217.88999999998</v>
      </c>
    </row>
    <row r="9387" spans="2:4" x14ac:dyDescent="0.3">
      <c r="B9387" s="72" t="s">
        <v>244</v>
      </c>
      <c r="C9387" s="74" t="s">
        <v>185</v>
      </c>
      <c r="D9387" s="73">
        <v>10705</v>
      </c>
    </row>
    <row r="9388" spans="2:4" x14ac:dyDescent="0.3">
      <c r="B9388" s="72" t="s">
        <v>244</v>
      </c>
      <c r="C9388" s="74" t="s">
        <v>186</v>
      </c>
      <c r="D9388" s="73">
        <v>132011.85999999999</v>
      </c>
    </row>
    <row r="9389" spans="2:4" x14ac:dyDescent="0.3">
      <c r="B9389" s="72" t="s">
        <v>244</v>
      </c>
      <c r="C9389" s="74" t="s">
        <v>187</v>
      </c>
      <c r="D9389" s="73">
        <v>280057.48</v>
      </c>
    </row>
    <row r="9390" spans="2:4" x14ac:dyDescent="0.3">
      <c r="B9390" s="72" t="s">
        <v>244</v>
      </c>
      <c r="C9390" s="74" t="s">
        <v>190</v>
      </c>
      <c r="D9390" s="73">
        <v>229485.59999999998</v>
      </c>
    </row>
    <row r="9391" spans="2:4" x14ac:dyDescent="0.3">
      <c r="B9391" s="72" t="s">
        <v>244</v>
      </c>
      <c r="C9391" s="74" t="s">
        <v>191</v>
      </c>
      <c r="D9391" s="73">
        <v>122605.89</v>
      </c>
    </row>
    <row r="9392" spans="2:4" x14ac:dyDescent="0.3">
      <c r="B9392" s="72" t="s">
        <v>244</v>
      </c>
      <c r="C9392" s="74" t="s">
        <v>192</v>
      </c>
      <c r="D9392" s="73">
        <v>5189278.8100000005</v>
      </c>
    </row>
    <row r="9393" spans="2:4" x14ac:dyDescent="0.3">
      <c r="B9393" s="72" t="s">
        <v>244</v>
      </c>
      <c r="C9393" s="74" t="s">
        <v>172</v>
      </c>
      <c r="D9393" s="73">
        <v>30078.92</v>
      </c>
    </row>
    <row r="9394" spans="2:4" x14ac:dyDescent="0.3">
      <c r="B9394" s="72" t="s">
        <v>244</v>
      </c>
      <c r="C9394" s="74" t="s">
        <v>174</v>
      </c>
      <c r="D9394" s="73">
        <v>172522.85</v>
      </c>
    </row>
    <row r="9395" spans="2:4" x14ac:dyDescent="0.3">
      <c r="B9395" s="72" t="s">
        <v>244</v>
      </c>
      <c r="C9395" s="74" t="s">
        <v>178</v>
      </c>
      <c r="D9395" s="73">
        <v>135237.15</v>
      </c>
    </row>
    <row r="9396" spans="2:4" x14ac:dyDescent="0.3">
      <c r="B9396" s="72" t="s">
        <v>244</v>
      </c>
      <c r="C9396" s="74" t="s">
        <v>180</v>
      </c>
      <c r="D9396" s="73">
        <v>102146.54</v>
      </c>
    </row>
    <row r="9397" spans="2:4" x14ac:dyDescent="0.3">
      <c r="B9397" s="72" t="s">
        <v>244</v>
      </c>
      <c r="C9397" s="74" t="s">
        <v>182</v>
      </c>
      <c r="D9397" s="73">
        <v>2219377.4200000004</v>
      </c>
    </row>
    <row r="9398" spans="2:4" x14ac:dyDescent="0.3">
      <c r="B9398" s="72" t="s">
        <v>244</v>
      </c>
      <c r="C9398" s="74" t="s">
        <v>139</v>
      </c>
      <c r="D9398" s="73">
        <v>799710.16999999993</v>
      </c>
    </row>
    <row r="9399" spans="2:4" x14ac:dyDescent="0.3">
      <c r="B9399" s="72" t="s">
        <v>244</v>
      </c>
      <c r="C9399" s="74" t="s">
        <v>141</v>
      </c>
      <c r="D9399" s="73">
        <v>836352</v>
      </c>
    </row>
    <row r="9400" spans="2:4" x14ac:dyDescent="0.3">
      <c r="B9400" s="72" t="s">
        <v>244</v>
      </c>
      <c r="C9400" s="74" t="s">
        <v>143</v>
      </c>
      <c r="D9400" s="73">
        <v>61304.03</v>
      </c>
    </row>
    <row r="9401" spans="2:4" x14ac:dyDescent="0.3">
      <c r="B9401" s="72" t="s">
        <v>244</v>
      </c>
      <c r="C9401" s="74" t="s">
        <v>145</v>
      </c>
      <c r="D9401" s="73">
        <v>30936.959999999999</v>
      </c>
    </row>
    <row r="9402" spans="2:4" x14ac:dyDescent="0.3">
      <c r="B9402" s="72" t="s">
        <v>244</v>
      </c>
      <c r="C9402" s="74" t="s">
        <v>147</v>
      </c>
      <c r="D9402" s="73">
        <v>29017.030000000002</v>
      </c>
    </row>
    <row r="9403" spans="2:4" x14ac:dyDescent="0.3">
      <c r="B9403" s="72" t="s">
        <v>244</v>
      </c>
      <c r="C9403" s="74" t="s">
        <v>149</v>
      </c>
      <c r="D9403" s="73">
        <v>35102.630000000005</v>
      </c>
    </row>
    <row r="9404" spans="2:4" x14ac:dyDescent="0.3">
      <c r="B9404" s="72" t="s">
        <v>244</v>
      </c>
      <c r="C9404" s="74" t="s">
        <v>159</v>
      </c>
      <c r="D9404" s="73">
        <v>295041.7</v>
      </c>
    </row>
    <row r="9405" spans="2:4" x14ac:dyDescent="0.3">
      <c r="B9405" s="72" t="s">
        <v>244</v>
      </c>
      <c r="C9405" s="74" t="s">
        <v>161</v>
      </c>
      <c r="D9405" s="73">
        <v>816449.06</v>
      </c>
    </row>
    <row r="9406" spans="2:4" x14ac:dyDescent="0.3">
      <c r="B9406" s="72" t="s">
        <v>244</v>
      </c>
      <c r="C9406" s="74" t="s">
        <v>163</v>
      </c>
      <c r="D9406" s="73">
        <v>197134.54</v>
      </c>
    </row>
    <row r="9407" spans="2:4" x14ac:dyDescent="0.3">
      <c r="B9407" s="72" t="s">
        <v>244</v>
      </c>
      <c r="C9407" s="74" t="s">
        <v>165</v>
      </c>
      <c r="D9407" s="73">
        <v>442525.07</v>
      </c>
    </row>
    <row r="9408" spans="2:4" x14ac:dyDescent="0.3">
      <c r="B9408" s="72" t="s">
        <v>244</v>
      </c>
      <c r="C9408" s="74" t="s">
        <v>124</v>
      </c>
      <c r="D9408" s="73">
        <v>237700.51</v>
      </c>
    </row>
    <row r="9409" spans="2:4" x14ac:dyDescent="0.3">
      <c r="B9409" s="72" t="s">
        <v>244</v>
      </c>
      <c r="C9409" s="74" t="s">
        <v>126</v>
      </c>
      <c r="D9409" s="73">
        <v>204617.91999999998</v>
      </c>
    </row>
    <row r="9410" spans="2:4" x14ac:dyDescent="0.3">
      <c r="B9410" s="72" t="s">
        <v>244</v>
      </c>
      <c r="C9410" s="74" t="s">
        <v>128</v>
      </c>
      <c r="D9410" s="73">
        <v>48808.63</v>
      </c>
    </row>
    <row r="9411" spans="2:4" x14ac:dyDescent="0.3">
      <c r="B9411" s="72" t="s">
        <v>244</v>
      </c>
      <c r="C9411" s="74" t="s">
        <v>130</v>
      </c>
      <c r="D9411" s="73">
        <v>57511.29</v>
      </c>
    </row>
    <row r="9412" spans="2:4" x14ac:dyDescent="0.3">
      <c r="B9412" s="72" t="s">
        <v>244</v>
      </c>
      <c r="C9412" s="74" t="s">
        <v>132</v>
      </c>
      <c r="D9412" s="73">
        <v>612761.67000000004</v>
      </c>
    </row>
    <row r="9413" spans="2:4" x14ac:dyDescent="0.3">
      <c r="B9413" s="72" t="s">
        <v>244</v>
      </c>
      <c r="C9413" s="74" t="s">
        <v>33</v>
      </c>
      <c r="D9413" s="73">
        <v>1516.63</v>
      </c>
    </row>
    <row r="9414" spans="2:4" x14ac:dyDescent="0.3">
      <c r="B9414" s="72" t="s">
        <v>244</v>
      </c>
      <c r="C9414" s="74" t="s">
        <v>35</v>
      </c>
      <c r="D9414" s="73">
        <v>22693.809999999998</v>
      </c>
    </row>
    <row r="9415" spans="2:4" x14ac:dyDescent="0.3">
      <c r="B9415" s="72" t="s">
        <v>244</v>
      </c>
      <c r="C9415" s="74" t="s">
        <v>39</v>
      </c>
      <c r="D9415" s="73">
        <v>38096.17</v>
      </c>
    </row>
    <row r="9416" spans="2:4" x14ac:dyDescent="0.3">
      <c r="B9416" s="72" t="s">
        <v>244</v>
      </c>
      <c r="C9416" s="74" t="s">
        <v>49</v>
      </c>
      <c r="D9416" s="73">
        <v>184405.67</v>
      </c>
    </row>
    <row r="9417" spans="2:4" x14ac:dyDescent="0.3">
      <c r="B9417" s="72" t="s">
        <v>244</v>
      </c>
      <c r="C9417" s="74" t="s">
        <v>55</v>
      </c>
      <c r="D9417" s="73">
        <v>131404.78</v>
      </c>
    </row>
    <row r="9418" spans="2:4" x14ac:dyDescent="0.3">
      <c r="B9418" s="72" t="s">
        <v>244</v>
      </c>
      <c r="C9418" s="74" t="s">
        <v>57</v>
      </c>
      <c r="D9418" s="73">
        <v>940</v>
      </c>
    </row>
    <row r="9419" spans="2:4" x14ac:dyDescent="0.3">
      <c r="B9419" s="72" t="s">
        <v>244</v>
      </c>
      <c r="C9419" s="74" t="s">
        <v>59</v>
      </c>
      <c r="D9419" s="73">
        <v>214395.73</v>
      </c>
    </row>
    <row r="9420" spans="2:4" x14ac:dyDescent="0.3">
      <c r="B9420" s="72" t="s">
        <v>244</v>
      </c>
      <c r="C9420" s="74" t="s">
        <v>61</v>
      </c>
      <c r="D9420" s="73">
        <v>7317</v>
      </c>
    </row>
    <row r="9421" spans="2:4" x14ac:dyDescent="0.3">
      <c r="B9421" s="72" t="s">
        <v>244</v>
      </c>
      <c r="C9421" s="74" t="s">
        <v>63</v>
      </c>
      <c r="D9421" s="73">
        <v>166967.75</v>
      </c>
    </row>
    <row r="9422" spans="2:4" x14ac:dyDescent="0.3">
      <c r="B9422" s="72" t="s">
        <v>244</v>
      </c>
      <c r="C9422" s="74" t="s">
        <v>65</v>
      </c>
      <c r="D9422" s="73">
        <v>2520</v>
      </c>
    </row>
    <row r="9423" spans="2:4" x14ac:dyDescent="0.3">
      <c r="B9423" s="72" t="s">
        <v>244</v>
      </c>
      <c r="C9423" s="74" t="s">
        <v>67</v>
      </c>
      <c r="D9423" s="73">
        <v>4025.0800000000004</v>
      </c>
    </row>
    <row r="9424" spans="2:4" x14ac:dyDescent="0.3">
      <c r="B9424" s="72" t="s">
        <v>244</v>
      </c>
      <c r="C9424" s="74" t="s">
        <v>69</v>
      </c>
      <c r="D9424" s="73">
        <v>99772.160000000003</v>
      </c>
    </row>
    <row r="9425" spans="2:4" x14ac:dyDescent="0.3">
      <c r="B9425" s="72" t="s">
        <v>244</v>
      </c>
      <c r="C9425" s="74" t="s">
        <v>71</v>
      </c>
      <c r="D9425" s="73">
        <v>155185.28</v>
      </c>
    </row>
    <row r="9426" spans="2:4" x14ac:dyDescent="0.3">
      <c r="B9426" s="72" t="s">
        <v>244</v>
      </c>
      <c r="C9426" s="74" t="s">
        <v>81</v>
      </c>
      <c r="D9426" s="73">
        <v>15162.39</v>
      </c>
    </row>
    <row r="9427" spans="2:4" x14ac:dyDescent="0.3">
      <c r="B9427" s="72" t="s">
        <v>244</v>
      </c>
      <c r="C9427" s="74" t="s">
        <v>83</v>
      </c>
      <c r="D9427" s="73">
        <v>12645.050000000001</v>
      </c>
    </row>
    <row r="9428" spans="2:4" x14ac:dyDescent="0.3">
      <c r="B9428" s="72" t="s">
        <v>244</v>
      </c>
      <c r="C9428" s="74" t="s">
        <v>85</v>
      </c>
      <c r="D9428" s="73">
        <v>8429.48</v>
      </c>
    </row>
    <row r="9429" spans="2:4" x14ac:dyDescent="0.3">
      <c r="B9429" s="72" t="s">
        <v>244</v>
      </c>
      <c r="C9429" s="74" t="s">
        <v>87</v>
      </c>
      <c r="D9429" s="73">
        <v>70971</v>
      </c>
    </row>
    <row r="9430" spans="2:4" x14ac:dyDescent="0.3">
      <c r="B9430" s="72" t="s">
        <v>244</v>
      </c>
      <c r="C9430" s="74" t="s">
        <v>89</v>
      </c>
      <c r="D9430" s="73">
        <v>1569.04</v>
      </c>
    </row>
    <row r="9431" spans="2:4" x14ac:dyDescent="0.3">
      <c r="B9431" s="72" t="s">
        <v>244</v>
      </c>
      <c r="C9431" s="74" t="s">
        <v>91</v>
      </c>
      <c r="D9431" s="73">
        <v>57828.14</v>
      </c>
    </row>
    <row r="9432" spans="2:4" x14ac:dyDescent="0.3">
      <c r="B9432" s="72" t="s">
        <v>244</v>
      </c>
      <c r="C9432" s="74" t="s">
        <v>93</v>
      </c>
      <c r="D9432" s="73">
        <v>56920.619999999995</v>
      </c>
    </row>
    <row r="9433" spans="2:4" x14ac:dyDescent="0.3">
      <c r="B9433" s="72" t="s">
        <v>244</v>
      </c>
      <c r="C9433" s="74" t="s">
        <v>95</v>
      </c>
      <c r="D9433" s="73">
        <v>57022.63</v>
      </c>
    </row>
    <row r="9434" spans="2:4" x14ac:dyDescent="0.3">
      <c r="B9434" s="72" t="s">
        <v>244</v>
      </c>
      <c r="C9434" s="74" t="s">
        <v>97</v>
      </c>
      <c r="D9434" s="73">
        <v>47590.66</v>
      </c>
    </row>
    <row r="9435" spans="2:4" x14ac:dyDescent="0.3">
      <c r="B9435" s="72" t="s">
        <v>244</v>
      </c>
      <c r="C9435" s="74" t="s">
        <v>99</v>
      </c>
      <c r="D9435" s="73">
        <v>1248.77</v>
      </c>
    </row>
    <row r="9436" spans="2:4" x14ac:dyDescent="0.3">
      <c r="B9436" s="72" t="s">
        <v>244</v>
      </c>
      <c r="C9436" s="74" t="s">
        <v>101</v>
      </c>
      <c r="D9436" s="73">
        <v>15790.84</v>
      </c>
    </row>
    <row r="9437" spans="2:4" x14ac:dyDescent="0.3">
      <c r="B9437" s="72" t="s">
        <v>244</v>
      </c>
      <c r="C9437" s="74" t="s">
        <v>105</v>
      </c>
      <c r="D9437" s="73">
        <v>10936.62</v>
      </c>
    </row>
    <row r="9438" spans="2:4" x14ac:dyDescent="0.3">
      <c r="B9438" s="72" t="s">
        <v>244</v>
      </c>
      <c r="C9438" s="74" t="s">
        <v>107</v>
      </c>
      <c r="D9438" s="73">
        <v>4966</v>
      </c>
    </row>
    <row r="9439" spans="2:4" x14ac:dyDescent="0.3">
      <c r="B9439" s="72" t="s">
        <v>244</v>
      </c>
      <c r="C9439" s="74" t="s">
        <v>109</v>
      </c>
      <c r="D9439" s="73">
        <v>44763.56</v>
      </c>
    </row>
    <row r="9440" spans="2:4" x14ac:dyDescent="0.3">
      <c r="B9440" s="72" t="s">
        <v>244</v>
      </c>
      <c r="C9440" s="74" t="s">
        <v>111</v>
      </c>
      <c r="D9440" s="73">
        <v>82328.460000000006</v>
      </c>
    </row>
    <row r="9441" spans="2:4" x14ac:dyDescent="0.3">
      <c r="B9441" s="72" t="s">
        <v>244</v>
      </c>
      <c r="C9441" s="74" t="s">
        <v>117</v>
      </c>
      <c r="D9441" s="73">
        <v>30237.32</v>
      </c>
    </row>
    <row r="9442" spans="2:4" x14ac:dyDescent="0.3">
      <c r="B9442" s="72" t="s">
        <v>244</v>
      </c>
      <c r="C9442" s="74" t="s">
        <v>119</v>
      </c>
      <c r="D9442" s="73">
        <v>285.57</v>
      </c>
    </row>
    <row r="9443" spans="2:4" x14ac:dyDescent="0.3">
      <c r="B9443" s="72" t="s">
        <v>244</v>
      </c>
      <c r="C9443" s="74" t="s">
        <v>121</v>
      </c>
      <c r="D9443" s="73">
        <v>581.09</v>
      </c>
    </row>
    <row r="9444" spans="2:4" x14ac:dyDescent="0.3">
      <c r="B9444" s="72" t="s">
        <v>244</v>
      </c>
      <c r="C9444" s="74" t="s">
        <v>22</v>
      </c>
      <c r="D9444" s="73">
        <v>82755.97</v>
      </c>
    </row>
    <row r="9445" spans="2:4" x14ac:dyDescent="0.3">
      <c r="B9445" s="72" t="s">
        <v>244</v>
      </c>
      <c r="C9445" s="74" t="s">
        <v>6</v>
      </c>
      <c r="D9445" s="73">
        <v>167055.52000000002</v>
      </c>
    </row>
    <row r="9446" spans="2:4" x14ac:dyDescent="0.3">
      <c r="B9446" s="72" t="s">
        <v>244</v>
      </c>
      <c r="C9446" s="74" t="s">
        <v>10</v>
      </c>
      <c r="D9446" s="73">
        <v>33555</v>
      </c>
    </row>
    <row r="9447" spans="2:4" x14ac:dyDescent="0.3">
      <c r="B9447" s="72" t="s">
        <v>244</v>
      </c>
      <c r="C9447" s="74" t="s">
        <v>12</v>
      </c>
      <c r="D9447" s="73">
        <v>52599.329999999994</v>
      </c>
    </row>
    <row r="9448" spans="2:4" x14ac:dyDescent="0.3">
      <c r="B9448" s="72" t="s">
        <v>244</v>
      </c>
      <c r="C9448" s="74" t="s">
        <v>16</v>
      </c>
      <c r="D9448" s="73">
        <v>24561.79</v>
      </c>
    </row>
    <row r="9449" spans="2:4" x14ac:dyDescent="0.3">
      <c r="B9449" s="72" t="s">
        <v>244</v>
      </c>
      <c r="C9449" s="74" t="s">
        <v>18</v>
      </c>
      <c r="D9449" s="73">
        <v>1592961.02</v>
      </c>
    </row>
    <row r="9450" spans="2:4" x14ac:dyDescent="0.3">
      <c r="B9450" s="72" t="s">
        <v>600</v>
      </c>
      <c r="C9450" s="74" t="s">
        <v>194</v>
      </c>
      <c r="D9450" s="73">
        <v>45511.76</v>
      </c>
    </row>
    <row r="9451" spans="2:4" x14ac:dyDescent="0.3">
      <c r="B9451" s="72" t="s">
        <v>600</v>
      </c>
      <c r="C9451" s="74" t="s">
        <v>193</v>
      </c>
      <c r="D9451" s="73">
        <v>-45511.76</v>
      </c>
    </row>
    <row r="9452" spans="2:4" x14ac:dyDescent="0.3">
      <c r="B9452" s="72" t="s">
        <v>600</v>
      </c>
      <c r="C9452" s="74" t="s">
        <v>185</v>
      </c>
      <c r="D9452" s="73">
        <v>21410</v>
      </c>
    </row>
    <row r="9453" spans="2:4" x14ac:dyDescent="0.3">
      <c r="B9453" s="72" t="s">
        <v>600</v>
      </c>
      <c r="C9453" s="74" t="s">
        <v>186</v>
      </c>
      <c r="D9453" s="73">
        <v>35565.31</v>
      </c>
    </row>
    <row r="9454" spans="2:4" x14ac:dyDescent="0.3">
      <c r="B9454" s="72" t="s">
        <v>600</v>
      </c>
      <c r="C9454" s="74" t="s">
        <v>187</v>
      </c>
      <c r="D9454" s="73">
        <v>95865.939999999988</v>
      </c>
    </row>
    <row r="9455" spans="2:4" x14ac:dyDescent="0.3">
      <c r="B9455" s="72" t="s">
        <v>600</v>
      </c>
      <c r="C9455" s="74" t="s">
        <v>190</v>
      </c>
      <c r="D9455" s="73">
        <v>48166.570000000007</v>
      </c>
    </row>
    <row r="9456" spans="2:4" x14ac:dyDescent="0.3">
      <c r="B9456" s="72" t="s">
        <v>600</v>
      </c>
      <c r="C9456" s="74" t="s">
        <v>191</v>
      </c>
      <c r="D9456" s="73">
        <v>30889.52</v>
      </c>
    </row>
    <row r="9457" spans="2:4" x14ac:dyDescent="0.3">
      <c r="B9457" s="72" t="s">
        <v>600</v>
      </c>
      <c r="C9457" s="74" t="s">
        <v>192</v>
      </c>
      <c r="D9457" s="73">
        <v>1829770.19</v>
      </c>
    </row>
    <row r="9458" spans="2:4" x14ac:dyDescent="0.3">
      <c r="B9458" s="72" t="s">
        <v>600</v>
      </c>
      <c r="C9458" s="74" t="s">
        <v>172</v>
      </c>
      <c r="D9458" s="73">
        <v>18225.87</v>
      </c>
    </row>
    <row r="9459" spans="2:4" x14ac:dyDescent="0.3">
      <c r="B9459" s="72" t="s">
        <v>600</v>
      </c>
      <c r="C9459" s="74" t="s">
        <v>174</v>
      </c>
      <c r="D9459" s="73">
        <v>141182.38</v>
      </c>
    </row>
    <row r="9460" spans="2:4" x14ac:dyDescent="0.3">
      <c r="B9460" s="72" t="s">
        <v>600</v>
      </c>
      <c r="C9460" s="74" t="s">
        <v>178</v>
      </c>
      <c r="D9460" s="73">
        <v>74798.649999999994</v>
      </c>
    </row>
    <row r="9461" spans="2:4" x14ac:dyDescent="0.3">
      <c r="B9461" s="72" t="s">
        <v>600</v>
      </c>
      <c r="C9461" s="74" t="s">
        <v>180</v>
      </c>
      <c r="D9461" s="73">
        <v>29479.9</v>
      </c>
    </row>
    <row r="9462" spans="2:4" x14ac:dyDescent="0.3">
      <c r="B9462" s="72" t="s">
        <v>600</v>
      </c>
      <c r="C9462" s="74" t="s">
        <v>182</v>
      </c>
      <c r="D9462" s="73">
        <v>906071.74000000022</v>
      </c>
    </row>
    <row r="9463" spans="2:4" x14ac:dyDescent="0.3">
      <c r="B9463" s="72" t="s">
        <v>600</v>
      </c>
      <c r="C9463" s="74" t="s">
        <v>139</v>
      </c>
      <c r="D9463" s="73">
        <v>304349.65000000002</v>
      </c>
    </row>
    <row r="9464" spans="2:4" x14ac:dyDescent="0.3">
      <c r="B9464" s="72" t="s">
        <v>600</v>
      </c>
      <c r="C9464" s="74" t="s">
        <v>141</v>
      </c>
      <c r="D9464" s="73">
        <v>303448.34999999998</v>
      </c>
    </row>
    <row r="9465" spans="2:4" x14ac:dyDescent="0.3">
      <c r="B9465" s="72" t="s">
        <v>600</v>
      </c>
      <c r="C9465" s="74" t="s">
        <v>143</v>
      </c>
      <c r="D9465" s="73">
        <v>29177.949999999997</v>
      </c>
    </row>
    <row r="9466" spans="2:4" x14ac:dyDescent="0.3">
      <c r="B9466" s="72" t="s">
        <v>600</v>
      </c>
      <c r="C9466" s="74" t="s">
        <v>145</v>
      </c>
      <c r="D9466" s="73">
        <v>10170.24</v>
      </c>
    </row>
    <row r="9467" spans="2:4" x14ac:dyDescent="0.3">
      <c r="B9467" s="72" t="s">
        <v>600</v>
      </c>
      <c r="C9467" s="74" t="s">
        <v>147</v>
      </c>
      <c r="D9467" s="73">
        <v>5100.6899999999996</v>
      </c>
    </row>
    <row r="9468" spans="2:4" x14ac:dyDescent="0.3">
      <c r="B9468" s="72" t="s">
        <v>600</v>
      </c>
      <c r="C9468" s="74" t="s">
        <v>149</v>
      </c>
      <c r="D9468" s="73">
        <v>7260.2199999999993</v>
      </c>
    </row>
    <row r="9469" spans="2:4" x14ac:dyDescent="0.3">
      <c r="B9469" s="72" t="s">
        <v>600</v>
      </c>
      <c r="C9469" s="74" t="s">
        <v>159</v>
      </c>
      <c r="D9469" s="73">
        <v>123245.74999999999</v>
      </c>
    </row>
    <row r="9470" spans="2:4" x14ac:dyDescent="0.3">
      <c r="B9470" s="72" t="s">
        <v>600</v>
      </c>
      <c r="C9470" s="74" t="s">
        <v>161</v>
      </c>
      <c r="D9470" s="73">
        <v>288897.41000000003</v>
      </c>
    </row>
    <row r="9471" spans="2:4" x14ac:dyDescent="0.3">
      <c r="B9471" s="72" t="s">
        <v>600</v>
      </c>
      <c r="C9471" s="74" t="s">
        <v>163</v>
      </c>
      <c r="D9471" s="73">
        <v>88349.669999999984</v>
      </c>
    </row>
    <row r="9472" spans="2:4" x14ac:dyDescent="0.3">
      <c r="B9472" s="72" t="s">
        <v>600</v>
      </c>
      <c r="C9472" s="74" t="s">
        <v>165</v>
      </c>
      <c r="D9472" s="73">
        <v>156415.52000000002</v>
      </c>
    </row>
    <row r="9473" spans="2:4" x14ac:dyDescent="0.3">
      <c r="B9473" s="72" t="s">
        <v>600</v>
      </c>
      <c r="C9473" s="74" t="s">
        <v>124</v>
      </c>
      <c r="D9473" s="73">
        <v>40445.32</v>
      </c>
    </row>
    <row r="9474" spans="2:4" x14ac:dyDescent="0.3">
      <c r="B9474" s="72" t="s">
        <v>600</v>
      </c>
      <c r="C9474" s="74" t="s">
        <v>126</v>
      </c>
      <c r="D9474" s="73">
        <v>16524.61</v>
      </c>
    </row>
    <row r="9475" spans="2:4" x14ac:dyDescent="0.3">
      <c r="B9475" s="72" t="s">
        <v>600</v>
      </c>
      <c r="C9475" s="74" t="s">
        <v>128</v>
      </c>
      <c r="D9475" s="73">
        <v>120580.38</v>
      </c>
    </row>
    <row r="9476" spans="2:4" x14ac:dyDescent="0.3">
      <c r="B9476" s="72" t="s">
        <v>600</v>
      </c>
      <c r="C9476" s="74" t="s">
        <v>130</v>
      </c>
      <c r="D9476" s="73">
        <v>34480.07</v>
      </c>
    </row>
    <row r="9477" spans="2:4" x14ac:dyDescent="0.3">
      <c r="B9477" s="72" t="s">
        <v>600</v>
      </c>
      <c r="C9477" s="74" t="s">
        <v>132</v>
      </c>
      <c r="D9477" s="73">
        <v>213316.49</v>
      </c>
    </row>
    <row r="9478" spans="2:4" x14ac:dyDescent="0.3">
      <c r="B9478" s="72" t="s">
        <v>600</v>
      </c>
      <c r="C9478" s="74" t="s">
        <v>33</v>
      </c>
      <c r="D9478" s="73">
        <v>318.87</v>
      </c>
    </row>
    <row r="9479" spans="2:4" x14ac:dyDescent="0.3">
      <c r="B9479" s="72" t="s">
        <v>600</v>
      </c>
      <c r="C9479" s="74" t="s">
        <v>35</v>
      </c>
      <c r="D9479" s="73">
        <v>8307.3700000000008</v>
      </c>
    </row>
    <row r="9480" spans="2:4" x14ac:dyDescent="0.3">
      <c r="B9480" s="72" t="s">
        <v>600</v>
      </c>
      <c r="C9480" s="74" t="s">
        <v>39</v>
      </c>
      <c r="D9480" s="73">
        <v>18767.79</v>
      </c>
    </row>
    <row r="9481" spans="2:4" x14ac:dyDescent="0.3">
      <c r="B9481" s="72" t="s">
        <v>600</v>
      </c>
      <c r="C9481" s="74" t="s">
        <v>47</v>
      </c>
      <c r="D9481" s="73">
        <v>890.3</v>
      </c>
    </row>
    <row r="9482" spans="2:4" x14ac:dyDescent="0.3">
      <c r="B9482" s="72" t="s">
        <v>600</v>
      </c>
      <c r="C9482" s="74" t="s">
        <v>49</v>
      </c>
      <c r="D9482" s="73">
        <v>102816.52</v>
      </c>
    </row>
    <row r="9483" spans="2:4" x14ac:dyDescent="0.3">
      <c r="B9483" s="72" t="s">
        <v>600</v>
      </c>
      <c r="C9483" s="74" t="s">
        <v>55</v>
      </c>
      <c r="D9483" s="73">
        <v>241965.2</v>
      </c>
    </row>
    <row r="9484" spans="2:4" x14ac:dyDescent="0.3">
      <c r="B9484" s="72" t="s">
        <v>600</v>
      </c>
      <c r="C9484" s="74" t="s">
        <v>57</v>
      </c>
      <c r="D9484" s="73">
        <v>21674.98</v>
      </c>
    </row>
    <row r="9485" spans="2:4" x14ac:dyDescent="0.3">
      <c r="B9485" s="72" t="s">
        <v>600</v>
      </c>
      <c r="C9485" s="74" t="s">
        <v>59</v>
      </c>
      <c r="D9485" s="73">
        <v>3682.52</v>
      </c>
    </row>
    <row r="9486" spans="2:4" x14ac:dyDescent="0.3">
      <c r="B9486" s="72" t="s">
        <v>600</v>
      </c>
      <c r="C9486" s="74" t="s">
        <v>63</v>
      </c>
      <c r="D9486" s="73">
        <v>83567.789999999994</v>
      </c>
    </row>
    <row r="9487" spans="2:4" x14ac:dyDescent="0.3">
      <c r="B9487" s="72" t="s">
        <v>600</v>
      </c>
      <c r="C9487" s="74" t="s">
        <v>67</v>
      </c>
      <c r="D9487" s="73">
        <v>5172.9799999999996</v>
      </c>
    </row>
    <row r="9488" spans="2:4" x14ac:dyDescent="0.3">
      <c r="B9488" s="72" t="s">
        <v>600</v>
      </c>
      <c r="C9488" s="74" t="s">
        <v>69</v>
      </c>
      <c r="D9488" s="73">
        <v>86181.82</v>
      </c>
    </row>
    <row r="9489" spans="2:4" x14ac:dyDescent="0.3">
      <c r="B9489" s="72" t="s">
        <v>600</v>
      </c>
      <c r="C9489" s="74" t="s">
        <v>71</v>
      </c>
      <c r="D9489" s="73">
        <v>5875</v>
      </c>
    </row>
    <row r="9490" spans="2:4" x14ac:dyDescent="0.3">
      <c r="B9490" s="72" t="s">
        <v>600</v>
      </c>
      <c r="C9490" s="74" t="s">
        <v>81</v>
      </c>
      <c r="D9490" s="73">
        <v>8253.6</v>
      </c>
    </row>
    <row r="9491" spans="2:4" x14ac:dyDescent="0.3">
      <c r="B9491" s="72" t="s">
        <v>600</v>
      </c>
      <c r="C9491" s="74" t="s">
        <v>83</v>
      </c>
      <c r="D9491" s="73">
        <v>15044.32</v>
      </c>
    </row>
    <row r="9492" spans="2:4" x14ac:dyDescent="0.3">
      <c r="B9492" s="72" t="s">
        <v>600</v>
      </c>
      <c r="C9492" s="74" t="s">
        <v>85</v>
      </c>
      <c r="D9492" s="73">
        <v>1785.8899999999999</v>
      </c>
    </row>
    <row r="9493" spans="2:4" x14ac:dyDescent="0.3">
      <c r="B9493" s="72" t="s">
        <v>600</v>
      </c>
      <c r="C9493" s="74" t="s">
        <v>87</v>
      </c>
      <c r="D9493" s="73">
        <v>1788.6</v>
      </c>
    </row>
    <row r="9494" spans="2:4" x14ac:dyDescent="0.3">
      <c r="B9494" s="72" t="s">
        <v>600</v>
      </c>
      <c r="C9494" s="74" t="s">
        <v>89</v>
      </c>
      <c r="D9494" s="73">
        <v>106.92</v>
      </c>
    </row>
    <row r="9495" spans="2:4" x14ac:dyDescent="0.3">
      <c r="B9495" s="72" t="s">
        <v>600</v>
      </c>
      <c r="C9495" s="74" t="s">
        <v>91</v>
      </c>
      <c r="D9495" s="73">
        <v>70503.349999999991</v>
      </c>
    </row>
    <row r="9496" spans="2:4" x14ac:dyDescent="0.3">
      <c r="B9496" s="72" t="s">
        <v>600</v>
      </c>
      <c r="C9496" s="74" t="s">
        <v>93</v>
      </c>
      <c r="D9496" s="73">
        <v>1870</v>
      </c>
    </row>
    <row r="9497" spans="2:4" x14ac:dyDescent="0.3">
      <c r="B9497" s="72" t="s">
        <v>600</v>
      </c>
      <c r="C9497" s="74" t="s">
        <v>95</v>
      </c>
      <c r="D9497" s="73">
        <v>31145.87</v>
      </c>
    </row>
    <row r="9498" spans="2:4" x14ac:dyDescent="0.3">
      <c r="B9498" s="72" t="s">
        <v>600</v>
      </c>
      <c r="C9498" s="74" t="s">
        <v>101</v>
      </c>
      <c r="D9498" s="73">
        <v>1980.0900000000001</v>
      </c>
    </row>
    <row r="9499" spans="2:4" x14ac:dyDescent="0.3">
      <c r="B9499" s="72" t="s">
        <v>600</v>
      </c>
      <c r="C9499" s="74" t="s">
        <v>105</v>
      </c>
      <c r="D9499" s="73">
        <v>22714.97</v>
      </c>
    </row>
    <row r="9500" spans="2:4" x14ac:dyDescent="0.3">
      <c r="B9500" s="72" t="s">
        <v>600</v>
      </c>
      <c r="C9500" s="74" t="s">
        <v>107</v>
      </c>
      <c r="D9500" s="73">
        <v>40467.58</v>
      </c>
    </row>
    <row r="9501" spans="2:4" x14ac:dyDescent="0.3">
      <c r="B9501" s="72" t="s">
        <v>600</v>
      </c>
      <c r="C9501" s="74" t="s">
        <v>109</v>
      </c>
      <c r="D9501" s="73">
        <v>78839.09</v>
      </c>
    </row>
    <row r="9502" spans="2:4" x14ac:dyDescent="0.3">
      <c r="B9502" s="72" t="s">
        <v>600</v>
      </c>
      <c r="C9502" s="74" t="s">
        <v>111</v>
      </c>
      <c r="D9502" s="73">
        <v>18655.32</v>
      </c>
    </row>
    <row r="9503" spans="2:4" x14ac:dyDescent="0.3">
      <c r="B9503" s="72" t="s">
        <v>600</v>
      </c>
      <c r="C9503" s="74" t="s">
        <v>115</v>
      </c>
      <c r="D9503" s="73">
        <v>6446.3</v>
      </c>
    </row>
    <row r="9504" spans="2:4" x14ac:dyDescent="0.3">
      <c r="B9504" s="72" t="s">
        <v>600</v>
      </c>
      <c r="C9504" s="74" t="s">
        <v>119</v>
      </c>
      <c r="D9504" s="73">
        <v>646.66</v>
      </c>
    </row>
    <row r="9505" spans="2:4" x14ac:dyDescent="0.3">
      <c r="B9505" s="72" t="s">
        <v>600</v>
      </c>
      <c r="C9505" s="74" t="s">
        <v>121</v>
      </c>
      <c r="D9505" s="73">
        <v>682.15</v>
      </c>
    </row>
    <row r="9506" spans="2:4" x14ac:dyDescent="0.3">
      <c r="B9506" s="72" t="s">
        <v>600</v>
      </c>
      <c r="C9506" s="74" t="s">
        <v>22</v>
      </c>
      <c r="D9506" s="73">
        <v>17881.09</v>
      </c>
    </row>
    <row r="9507" spans="2:4" x14ac:dyDescent="0.3">
      <c r="B9507" s="72" t="s">
        <v>600</v>
      </c>
      <c r="C9507" s="74" t="s">
        <v>10</v>
      </c>
      <c r="D9507" s="73">
        <v>9163.11</v>
      </c>
    </row>
    <row r="9508" spans="2:4" x14ac:dyDescent="0.3">
      <c r="B9508" s="72" t="s">
        <v>502</v>
      </c>
      <c r="C9508" s="74" t="s">
        <v>194</v>
      </c>
      <c r="D9508" s="73">
        <v>164942.63</v>
      </c>
    </row>
    <row r="9509" spans="2:4" x14ac:dyDescent="0.3">
      <c r="B9509" s="72" t="s">
        <v>502</v>
      </c>
      <c r="C9509" s="74" t="s">
        <v>193</v>
      </c>
      <c r="D9509" s="73">
        <v>-164942.63</v>
      </c>
    </row>
    <row r="9510" spans="2:4" x14ac:dyDescent="0.3">
      <c r="B9510" s="72" t="s">
        <v>502</v>
      </c>
      <c r="C9510" s="74" t="s">
        <v>185</v>
      </c>
      <c r="D9510" s="73">
        <v>39935</v>
      </c>
    </row>
    <row r="9511" spans="2:4" x14ac:dyDescent="0.3">
      <c r="B9511" s="72" t="s">
        <v>502</v>
      </c>
      <c r="C9511" s="74" t="s">
        <v>186</v>
      </c>
      <c r="D9511" s="73">
        <v>16030.71</v>
      </c>
    </row>
    <row r="9512" spans="2:4" x14ac:dyDescent="0.3">
      <c r="B9512" s="72" t="s">
        <v>502</v>
      </c>
      <c r="C9512" s="74" t="s">
        <v>187</v>
      </c>
      <c r="D9512" s="73">
        <v>117382.93</v>
      </c>
    </row>
    <row r="9513" spans="2:4" x14ac:dyDescent="0.3">
      <c r="B9513" s="72" t="s">
        <v>502</v>
      </c>
      <c r="C9513" s="74" t="s">
        <v>190</v>
      </c>
      <c r="D9513" s="73">
        <v>73494.429999999993</v>
      </c>
    </row>
    <row r="9514" spans="2:4" x14ac:dyDescent="0.3">
      <c r="B9514" s="72" t="s">
        <v>502</v>
      </c>
      <c r="C9514" s="74" t="s">
        <v>191</v>
      </c>
      <c r="D9514" s="73">
        <v>174482.11</v>
      </c>
    </row>
    <row r="9515" spans="2:4" x14ac:dyDescent="0.3">
      <c r="B9515" s="72" t="s">
        <v>502</v>
      </c>
      <c r="C9515" s="74" t="s">
        <v>192</v>
      </c>
      <c r="D9515" s="73">
        <v>4099803.4799999995</v>
      </c>
    </row>
    <row r="9516" spans="2:4" x14ac:dyDescent="0.3">
      <c r="B9516" s="72" t="s">
        <v>502</v>
      </c>
      <c r="C9516" s="74" t="s">
        <v>174</v>
      </c>
      <c r="D9516" s="73">
        <v>225925.61</v>
      </c>
    </row>
    <row r="9517" spans="2:4" x14ac:dyDescent="0.3">
      <c r="B9517" s="72" t="s">
        <v>502</v>
      </c>
      <c r="C9517" s="74" t="s">
        <v>178</v>
      </c>
      <c r="D9517" s="73">
        <v>129035.72</v>
      </c>
    </row>
    <row r="9518" spans="2:4" x14ac:dyDescent="0.3">
      <c r="B9518" s="72" t="s">
        <v>502</v>
      </c>
      <c r="C9518" s="74" t="s">
        <v>180</v>
      </c>
      <c r="D9518" s="73">
        <v>81534.17</v>
      </c>
    </row>
    <row r="9519" spans="2:4" x14ac:dyDescent="0.3">
      <c r="B9519" s="72" t="s">
        <v>502</v>
      </c>
      <c r="C9519" s="74" t="s">
        <v>182</v>
      </c>
      <c r="D9519" s="73">
        <v>1643401.96</v>
      </c>
    </row>
    <row r="9520" spans="2:4" x14ac:dyDescent="0.3">
      <c r="B9520" s="72" t="s">
        <v>502</v>
      </c>
      <c r="C9520" s="74" t="s">
        <v>139</v>
      </c>
      <c r="D9520" s="73">
        <v>512714.44000000006</v>
      </c>
    </row>
    <row r="9521" spans="2:4" x14ac:dyDescent="0.3">
      <c r="B9521" s="72" t="s">
        <v>502</v>
      </c>
      <c r="C9521" s="74" t="s">
        <v>141</v>
      </c>
      <c r="D9521" s="73">
        <v>696904.41999999993</v>
      </c>
    </row>
    <row r="9522" spans="2:4" x14ac:dyDescent="0.3">
      <c r="B9522" s="72" t="s">
        <v>502</v>
      </c>
      <c r="C9522" s="74" t="s">
        <v>143</v>
      </c>
      <c r="D9522" s="73">
        <v>55807.24</v>
      </c>
    </row>
    <row r="9523" spans="2:4" x14ac:dyDescent="0.3">
      <c r="B9523" s="72" t="s">
        <v>502</v>
      </c>
      <c r="C9523" s="74" t="s">
        <v>145</v>
      </c>
      <c r="D9523" s="73">
        <v>21618.600000000002</v>
      </c>
    </row>
    <row r="9524" spans="2:4" x14ac:dyDescent="0.3">
      <c r="B9524" s="72" t="s">
        <v>502</v>
      </c>
      <c r="C9524" s="74" t="s">
        <v>147</v>
      </c>
      <c r="D9524" s="73">
        <v>5596.83</v>
      </c>
    </row>
    <row r="9525" spans="2:4" x14ac:dyDescent="0.3">
      <c r="B9525" s="72" t="s">
        <v>502</v>
      </c>
      <c r="C9525" s="74" t="s">
        <v>149</v>
      </c>
      <c r="D9525" s="73">
        <v>11070.16</v>
      </c>
    </row>
    <row r="9526" spans="2:4" x14ac:dyDescent="0.3">
      <c r="B9526" s="72" t="s">
        <v>502</v>
      </c>
      <c r="C9526" s="74" t="s">
        <v>159</v>
      </c>
      <c r="D9526" s="73">
        <v>215183.26</v>
      </c>
    </row>
    <row r="9527" spans="2:4" x14ac:dyDescent="0.3">
      <c r="B9527" s="72" t="s">
        <v>502</v>
      </c>
      <c r="C9527" s="74" t="s">
        <v>161</v>
      </c>
      <c r="D9527" s="73">
        <v>614592.5</v>
      </c>
    </row>
    <row r="9528" spans="2:4" x14ac:dyDescent="0.3">
      <c r="B9528" s="72" t="s">
        <v>502</v>
      </c>
      <c r="C9528" s="74" t="s">
        <v>163</v>
      </c>
      <c r="D9528" s="73">
        <v>153252.41999999998</v>
      </c>
    </row>
    <row r="9529" spans="2:4" x14ac:dyDescent="0.3">
      <c r="B9529" s="72" t="s">
        <v>502</v>
      </c>
      <c r="C9529" s="74" t="s">
        <v>165</v>
      </c>
      <c r="D9529" s="73">
        <v>335454.2</v>
      </c>
    </row>
    <row r="9530" spans="2:4" x14ac:dyDescent="0.3">
      <c r="B9530" s="72" t="s">
        <v>502</v>
      </c>
      <c r="C9530" s="74" t="s">
        <v>124</v>
      </c>
      <c r="D9530" s="73">
        <v>32350.71</v>
      </c>
    </row>
    <row r="9531" spans="2:4" x14ac:dyDescent="0.3">
      <c r="B9531" s="72" t="s">
        <v>502</v>
      </c>
      <c r="C9531" s="74" t="s">
        <v>126</v>
      </c>
      <c r="D9531" s="73">
        <v>69244.48000000001</v>
      </c>
    </row>
    <row r="9532" spans="2:4" x14ac:dyDescent="0.3">
      <c r="B9532" s="72" t="s">
        <v>502</v>
      </c>
      <c r="C9532" s="74" t="s">
        <v>128</v>
      </c>
      <c r="D9532" s="73">
        <v>155888.43</v>
      </c>
    </row>
    <row r="9533" spans="2:4" x14ac:dyDescent="0.3">
      <c r="B9533" s="72" t="s">
        <v>502</v>
      </c>
      <c r="C9533" s="74" t="s">
        <v>130</v>
      </c>
      <c r="D9533" s="73">
        <v>96604.88</v>
      </c>
    </row>
    <row r="9534" spans="2:4" x14ac:dyDescent="0.3">
      <c r="B9534" s="72" t="s">
        <v>502</v>
      </c>
      <c r="C9534" s="74" t="s">
        <v>132</v>
      </c>
      <c r="D9534" s="73">
        <v>554571.32999999996</v>
      </c>
    </row>
    <row r="9535" spans="2:4" x14ac:dyDescent="0.3">
      <c r="B9535" s="72" t="s">
        <v>502</v>
      </c>
      <c r="C9535" s="74" t="s">
        <v>33</v>
      </c>
      <c r="D9535" s="73">
        <v>1606.77</v>
      </c>
    </row>
    <row r="9536" spans="2:4" x14ac:dyDescent="0.3">
      <c r="B9536" s="72" t="s">
        <v>502</v>
      </c>
      <c r="C9536" s="74" t="s">
        <v>35</v>
      </c>
      <c r="D9536" s="73">
        <v>53875.090000000004</v>
      </c>
    </row>
    <row r="9537" spans="2:4" x14ac:dyDescent="0.3">
      <c r="B9537" s="72" t="s">
        <v>502</v>
      </c>
      <c r="C9537" s="74" t="s">
        <v>39</v>
      </c>
      <c r="D9537" s="73">
        <v>13961.990000000002</v>
      </c>
    </row>
    <row r="9538" spans="2:4" x14ac:dyDescent="0.3">
      <c r="B9538" s="72" t="s">
        <v>502</v>
      </c>
      <c r="C9538" s="74" t="s">
        <v>47</v>
      </c>
      <c r="D9538" s="73">
        <v>25916.69</v>
      </c>
    </row>
    <row r="9539" spans="2:4" x14ac:dyDescent="0.3">
      <c r="B9539" s="72" t="s">
        <v>502</v>
      </c>
      <c r="C9539" s="74" t="s">
        <v>49</v>
      </c>
      <c r="D9539" s="73">
        <v>164523.58000000002</v>
      </c>
    </row>
    <row r="9540" spans="2:4" x14ac:dyDescent="0.3">
      <c r="B9540" s="72" t="s">
        <v>502</v>
      </c>
      <c r="C9540" s="74" t="s">
        <v>55</v>
      </c>
      <c r="D9540" s="73">
        <v>985833.94</v>
      </c>
    </row>
    <row r="9541" spans="2:4" x14ac:dyDescent="0.3">
      <c r="B9541" s="72" t="s">
        <v>502</v>
      </c>
      <c r="C9541" s="74" t="s">
        <v>57</v>
      </c>
      <c r="D9541" s="73">
        <v>79170.899999999994</v>
      </c>
    </row>
    <row r="9542" spans="2:4" x14ac:dyDescent="0.3">
      <c r="B9542" s="72" t="s">
        <v>502</v>
      </c>
      <c r="C9542" s="74" t="s">
        <v>63</v>
      </c>
      <c r="D9542" s="73">
        <v>89165.88</v>
      </c>
    </row>
    <row r="9543" spans="2:4" x14ac:dyDescent="0.3">
      <c r="B9543" s="72" t="s">
        <v>502</v>
      </c>
      <c r="C9543" s="74" t="s">
        <v>67</v>
      </c>
      <c r="D9543" s="73">
        <v>2842.02</v>
      </c>
    </row>
    <row r="9544" spans="2:4" x14ac:dyDescent="0.3">
      <c r="B9544" s="72" t="s">
        <v>502</v>
      </c>
      <c r="C9544" s="74" t="s">
        <v>69</v>
      </c>
      <c r="D9544" s="73">
        <v>45756.710000000006</v>
      </c>
    </row>
    <row r="9545" spans="2:4" x14ac:dyDescent="0.3">
      <c r="B9545" s="72" t="s">
        <v>502</v>
      </c>
      <c r="C9545" s="74" t="s">
        <v>71</v>
      </c>
      <c r="D9545" s="73">
        <v>241298.29</v>
      </c>
    </row>
    <row r="9546" spans="2:4" x14ac:dyDescent="0.3">
      <c r="B9546" s="72" t="s">
        <v>502</v>
      </c>
      <c r="C9546" s="74" t="s">
        <v>81</v>
      </c>
      <c r="D9546" s="73">
        <v>7140.1</v>
      </c>
    </row>
    <row r="9547" spans="2:4" x14ac:dyDescent="0.3">
      <c r="B9547" s="72" t="s">
        <v>502</v>
      </c>
      <c r="C9547" s="74" t="s">
        <v>83</v>
      </c>
      <c r="D9547" s="73">
        <v>9417.7199999999993</v>
      </c>
    </row>
    <row r="9548" spans="2:4" x14ac:dyDescent="0.3">
      <c r="B9548" s="72" t="s">
        <v>502</v>
      </c>
      <c r="C9548" s="74" t="s">
        <v>85</v>
      </c>
      <c r="D9548" s="73">
        <v>15388.96</v>
      </c>
    </row>
    <row r="9549" spans="2:4" x14ac:dyDescent="0.3">
      <c r="B9549" s="72" t="s">
        <v>502</v>
      </c>
      <c r="C9549" s="74" t="s">
        <v>87</v>
      </c>
      <c r="D9549" s="73">
        <v>12553.79</v>
      </c>
    </row>
    <row r="9550" spans="2:4" x14ac:dyDescent="0.3">
      <c r="B9550" s="72" t="s">
        <v>502</v>
      </c>
      <c r="C9550" s="74" t="s">
        <v>89</v>
      </c>
      <c r="D9550" s="73">
        <v>144</v>
      </c>
    </row>
    <row r="9551" spans="2:4" x14ac:dyDescent="0.3">
      <c r="B9551" s="72" t="s">
        <v>502</v>
      </c>
      <c r="C9551" s="74" t="s">
        <v>91</v>
      </c>
      <c r="D9551" s="73">
        <v>95232.06</v>
      </c>
    </row>
    <row r="9552" spans="2:4" x14ac:dyDescent="0.3">
      <c r="B9552" s="72" t="s">
        <v>502</v>
      </c>
      <c r="C9552" s="74" t="s">
        <v>93</v>
      </c>
      <c r="D9552" s="73">
        <v>73247.61</v>
      </c>
    </row>
    <row r="9553" spans="2:4" x14ac:dyDescent="0.3">
      <c r="B9553" s="72" t="s">
        <v>502</v>
      </c>
      <c r="C9553" s="74" t="s">
        <v>95</v>
      </c>
      <c r="D9553" s="73">
        <v>10832.77</v>
      </c>
    </row>
    <row r="9554" spans="2:4" x14ac:dyDescent="0.3">
      <c r="B9554" s="72" t="s">
        <v>502</v>
      </c>
      <c r="C9554" s="74" t="s">
        <v>101</v>
      </c>
      <c r="D9554" s="73">
        <v>21645.079999999998</v>
      </c>
    </row>
    <row r="9555" spans="2:4" x14ac:dyDescent="0.3">
      <c r="B9555" s="72" t="s">
        <v>502</v>
      </c>
      <c r="C9555" s="74" t="s">
        <v>105</v>
      </c>
      <c r="D9555" s="73">
        <v>13267.23</v>
      </c>
    </row>
    <row r="9556" spans="2:4" x14ac:dyDescent="0.3">
      <c r="B9556" s="72" t="s">
        <v>502</v>
      </c>
      <c r="C9556" s="74" t="s">
        <v>107</v>
      </c>
      <c r="D9556" s="73">
        <v>14136.900000000001</v>
      </c>
    </row>
    <row r="9557" spans="2:4" x14ac:dyDescent="0.3">
      <c r="B9557" s="72" t="s">
        <v>502</v>
      </c>
      <c r="C9557" s="74" t="s">
        <v>109</v>
      </c>
      <c r="D9557" s="73">
        <v>50473.729999999996</v>
      </c>
    </row>
    <row r="9558" spans="2:4" x14ac:dyDescent="0.3">
      <c r="B9558" s="72" t="s">
        <v>502</v>
      </c>
      <c r="C9558" s="74" t="s">
        <v>111</v>
      </c>
      <c r="D9558" s="73">
        <v>3237.33</v>
      </c>
    </row>
    <row r="9559" spans="2:4" x14ac:dyDescent="0.3">
      <c r="B9559" s="72" t="s">
        <v>502</v>
      </c>
      <c r="C9559" s="74" t="s">
        <v>117</v>
      </c>
      <c r="D9559" s="73">
        <v>186687.72999999998</v>
      </c>
    </row>
    <row r="9560" spans="2:4" x14ac:dyDescent="0.3">
      <c r="B9560" s="72" t="s">
        <v>502</v>
      </c>
      <c r="C9560" s="74" t="s">
        <v>121</v>
      </c>
      <c r="D9560" s="73">
        <v>4831.8999999999996</v>
      </c>
    </row>
    <row r="9561" spans="2:4" x14ac:dyDescent="0.3">
      <c r="B9561" s="72" t="s">
        <v>502</v>
      </c>
      <c r="C9561" s="74" t="s">
        <v>22</v>
      </c>
      <c r="D9561" s="73">
        <v>99478.239999999991</v>
      </c>
    </row>
    <row r="9562" spans="2:4" x14ac:dyDescent="0.3">
      <c r="B9562" s="72" t="s">
        <v>502</v>
      </c>
      <c r="C9562" s="74" t="s">
        <v>10</v>
      </c>
      <c r="D9562" s="73">
        <v>70979.67</v>
      </c>
    </row>
    <row r="9563" spans="2:4" x14ac:dyDescent="0.3">
      <c r="B9563" s="72" t="s">
        <v>502</v>
      </c>
      <c r="C9563" s="74" t="s">
        <v>14</v>
      </c>
      <c r="D9563" s="73">
        <v>37993.39</v>
      </c>
    </row>
    <row r="9564" spans="2:4" x14ac:dyDescent="0.3">
      <c r="B9564" s="72" t="s">
        <v>502</v>
      </c>
      <c r="C9564" s="74" t="s">
        <v>16</v>
      </c>
      <c r="D9564" s="73">
        <v>2163.2800000000002</v>
      </c>
    </row>
    <row r="9565" spans="2:4" x14ac:dyDescent="0.3">
      <c r="B9565" s="72" t="s">
        <v>502</v>
      </c>
      <c r="C9565" s="74" t="s">
        <v>18</v>
      </c>
      <c r="D9565" s="73">
        <v>66315.16</v>
      </c>
    </row>
    <row r="9566" spans="2:4" x14ac:dyDescent="0.3">
      <c r="B9566" s="72" t="s">
        <v>762</v>
      </c>
      <c r="C9566" s="74" t="s">
        <v>194</v>
      </c>
      <c r="D9566" s="73">
        <v>163077.65</v>
      </c>
    </row>
    <row r="9567" spans="2:4" x14ac:dyDescent="0.3">
      <c r="B9567" s="72" t="s">
        <v>762</v>
      </c>
      <c r="C9567" s="74" t="s">
        <v>193</v>
      </c>
      <c r="D9567" s="73">
        <v>-163077.65</v>
      </c>
    </row>
    <row r="9568" spans="2:4" x14ac:dyDescent="0.3">
      <c r="B9568" s="72" t="s">
        <v>762</v>
      </c>
      <c r="C9568" s="74" t="s">
        <v>185</v>
      </c>
      <c r="D9568" s="73">
        <v>53525</v>
      </c>
    </row>
    <row r="9569" spans="2:4" x14ac:dyDescent="0.3">
      <c r="B9569" s="72" t="s">
        <v>762</v>
      </c>
      <c r="C9569" s="74" t="s">
        <v>186</v>
      </c>
      <c r="D9569" s="73">
        <v>14683.34</v>
      </c>
    </row>
    <row r="9570" spans="2:4" x14ac:dyDescent="0.3">
      <c r="B9570" s="72" t="s">
        <v>762</v>
      </c>
      <c r="C9570" s="74" t="s">
        <v>187</v>
      </c>
      <c r="D9570" s="73">
        <v>406779.97</v>
      </c>
    </row>
    <row r="9571" spans="2:4" x14ac:dyDescent="0.3">
      <c r="B9571" s="72" t="s">
        <v>762</v>
      </c>
      <c r="C9571" s="74" t="s">
        <v>190</v>
      </c>
      <c r="D9571" s="73">
        <v>276898.51999999996</v>
      </c>
    </row>
    <row r="9572" spans="2:4" x14ac:dyDescent="0.3">
      <c r="B9572" s="72" t="s">
        <v>762</v>
      </c>
      <c r="C9572" s="74" t="s">
        <v>191</v>
      </c>
      <c r="D9572" s="73">
        <v>333843.65000000002</v>
      </c>
    </row>
    <row r="9573" spans="2:4" x14ac:dyDescent="0.3">
      <c r="B9573" s="72" t="s">
        <v>762</v>
      </c>
      <c r="C9573" s="74" t="s">
        <v>192</v>
      </c>
      <c r="D9573" s="73">
        <v>6140924.7699999996</v>
      </c>
    </row>
    <row r="9574" spans="2:4" x14ac:dyDescent="0.3">
      <c r="B9574" s="72" t="s">
        <v>762</v>
      </c>
      <c r="C9574" s="74" t="s">
        <v>172</v>
      </c>
      <c r="D9574" s="73">
        <v>142176.49</v>
      </c>
    </row>
    <row r="9575" spans="2:4" x14ac:dyDescent="0.3">
      <c r="B9575" s="72" t="s">
        <v>762</v>
      </c>
      <c r="C9575" s="74" t="s">
        <v>174</v>
      </c>
      <c r="D9575" s="73">
        <v>299902.96999999997</v>
      </c>
    </row>
    <row r="9576" spans="2:4" x14ac:dyDescent="0.3">
      <c r="B9576" s="72" t="s">
        <v>762</v>
      </c>
      <c r="C9576" s="74" t="s">
        <v>178</v>
      </c>
      <c r="D9576" s="73">
        <v>99413.969999999987</v>
      </c>
    </row>
    <row r="9577" spans="2:4" x14ac:dyDescent="0.3">
      <c r="B9577" s="72" t="s">
        <v>762</v>
      </c>
      <c r="C9577" s="74" t="s">
        <v>180</v>
      </c>
      <c r="D9577" s="73">
        <v>97713.29</v>
      </c>
    </row>
    <row r="9578" spans="2:4" x14ac:dyDescent="0.3">
      <c r="B9578" s="72" t="s">
        <v>762</v>
      </c>
      <c r="C9578" s="74" t="s">
        <v>182</v>
      </c>
      <c r="D9578" s="73">
        <v>2742997.94</v>
      </c>
    </row>
    <row r="9579" spans="2:4" x14ac:dyDescent="0.3">
      <c r="B9579" s="72" t="s">
        <v>762</v>
      </c>
      <c r="C9579" s="74" t="s">
        <v>139</v>
      </c>
      <c r="D9579" s="73">
        <v>1000072.19</v>
      </c>
    </row>
    <row r="9580" spans="2:4" x14ac:dyDescent="0.3">
      <c r="B9580" s="72" t="s">
        <v>762</v>
      </c>
      <c r="C9580" s="74" t="s">
        <v>141</v>
      </c>
      <c r="D9580" s="73">
        <v>1043063.01</v>
      </c>
    </row>
    <row r="9581" spans="2:4" x14ac:dyDescent="0.3">
      <c r="B9581" s="72" t="s">
        <v>762</v>
      </c>
      <c r="C9581" s="74" t="s">
        <v>143</v>
      </c>
      <c r="D9581" s="73">
        <v>71580.789999999994</v>
      </c>
    </row>
    <row r="9582" spans="2:4" x14ac:dyDescent="0.3">
      <c r="B9582" s="72" t="s">
        <v>762</v>
      </c>
      <c r="C9582" s="74" t="s">
        <v>145</v>
      </c>
      <c r="D9582" s="73">
        <v>38528.47</v>
      </c>
    </row>
    <row r="9583" spans="2:4" x14ac:dyDescent="0.3">
      <c r="B9583" s="72" t="s">
        <v>762</v>
      </c>
      <c r="C9583" s="74" t="s">
        <v>147</v>
      </c>
      <c r="D9583" s="73">
        <v>27268.360000000004</v>
      </c>
    </row>
    <row r="9584" spans="2:4" x14ac:dyDescent="0.3">
      <c r="B9584" s="72" t="s">
        <v>762</v>
      </c>
      <c r="C9584" s="74" t="s">
        <v>149</v>
      </c>
      <c r="D9584" s="73">
        <v>49119.46</v>
      </c>
    </row>
    <row r="9585" spans="2:4" x14ac:dyDescent="0.3">
      <c r="B9585" s="72" t="s">
        <v>762</v>
      </c>
      <c r="C9585" s="74" t="s">
        <v>159</v>
      </c>
      <c r="D9585" s="73">
        <v>325041.55999999994</v>
      </c>
    </row>
    <row r="9586" spans="2:4" x14ac:dyDescent="0.3">
      <c r="B9586" s="72" t="s">
        <v>762</v>
      </c>
      <c r="C9586" s="74" t="s">
        <v>161</v>
      </c>
      <c r="D9586" s="73">
        <v>967869.77999999991</v>
      </c>
    </row>
    <row r="9587" spans="2:4" x14ac:dyDescent="0.3">
      <c r="B9587" s="72" t="s">
        <v>762</v>
      </c>
      <c r="C9587" s="74" t="s">
        <v>163</v>
      </c>
      <c r="D9587" s="73">
        <v>252319.65999999997</v>
      </c>
    </row>
    <row r="9588" spans="2:4" x14ac:dyDescent="0.3">
      <c r="B9588" s="72" t="s">
        <v>762</v>
      </c>
      <c r="C9588" s="74" t="s">
        <v>165</v>
      </c>
      <c r="D9588" s="73">
        <v>540203.84</v>
      </c>
    </row>
    <row r="9589" spans="2:4" x14ac:dyDescent="0.3">
      <c r="B9589" s="72" t="s">
        <v>762</v>
      </c>
      <c r="C9589" s="74" t="s">
        <v>124</v>
      </c>
      <c r="D9589" s="73">
        <v>209614.26</v>
      </c>
    </row>
    <row r="9590" spans="2:4" x14ac:dyDescent="0.3">
      <c r="B9590" s="72" t="s">
        <v>762</v>
      </c>
      <c r="C9590" s="74" t="s">
        <v>126</v>
      </c>
      <c r="D9590" s="73">
        <v>116842.01</v>
      </c>
    </row>
    <row r="9591" spans="2:4" x14ac:dyDescent="0.3">
      <c r="B9591" s="72" t="s">
        <v>762</v>
      </c>
      <c r="C9591" s="74" t="s">
        <v>128</v>
      </c>
      <c r="D9591" s="73">
        <v>35269.56</v>
      </c>
    </row>
    <row r="9592" spans="2:4" x14ac:dyDescent="0.3">
      <c r="B9592" s="72" t="s">
        <v>762</v>
      </c>
      <c r="C9592" s="74" t="s">
        <v>130</v>
      </c>
      <c r="D9592" s="73">
        <v>124104.23000000001</v>
      </c>
    </row>
    <row r="9593" spans="2:4" x14ac:dyDescent="0.3">
      <c r="B9593" s="72" t="s">
        <v>762</v>
      </c>
      <c r="C9593" s="74" t="s">
        <v>132</v>
      </c>
      <c r="D9593" s="73">
        <v>738645.79999999981</v>
      </c>
    </row>
    <row r="9594" spans="2:4" x14ac:dyDescent="0.3">
      <c r="B9594" s="72" t="s">
        <v>762</v>
      </c>
      <c r="C9594" s="74" t="s">
        <v>33</v>
      </c>
      <c r="D9594" s="73">
        <v>1086.48</v>
      </c>
    </row>
    <row r="9595" spans="2:4" x14ac:dyDescent="0.3">
      <c r="B9595" s="72" t="s">
        <v>762</v>
      </c>
      <c r="C9595" s="74" t="s">
        <v>35</v>
      </c>
      <c r="D9595" s="73">
        <v>15663.36</v>
      </c>
    </row>
    <row r="9596" spans="2:4" x14ac:dyDescent="0.3">
      <c r="B9596" s="72" t="s">
        <v>762</v>
      </c>
      <c r="C9596" s="74" t="s">
        <v>39</v>
      </c>
      <c r="D9596" s="73">
        <v>35785.49</v>
      </c>
    </row>
    <row r="9597" spans="2:4" x14ac:dyDescent="0.3">
      <c r="B9597" s="72" t="s">
        <v>762</v>
      </c>
      <c r="C9597" s="74" t="s">
        <v>47</v>
      </c>
      <c r="D9597" s="73">
        <v>129262.79</v>
      </c>
    </row>
    <row r="9598" spans="2:4" x14ac:dyDescent="0.3">
      <c r="B9598" s="72" t="s">
        <v>762</v>
      </c>
      <c r="C9598" s="74" t="s">
        <v>49</v>
      </c>
      <c r="D9598" s="73">
        <v>129308.62999999999</v>
      </c>
    </row>
    <row r="9599" spans="2:4" x14ac:dyDescent="0.3">
      <c r="B9599" s="72" t="s">
        <v>762</v>
      </c>
      <c r="C9599" s="74" t="s">
        <v>55</v>
      </c>
      <c r="D9599" s="73">
        <v>330897.70999999996</v>
      </c>
    </row>
    <row r="9600" spans="2:4" x14ac:dyDescent="0.3">
      <c r="B9600" s="72" t="s">
        <v>762</v>
      </c>
      <c r="C9600" s="74" t="s">
        <v>57</v>
      </c>
      <c r="D9600" s="73">
        <v>31896.55</v>
      </c>
    </row>
    <row r="9601" spans="2:4" x14ac:dyDescent="0.3">
      <c r="B9601" s="72" t="s">
        <v>762</v>
      </c>
      <c r="C9601" s="74" t="s">
        <v>59</v>
      </c>
      <c r="D9601" s="73">
        <v>275208.95</v>
      </c>
    </row>
    <row r="9602" spans="2:4" x14ac:dyDescent="0.3">
      <c r="B9602" s="72" t="s">
        <v>762</v>
      </c>
      <c r="C9602" s="74" t="s">
        <v>63</v>
      </c>
      <c r="D9602" s="73">
        <v>410606.03</v>
      </c>
    </row>
    <row r="9603" spans="2:4" x14ac:dyDescent="0.3">
      <c r="B9603" s="72" t="s">
        <v>762</v>
      </c>
      <c r="C9603" s="74" t="s">
        <v>65</v>
      </c>
      <c r="D9603" s="73">
        <v>2848.7</v>
      </c>
    </row>
    <row r="9604" spans="2:4" x14ac:dyDescent="0.3">
      <c r="B9604" s="72" t="s">
        <v>762</v>
      </c>
      <c r="C9604" s="74" t="s">
        <v>67</v>
      </c>
      <c r="D9604" s="73">
        <v>3133.34</v>
      </c>
    </row>
    <row r="9605" spans="2:4" x14ac:dyDescent="0.3">
      <c r="B9605" s="72" t="s">
        <v>762</v>
      </c>
      <c r="C9605" s="74" t="s">
        <v>69</v>
      </c>
      <c r="D9605" s="73">
        <v>451024.14999999997</v>
      </c>
    </row>
    <row r="9606" spans="2:4" x14ac:dyDescent="0.3">
      <c r="B9606" s="72" t="s">
        <v>762</v>
      </c>
      <c r="C9606" s="74" t="s">
        <v>71</v>
      </c>
      <c r="D9606" s="73">
        <v>184694.19999999998</v>
      </c>
    </row>
    <row r="9607" spans="2:4" x14ac:dyDescent="0.3">
      <c r="B9607" s="72" t="s">
        <v>762</v>
      </c>
      <c r="C9607" s="74" t="s">
        <v>81</v>
      </c>
      <c r="D9607" s="73">
        <v>85228.85</v>
      </c>
    </row>
    <row r="9608" spans="2:4" x14ac:dyDescent="0.3">
      <c r="B9608" s="72" t="s">
        <v>762</v>
      </c>
      <c r="C9608" s="74" t="s">
        <v>83</v>
      </c>
      <c r="D9608" s="73">
        <v>21022.98</v>
      </c>
    </row>
    <row r="9609" spans="2:4" x14ac:dyDescent="0.3">
      <c r="B9609" s="72" t="s">
        <v>762</v>
      </c>
      <c r="C9609" s="74" t="s">
        <v>85</v>
      </c>
      <c r="D9609" s="73">
        <v>11762.349999999999</v>
      </c>
    </row>
    <row r="9610" spans="2:4" x14ac:dyDescent="0.3">
      <c r="B9610" s="72" t="s">
        <v>762</v>
      </c>
      <c r="C9610" s="74" t="s">
        <v>91</v>
      </c>
      <c r="D9610" s="73">
        <v>102501.15</v>
      </c>
    </row>
    <row r="9611" spans="2:4" x14ac:dyDescent="0.3">
      <c r="B9611" s="72" t="s">
        <v>762</v>
      </c>
      <c r="C9611" s="74" t="s">
        <v>93</v>
      </c>
      <c r="D9611" s="73">
        <v>14104.98</v>
      </c>
    </row>
    <row r="9612" spans="2:4" x14ac:dyDescent="0.3">
      <c r="B9612" s="72" t="s">
        <v>762</v>
      </c>
      <c r="C9612" s="74" t="s">
        <v>95</v>
      </c>
      <c r="D9612" s="73">
        <v>81391.19</v>
      </c>
    </row>
    <row r="9613" spans="2:4" x14ac:dyDescent="0.3">
      <c r="B9613" s="72" t="s">
        <v>762</v>
      </c>
      <c r="C9613" s="74" t="s">
        <v>105</v>
      </c>
      <c r="D9613" s="73">
        <v>14527.08</v>
      </c>
    </row>
    <row r="9614" spans="2:4" x14ac:dyDescent="0.3">
      <c r="B9614" s="72" t="s">
        <v>762</v>
      </c>
      <c r="C9614" s="74" t="s">
        <v>107</v>
      </c>
      <c r="D9614" s="73">
        <v>89072.1</v>
      </c>
    </row>
    <row r="9615" spans="2:4" x14ac:dyDescent="0.3">
      <c r="B9615" s="72" t="s">
        <v>762</v>
      </c>
      <c r="C9615" s="74" t="s">
        <v>109</v>
      </c>
      <c r="D9615" s="73">
        <v>201955.34000000003</v>
      </c>
    </row>
    <row r="9616" spans="2:4" x14ac:dyDescent="0.3">
      <c r="B9616" s="72" t="s">
        <v>762</v>
      </c>
      <c r="C9616" s="74" t="s">
        <v>111</v>
      </c>
      <c r="D9616" s="73">
        <v>53188.509999999995</v>
      </c>
    </row>
    <row r="9617" spans="2:4" x14ac:dyDescent="0.3">
      <c r="B9617" s="72" t="s">
        <v>762</v>
      </c>
      <c r="C9617" s="74" t="s">
        <v>113</v>
      </c>
      <c r="D9617" s="73">
        <v>-2723.9</v>
      </c>
    </row>
    <row r="9618" spans="2:4" x14ac:dyDescent="0.3">
      <c r="B9618" s="72" t="s">
        <v>762</v>
      </c>
      <c r="C9618" s="74" t="s">
        <v>119</v>
      </c>
      <c r="D9618" s="73">
        <v>3007.64</v>
      </c>
    </row>
    <row r="9619" spans="2:4" x14ac:dyDescent="0.3">
      <c r="B9619" s="72" t="s">
        <v>762</v>
      </c>
      <c r="C9619" s="74" t="s">
        <v>22</v>
      </c>
      <c r="D9619" s="73">
        <v>92543.14</v>
      </c>
    </row>
    <row r="9620" spans="2:4" x14ac:dyDescent="0.3">
      <c r="B9620" s="72" t="s">
        <v>762</v>
      </c>
      <c r="C9620" s="74" t="s">
        <v>6</v>
      </c>
      <c r="D9620" s="73">
        <v>142697.63</v>
      </c>
    </row>
    <row r="9621" spans="2:4" x14ac:dyDescent="0.3">
      <c r="B9621" s="72" t="s">
        <v>762</v>
      </c>
      <c r="C9621" s="74" t="s">
        <v>10</v>
      </c>
      <c r="D9621" s="73">
        <v>3384.18</v>
      </c>
    </row>
    <row r="9622" spans="2:4" x14ac:dyDescent="0.3">
      <c r="B9622" s="72" t="s">
        <v>762</v>
      </c>
      <c r="C9622" s="74" t="s">
        <v>14</v>
      </c>
      <c r="D9622" s="73">
        <v>59575.82</v>
      </c>
    </row>
    <row r="9623" spans="2:4" x14ac:dyDescent="0.3">
      <c r="B9623" s="72" t="s">
        <v>588</v>
      </c>
      <c r="C9623" s="74" t="s">
        <v>194</v>
      </c>
      <c r="D9623" s="73">
        <v>47944.67</v>
      </c>
    </row>
    <row r="9624" spans="2:4" x14ac:dyDescent="0.3">
      <c r="B9624" s="72" t="s">
        <v>588</v>
      </c>
      <c r="C9624" s="74" t="s">
        <v>193</v>
      </c>
      <c r="D9624" s="73">
        <v>-47944.67</v>
      </c>
    </row>
    <row r="9625" spans="2:4" x14ac:dyDescent="0.3">
      <c r="B9625" s="72" t="s">
        <v>588</v>
      </c>
      <c r="C9625" s="74" t="s">
        <v>185</v>
      </c>
      <c r="D9625" s="73">
        <v>19160</v>
      </c>
    </row>
    <row r="9626" spans="2:4" x14ac:dyDescent="0.3">
      <c r="B9626" s="72" t="s">
        <v>588</v>
      </c>
      <c r="C9626" s="74" t="s">
        <v>186</v>
      </c>
      <c r="D9626" s="73">
        <v>68818.53</v>
      </c>
    </row>
    <row r="9627" spans="2:4" x14ac:dyDescent="0.3">
      <c r="B9627" s="72" t="s">
        <v>588</v>
      </c>
      <c r="C9627" s="74" t="s">
        <v>187</v>
      </c>
      <c r="D9627" s="73">
        <v>155784.5</v>
      </c>
    </row>
    <row r="9628" spans="2:4" x14ac:dyDescent="0.3">
      <c r="B9628" s="72" t="s">
        <v>588</v>
      </c>
      <c r="C9628" s="74" t="s">
        <v>190</v>
      </c>
      <c r="D9628" s="73">
        <v>64587.020000000004</v>
      </c>
    </row>
    <row r="9629" spans="2:4" x14ac:dyDescent="0.3">
      <c r="B9629" s="72" t="s">
        <v>588</v>
      </c>
      <c r="C9629" s="74" t="s">
        <v>191</v>
      </c>
      <c r="D9629" s="73">
        <v>252502.77</v>
      </c>
    </row>
    <row r="9630" spans="2:4" x14ac:dyDescent="0.3">
      <c r="B9630" s="72" t="s">
        <v>588</v>
      </c>
      <c r="C9630" s="74" t="s">
        <v>192</v>
      </c>
      <c r="D9630" s="73">
        <v>3184388.14</v>
      </c>
    </row>
    <row r="9631" spans="2:4" x14ac:dyDescent="0.3">
      <c r="B9631" s="72" t="s">
        <v>588</v>
      </c>
      <c r="C9631" s="74" t="s">
        <v>172</v>
      </c>
      <c r="D9631" s="73">
        <v>9063.17</v>
      </c>
    </row>
    <row r="9632" spans="2:4" x14ac:dyDescent="0.3">
      <c r="B9632" s="72" t="s">
        <v>588</v>
      </c>
      <c r="C9632" s="74" t="s">
        <v>174</v>
      </c>
      <c r="D9632" s="73">
        <v>176001.74</v>
      </c>
    </row>
    <row r="9633" spans="2:4" x14ac:dyDescent="0.3">
      <c r="B9633" s="72" t="s">
        <v>588</v>
      </c>
      <c r="C9633" s="74" t="s">
        <v>178</v>
      </c>
      <c r="D9633" s="73">
        <v>46865.930000000008</v>
      </c>
    </row>
    <row r="9634" spans="2:4" x14ac:dyDescent="0.3">
      <c r="B9634" s="72" t="s">
        <v>588</v>
      </c>
      <c r="C9634" s="74" t="s">
        <v>180</v>
      </c>
      <c r="D9634" s="73">
        <v>151696.83000000002</v>
      </c>
    </row>
    <row r="9635" spans="2:4" x14ac:dyDescent="0.3">
      <c r="B9635" s="72" t="s">
        <v>588</v>
      </c>
      <c r="C9635" s="74" t="s">
        <v>182</v>
      </c>
      <c r="D9635" s="73">
        <v>1290925.54</v>
      </c>
    </row>
    <row r="9636" spans="2:4" x14ac:dyDescent="0.3">
      <c r="B9636" s="72" t="s">
        <v>588</v>
      </c>
      <c r="C9636" s="74" t="s">
        <v>135</v>
      </c>
      <c r="D9636" s="73">
        <v>2610.62</v>
      </c>
    </row>
    <row r="9637" spans="2:4" x14ac:dyDescent="0.3">
      <c r="B9637" s="72" t="s">
        <v>588</v>
      </c>
      <c r="C9637" s="74" t="s">
        <v>137</v>
      </c>
      <c r="D9637" s="73">
        <v>5857.49</v>
      </c>
    </row>
    <row r="9638" spans="2:4" x14ac:dyDescent="0.3">
      <c r="B9638" s="72" t="s">
        <v>588</v>
      </c>
      <c r="C9638" s="74" t="s">
        <v>139</v>
      </c>
      <c r="D9638" s="73">
        <v>465133.7</v>
      </c>
    </row>
    <row r="9639" spans="2:4" x14ac:dyDescent="0.3">
      <c r="B9639" s="72" t="s">
        <v>588</v>
      </c>
      <c r="C9639" s="74" t="s">
        <v>141</v>
      </c>
      <c r="D9639" s="73">
        <v>536965.30000000005</v>
      </c>
    </row>
    <row r="9640" spans="2:4" x14ac:dyDescent="0.3">
      <c r="B9640" s="72" t="s">
        <v>588</v>
      </c>
      <c r="C9640" s="74" t="s">
        <v>143</v>
      </c>
      <c r="D9640" s="73">
        <v>41900.089999999997</v>
      </c>
    </row>
    <row r="9641" spans="2:4" x14ac:dyDescent="0.3">
      <c r="B9641" s="72" t="s">
        <v>588</v>
      </c>
      <c r="C9641" s="74" t="s">
        <v>145</v>
      </c>
      <c r="D9641" s="73">
        <v>23902.940000000002</v>
      </c>
    </row>
    <row r="9642" spans="2:4" x14ac:dyDescent="0.3">
      <c r="B9642" s="72" t="s">
        <v>588</v>
      </c>
      <c r="C9642" s="74" t="s">
        <v>147</v>
      </c>
      <c r="D9642" s="73">
        <v>6805.42</v>
      </c>
    </row>
    <row r="9643" spans="2:4" x14ac:dyDescent="0.3">
      <c r="B9643" s="72" t="s">
        <v>588</v>
      </c>
      <c r="C9643" s="74" t="s">
        <v>149</v>
      </c>
      <c r="D9643" s="73">
        <v>13240.6</v>
      </c>
    </row>
    <row r="9644" spans="2:4" x14ac:dyDescent="0.3">
      <c r="B9644" s="72" t="s">
        <v>588</v>
      </c>
      <c r="C9644" s="74" t="s">
        <v>159</v>
      </c>
      <c r="D9644" s="73">
        <v>166824.26</v>
      </c>
    </row>
    <row r="9645" spans="2:4" x14ac:dyDescent="0.3">
      <c r="B9645" s="72" t="s">
        <v>588</v>
      </c>
      <c r="C9645" s="74" t="s">
        <v>161</v>
      </c>
      <c r="D9645" s="73">
        <v>498156.14999999997</v>
      </c>
    </row>
    <row r="9646" spans="2:4" x14ac:dyDescent="0.3">
      <c r="B9646" s="72" t="s">
        <v>588</v>
      </c>
      <c r="C9646" s="74" t="s">
        <v>163</v>
      </c>
      <c r="D9646" s="73">
        <v>123140.10999999999</v>
      </c>
    </row>
    <row r="9647" spans="2:4" x14ac:dyDescent="0.3">
      <c r="B9647" s="72" t="s">
        <v>588</v>
      </c>
      <c r="C9647" s="74" t="s">
        <v>165</v>
      </c>
      <c r="D9647" s="73">
        <v>279054.99000000005</v>
      </c>
    </row>
    <row r="9648" spans="2:4" x14ac:dyDescent="0.3">
      <c r="B9648" s="72" t="s">
        <v>588</v>
      </c>
      <c r="C9648" s="74" t="s">
        <v>124</v>
      </c>
      <c r="D9648" s="73">
        <v>114792.83000000002</v>
      </c>
    </row>
    <row r="9649" spans="2:4" x14ac:dyDescent="0.3">
      <c r="B9649" s="72" t="s">
        <v>588</v>
      </c>
      <c r="C9649" s="74" t="s">
        <v>126</v>
      </c>
      <c r="D9649" s="73">
        <v>122338.77</v>
      </c>
    </row>
    <row r="9650" spans="2:4" x14ac:dyDescent="0.3">
      <c r="B9650" s="72" t="s">
        <v>588</v>
      </c>
      <c r="C9650" s="74" t="s">
        <v>128</v>
      </c>
      <c r="D9650" s="73">
        <v>25460.16</v>
      </c>
    </row>
    <row r="9651" spans="2:4" x14ac:dyDescent="0.3">
      <c r="B9651" s="72" t="s">
        <v>588</v>
      </c>
      <c r="C9651" s="74" t="s">
        <v>130</v>
      </c>
      <c r="D9651" s="73">
        <v>33133.75</v>
      </c>
    </row>
    <row r="9652" spans="2:4" x14ac:dyDescent="0.3">
      <c r="B9652" s="72" t="s">
        <v>588</v>
      </c>
      <c r="C9652" s="74" t="s">
        <v>132</v>
      </c>
      <c r="D9652" s="73">
        <v>486911.43999999994</v>
      </c>
    </row>
    <row r="9653" spans="2:4" x14ac:dyDescent="0.3">
      <c r="B9653" s="72" t="s">
        <v>588</v>
      </c>
      <c r="C9653" s="74" t="s">
        <v>39</v>
      </c>
      <c r="D9653" s="73">
        <v>7786.03</v>
      </c>
    </row>
    <row r="9654" spans="2:4" x14ac:dyDescent="0.3">
      <c r="B9654" s="72" t="s">
        <v>588</v>
      </c>
      <c r="C9654" s="74" t="s">
        <v>49</v>
      </c>
      <c r="D9654" s="73">
        <v>158057.47</v>
      </c>
    </row>
    <row r="9655" spans="2:4" x14ac:dyDescent="0.3">
      <c r="B9655" s="72" t="s">
        <v>588</v>
      </c>
      <c r="C9655" s="74" t="s">
        <v>55</v>
      </c>
      <c r="D9655" s="73">
        <v>29740.030000000002</v>
      </c>
    </row>
    <row r="9656" spans="2:4" x14ac:dyDescent="0.3">
      <c r="B9656" s="72" t="s">
        <v>588</v>
      </c>
      <c r="C9656" s="74" t="s">
        <v>57</v>
      </c>
      <c r="D9656" s="73">
        <v>18342.240000000002</v>
      </c>
    </row>
    <row r="9657" spans="2:4" x14ac:dyDescent="0.3">
      <c r="B9657" s="72" t="s">
        <v>588</v>
      </c>
      <c r="C9657" s="74" t="s">
        <v>59</v>
      </c>
      <c r="D9657" s="73">
        <v>143740.78</v>
      </c>
    </row>
    <row r="9658" spans="2:4" x14ac:dyDescent="0.3">
      <c r="B9658" s="72" t="s">
        <v>588</v>
      </c>
      <c r="C9658" s="74" t="s">
        <v>63</v>
      </c>
      <c r="D9658" s="73">
        <v>163427.58000000002</v>
      </c>
    </row>
    <row r="9659" spans="2:4" x14ac:dyDescent="0.3">
      <c r="B9659" s="72" t="s">
        <v>588</v>
      </c>
      <c r="C9659" s="74" t="s">
        <v>67</v>
      </c>
      <c r="D9659" s="73">
        <v>14631.16</v>
      </c>
    </row>
    <row r="9660" spans="2:4" x14ac:dyDescent="0.3">
      <c r="B9660" s="72" t="s">
        <v>588</v>
      </c>
      <c r="C9660" s="74" t="s">
        <v>69</v>
      </c>
      <c r="D9660" s="73">
        <v>44160.65</v>
      </c>
    </row>
    <row r="9661" spans="2:4" x14ac:dyDescent="0.3">
      <c r="B9661" s="72" t="s">
        <v>588</v>
      </c>
      <c r="C9661" s="74" t="s">
        <v>71</v>
      </c>
      <c r="D9661" s="73">
        <v>115875.41</v>
      </c>
    </row>
    <row r="9662" spans="2:4" x14ac:dyDescent="0.3">
      <c r="B9662" s="72" t="s">
        <v>588</v>
      </c>
      <c r="C9662" s="74" t="s">
        <v>81</v>
      </c>
      <c r="D9662" s="73">
        <v>253201.38</v>
      </c>
    </row>
    <row r="9663" spans="2:4" x14ac:dyDescent="0.3">
      <c r="B9663" s="72" t="s">
        <v>588</v>
      </c>
      <c r="C9663" s="74" t="s">
        <v>83</v>
      </c>
      <c r="D9663" s="73">
        <v>3246.39</v>
      </c>
    </row>
    <row r="9664" spans="2:4" x14ac:dyDescent="0.3">
      <c r="B9664" s="72" t="s">
        <v>588</v>
      </c>
      <c r="C9664" s="74" t="s">
        <v>85</v>
      </c>
      <c r="D9664" s="73">
        <v>28414.46</v>
      </c>
    </row>
    <row r="9665" spans="2:4" x14ac:dyDescent="0.3">
      <c r="B9665" s="72" t="s">
        <v>588</v>
      </c>
      <c r="C9665" s="74" t="s">
        <v>91</v>
      </c>
      <c r="D9665" s="73">
        <v>290</v>
      </c>
    </row>
    <row r="9666" spans="2:4" x14ac:dyDescent="0.3">
      <c r="B9666" s="72" t="s">
        <v>588</v>
      </c>
      <c r="C9666" s="74" t="s">
        <v>93</v>
      </c>
      <c r="D9666" s="73">
        <v>39965.310000000005</v>
      </c>
    </row>
    <row r="9667" spans="2:4" x14ac:dyDescent="0.3">
      <c r="B9667" s="72" t="s">
        <v>588</v>
      </c>
      <c r="C9667" s="74" t="s">
        <v>95</v>
      </c>
      <c r="D9667" s="73">
        <v>4171.7700000000004</v>
      </c>
    </row>
    <row r="9668" spans="2:4" x14ac:dyDescent="0.3">
      <c r="B9668" s="72" t="s">
        <v>588</v>
      </c>
      <c r="C9668" s="74" t="s">
        <v>97</v>
      </c>
      <c r="D9668" s="73">
        <v>8771</v>
      </c>
    </row>
    <row r="9669" spans="2:4" x14ac:dyDescent="0.3">
      <c r="B9669" s="72" t="s">
        <v>588</v>
      </c>
      <c r="C9669" s="74" t="s">
        <v>105</v>
      </c>
      <c r="D9669" s="73">
        <v>24028.65</v>
      </c>
    </row>
    <row r="9670" spans="2:4" x14ac:dyDescent="0.3">
      <c r="B9670" s="72" t="s">
        <v>588</v>
      </c>
      <c r="C9670" s="74" t="s">
        <v>109</v>
      </c>
      <c r="D9670" s="73">
        <v>333744.83</v>
      </c>
    </row>
    <row r="9671" spans="2:4" x14ac:dyDescent="0.3">
      <c r="B9671" s="72" t="s">
        <v>588</v>
      </c>
      <c r="C9671" s="74" t="s">
        <v>111</v>
      </c>
      <c r="D9671" s="73">
        <v>123985.95999999999</v>
      </c>
    </row>
    <row r="9672" spans="2:4" x14ac:dyDescent="0.3">
      <c r="B9672" s="72" t="s">
        <v>588</v>
      </c>
      <c r="C9672" s="74" t="s">
        <v>117</v>
      </c>
      <c r="D9672" s="73">
        <v>5327.5</v>
      </c>
    </row>
    <row r="9673" spans="2:4" x14ac:dyDescent="0.3">
      <c r="B9673" s="72" t="s">
        <v>588</v>
      </c>
      <c r="C9673" s="74" t="s">
        <v>22</v>
      </c>
      <c r="D9673" s="73">
        <v>57289.67</v>
      </c>
    </row>
    <row r="9674" spans="2:4" x14ac:dyDescent="0.3">
      <c r="B9674" s="72" t="s">
        <v>588</v>
      </c>
      <c r="C9674" s="74" t="s">
        <v>6</v>
      </c>
      <c r="D9674" s="73">
        <v>9775.56</v>
      </c>
    </row>
    <row r="9675" spans="2:4" x14ac:dyDescent="0.3">
      <c r="B9675" s="72" t="s">
        <v>588</v>
      </c>
      <c r="C9675" s="74" t="s">
        <v>12</v>
      </c>
      <c r="D9675" s="73">
        <v>78676.72</v>
      </c>
    </row>
    <row r="9676" spans="2:4" x14ac:dyDescent="0.3">
      <c r="B9676" s="72" t="s">
        <v>588</v>
      </c>
      <c r="C9676" s="74" t="s">
        <v>18</v>
      </c>
      <c r="D9676" s="73">
        <v>484025</v>
      </c>
    </row>
    <row r="9677" spans="2:4" x14ac:dyDescent="0.3">
      <c r="B9677" s="72" t="s">
        <v>564</v>
      </c>
      <c r="C9677" s="74" t="s">
        <v>194</v>
      </c>
      <c r="D9677" s="73">
        <v>188301.14</v>
      </c>
    </row>
    <row r="9678" spans="2:4" x14ac:dyDescent="0.3">
      <c r="B9678" s="72" t="s">
        <v>564</v>
      </c>
      <c r="C9678" s="74" t="s">
        <v>193</v>
      </c>
      <c r="D9678" s="73">
        <v>-188301.13999999998</v>
      </c>
    </row>
    <row r="9679" spans="2:4" x14ac:dyDescent="0.3">
      <c r="B9679" s="72" t="s">
        <v>564</v>
      </c>
      <c r="C9679" s="74" t="s">
        <v>185</v>
      </c>
      <c r="D9679" s="73">
        <v>51948</v>
      </c>
    </row>
    <row r="9680" spans="2:4" x14ac:dyDescent="0.3">
      <c r="B9680" s="72" t="s">
        <v>564</v>
      </c>
      <c r="C9680" s="74" t="s">
        <v>186</v>
      </c>
      <c r="D9680" s="73">
        <v>69622.649999999994</v>
      </c>
    </row>
    <row r="9681" spans="2:4" x14ac:dyDescent="0.3">
      <c r="B9681" s="72" t="s">
        <v>564</v>
      </c>
      <c r="C9681" s="74" t="s">
        <v>187</v>
      </c>
      <c r="D9681" s="73">
        <v>62350.83</v>
      </c>
    </row>
    <row r="9682" spans="2:4" x14ac:dyDescent="0.3">
      <c r="B9682" s="72" t="s">
        <v>564</v>
      </c>
      <c r="C9682" s="74" t="s">
        <v>190</v>
      </c>
      <c r="D9682" s="73">
        <v>192361.84999999998</v>
      </c>
    </row>
    <row r="9683" spans="2:4" x14ac:dyDescent="0.3">
      <c r="B9683" s="72" t="s">
        <v>564</v>
      </c>
      <c r="C9683" s="74" t="s">
        <v>191</v>
      </c>
      <c r="D9683" s="73">
        <v>18448.38</v>
      </c>
    </row>
    <row r="9684" spans="2:4" x14ac:dyDescent="0.3">
      <c r="B9684" s="72" t="s">
        <v>564</v>
      </c>
      <c r="C9684" s="74" t="s">
        <v>192</v>
      </c>
      <c r="D9684" s="73">
        <v>5417895.2400000002</v>
      </c>
    </row>
    <row r="9685" spans="2:4" x14ac:dyDescent="0.3">
      <c r="B9685" s="72" t="s">
        <v>564</v>
      </c>
      <c r="C9685" s="74" t="s">
        <v>172</v>
      </c>
      <c r="D9685" s="73">
        <v>28943.559999999998</v>
      </c>
    </row>
    <row r="9686" spans="2:4" x14ac:dyDescent="0.3">
      <c r="B9686" s="72" t="s">
        <v>564</v>
      </c>
      <c r="C9686" s="74" t="s">
        <v>174</v>
      </c>
      <c r="D9686" s="73">
        <v>137195.06</v>
      </c>
    </row>
    <row r="9687" spans="2:4" x14ac:dyDescent="0.3">
      <c r="B9687" s="72" t="s">
        <v>564</v>
      </c>
      <c r="C9687" s="74" t="s">
        <v>178</v>
      </c>
      <c r="D9687" s="73">
        <v>210418</v>
      </c>
    </row>
    <row r="9688" spans="2:4" x14ac:dyDescent="0.3">
      <c r="B9688" s="72" t="s">
        <v>564</v>
      </c>
      <c r="C9688" s="74" t="s">
        <v>180</v>
      </c>
      <c r="D9688" s="73">
        <v>45255.869999999995</v>
      </c>
    </row>
    <row r="9689" spans="2:4" x14ac:dyDescent="0.3">
      <c r="B9689" s="72" t="s">
        <v>564</v>
      </c>
      <c r="C9689" s="74" t="s">
        <v>182</v>
      </c>
      <c r="D9689" s="73">
        <v>2592001.919999999</v>
      </c>
    </row>
    <row r="9690" spans="2:4" x14ac:dyDescent="0.3">
      <c r="B9690" s="72" t="s">
        <v>564</v>
      </c>
      <c r="C9690" s="74" t="s">
        <v>137</v>
      </c>
      <c r="D9690" s="73">
        <v>10519.12</v>
      </c>
    </row>
    <row r="9691" spans="2:4" x14ac:dyDescent="0.3">
      <c r="B9691" s="72" t="s">
        <v>564</v>
      </c>
      <c r="C9691" s="74" t="s">
        <v>139</v>
      </c>
      <c r="D9691" s="73">
        <v>939999.96999999986</v>
      </c>
    </row>
    <row r="9692" spans="2:4" x14ac:dyDescent="0.3">
      <c r="B9692" s="72" t="s">
        <v>564</v>
      </c>
      <c r="C9692" s="74" t="s">
        <v>141</v>
      </c>
      <c r="D9692" s="73">
        <v>854810.69000000006</v>
      </c>
    </row>
    <row r="9693" spans="2:4" x14ac:dyDescent="0.3">
      <c r="B9693" s="72" t="s">
        <v>564</v>
      </c>
      <c r="C9693" s="74" t="s">
        <v>143</v>
      </c>
      <c r="D9693" s="73">
        <v>107588.89999999998</v>
      </c>
    </row>
    <row r="9694" spans="2:4" x14ac:dyDescent="0.3">
      <c r="B9694" s="72" t="s">
        <v>564</v>
      </c>
      <c r="C9694" s="74" t="s">
        <v>145</v>
      </c>
      <c r="D9694" s="73">
        <v>34531.619999999995</v>
      </c>
    </row>
    <row r="9695" spans="2:4" x14ac:dyDescent="0.3">
      <c r="B9695" s="72" t="s">
        <v>564</v>
      </c>
      <c r="C9695" s="74" t="s">
        <v>147</v>
      </c>
      <c r="D9695" s="73">
        <v>21843.710000000003</v>
      </c>
    </row>
    <row r="9696" spans="2:4" x14ac:dyDescent="0.3">
      <c r="B9696" s="72" t="s">
        <v>564</v>
      </c>
      <c r="C9696" s="74" t="s">
        <v>149</v>
      </c>
      <c r="D9696" s="73">
        <v>42372.170000000006</v>
      </c>
    </row>
    <row r="9697" spans="2:4" x14ac:dyDescent="0.3">
      <c r="B9697" s="72" t="s">
        <v>564</v>
      </c>
      <c r="C9697" s="74" t="s">
        <v>159</v>
      </c>
      <c r="D9697" s="73">
        <v>327738.03999999998</v>
      </c>
    </row>
    <row r="9698" spans="2:4" x14ac:dyDescent="0.3">
      <c r="B9698" s="72" t="s">
        <v>564</v>
      </c>
      <c r="C9698" s="74" t="s">
        <v>161</v>
      </c>
      <c r="D9698" s="73">
        <v>807779.91000000015</v>
      </c>
    </row>
    <row r="9699" spans="2:4" x14ac:dyDescent="0.3">
      <c r="B9699" s="72" t="s">
        <v>564</v>
      </c>
      <c r="C9699" s="74" t="s">
        <v>163</v>
      </c>
      <c r="D9699" s="73">
        <v>225980.78999999998</v>
      </c>
    </row>
    <row r="9700" spans="2:4" x14ac:dyDescent="0.3">
      <c r="B9700" s="72" t="s">
        <v>564</v>
      </c>
      <c r="C9700" s="74" t="s">
        <v>165</v>
      </c>
      <c r="D9700" s="73">
        <v>439341.27</v>
      </c>
    </row>
    <row r="9701" spans="2:4" x14ac:dyDescent="0.3">
      <c r="B9701" s="72" t="s">
        <v>564</v>
      </c>
      <c r="C9701" s="74" t="s">
        <v>124</v>
      </c>
      <c r="D9701" s="73">
        <v>294288.82999999996</v>
      </c>
    </row>
    <row r="9702" spans="2:4" x14ac:dyDescent="0.3">
      <c r="B9702" s="72" t="s">
        <v>564</v>
      </c>
      <c r="C9702" s="74" t="s">
        <v>126</v>
      </c>
      <c r="D9702" s="73">
        <v>5868.02</v>
      </c>
    </row>
    <row r="9703" spans="2:4" x14ac:dyDescent="0.3">
      <c r="B9703" s="72" t="s">
        <v>564</v>
      </c>
      <c r="C9703" s="74" t="s">
        <v>128</v>
      </c>
      <c r="D9703" s="73">
        <v>328617.38</v>
      </c>
    </row>
    <row r="9704" spans="2:4" x14ac:dyDescent="0.3">
      <c r="B9704" s="72" t="s">
        <v>564</v>
      </c>
      <c r="C9704" s="74" t="s">
        <v>130</v>
      </c>
      <c r="D9704" s="73">
        <v>141612.17000000001</v>
      </c>
    </row>
    <row r="9705" spans="2:4" x14ac:dyDescent="0.3">
      <c r="B9705" s="72" t="s">
        <v>564</v>
      </c>
      <c r="C9705" s="74" t="s">
        <v>132</v>
      </c>
      <c r="D9705" s="73">
        <v>614885.79999999993</v>
      </c>
    </row>
    <row r="9706" spans="2:4" x14ac:dyDescent="0.3">
      <c r="B9706" s="72" t="s">
        <v>564</v>
      </c>
      <c r="C9706" s="74" t="s">
        <v>33</v>
      </c>
      <c r="D9706" s="73">
        <v>1801.84</v>
      </c>
    </row>
    <row r="9707" spans="2:4" x14ac:dyDescent="0.3">
      <c r="B9707" s="72" t="s">
        <v>564</v>
      </c>
      <c r="C9707" s="74" t="s">
        <v>35</v>
      </c>
      <c r="D9707" s="73">
        <v>25043.84</v>
      </c>
    </row>
    <row r="9708" spans="2:4" x14ac:dyDescent="0.3">
      <c r="B9708" s="72" t="s">
        <v>564</v>
      </c>
      <c r="C9708" s="74" t="s">
        <v>39</v>
      </c>
      <c r="D9708" s="73">
        <v>5325.64</v>
      </c>
    </row>
    <row r="9709" spans="2:4" x14ac:dyDescent="0.3">
      <c r="B9709" s="72" t="s">
        <v>564</v>
      </c>
      <c r="C9709" s="74" t="s">
        <v>45</v>
      </c>
      <c r="D9709" s="73">
        <v>89838.17</v>
      </c>
    </row>
    <row r="9710" spans="2:4" x14ac:dyDescent="0.3">
      <c r="B9710" s="72" t="s">
        <v>564</v>
      </c>
      <c r="C9710" s="74" t="s">
        <v>49</v>
      </c>
      <c r="D9710" s="73">
        <v>187180.36000000002</v>
      </c>
    </row>
    <row r="9711" spans="2:4" x14ac:dyDescent="0.3">
      <c r="B9711" s="72" t="s">
        <v>564</v>
      </c>
      <c r="C9711" s="74" t="s">
        <v>55</v>
      </c>
      <c r="D9711" s="73">
        <v>153308.33000000002</v>
      </c>
    </row>
    <row r="9712" spans="2:4" x14ac:dyDescent="0.3">
      <c r="B9712" s="72" t="s">
        <v>564</v>
      </c>
      <c r="C9712" s="74" t="s">
        <v>57</v>
      </c>
      <c r="D9712" s="73">
        <v>17497</v>
      </c>
    </row>
    <row r="9713" spans="2:4" x14ac:dyDescent="0.3">
      <c r="B9713" s="72" t="s">
        <v>564</v>
      </c>
      <c r="C9713" s="74" t="s">
        <v>61</v>
      </c>
      <c r="D9713" s="73">
        <v>77315</v>
      </c>
    </row>
    <row r="9714" spans="2:4" x14ac:dyDescent="0.3">
      <c r="B9714" s="72" t="s">
        <v>564</v>
      </c>
      <c r="C9714" s="74" t="s">
        <v>63</v>
      </c>
      <c r="D9714" s="73">
        <v>124656.57999999999</v>
      </c>
    </row>
    <row r="9715" spans="2:4" x14ac:dyDescent="0.3">
      <c r="B9715" s="72" t="s">
        <v>564</v>
      </c>
      <c r="C9715" s="74" t="s">
        <v>65</v>
      </c>
      <c r="D9715" s="73">
        <v>2673.68</v>
      </c>
    </row>
    <row r="9716" spans="2:4" x14ac:dyDescent="0.3">
      <c r="B9716" s="72" t="s">
        <v>564</v>
      </c>
      <c r="C9716" s="74" t="s">
        <v>67</v>
      </c>
      <c r="D9716" s="73">
        <v>83.25</v>
      </c>
    </row>
    <row r="9717" spans="2:4" x14ac:dyDescent="0.3">
      <c r="B9717" s="72" t="s">
        <v>564</v>
      </c>
      <c r="C9717" s="74" t="s">
        <v>69</v>
      </c>
      <c r="D9717" s="73">
        <v>76204.55</v>
      </c>
    </row>
    <row r="9718" spans="2:4" x14ac:dyDescent="0.3">
      <c r="B9718" s="72" t="s">
        <v>564</v>
      </c>
      <c r="C9718" s="74" t="s">
        <v>71</v>
      </c>
      <c r="D9718" s="73">
        <v>170705</v>
      </c>
    </row>
    <row r="9719" spans="2:4" x14ac:dyDescent="0.3">
      <c r="B9719" s="72" t="s">
        <v>564</v>
      </c>
      <c r="C9719" s="74" t="s">
        <v>77</v>
      </c>
      <c r="D9719" s="73">
        <v>3000</v>
      </c>
    </row>
    <row r="9720" spans="2:4" x14ac:dyDescent="0.3">
      <c r="B9720" s="72" t="s">
        <v>564</v>
      </c>
      <c r="C9720" s="74" t="s">
        <v>81</v>
      </c>
      <c r="D9720" s="73">
        <v>38985</v>
      </c>
    </row>
    <row r="9721" spans="2:4" x14ac:dyDescent="0.3">
      <c r="B9721" s="72" t="s">
        <v>564</v>
      </c>
      <c r="C9721" s="74" t="s">
        <v>85</v>
      </c>
      <c r="D9721" s="73">
        <v>5531.9800000000005</v>
      </c>
    </row>
    <row r="9722" spans="2:4" x14ac:dyDescent="0.3">
      <c r="B9722" s="72" t="s">
        <v>564</v>
      </c>
      <c r="C9722" s="74" t="s">
        <v>87</v>
      </c>
      <c r="D9722" s="73">
        <v>113.51</v>
      </c>
    </row>
    <row r="9723" spans="2:4" x14ac:dyDescent="0.3">
      <c r="B9723" s="72" t="s">
        <v>564</v>
      </c>
      <c r="C9723" s="74" t="s">
        <v>89</v>
      </c>
      <c r="D9723" s="73">
        <v>8802.86</v>
      </c>
    </row>
    <row r="9724" spans="2:4" x14ac:dyDescent="0.3">
      <c r="B9724" s="72" t="s">
        <v>564</v>
      </c>
      <c r="C9724" s="74" t="s">
        <v>91</v>
      </c>
      <c r="D9724" s="73">
        <v>171941.31</v>
      </c>
    </row>
    <row r="9725" spans="2:4" x14ac:dyDescent="0.3">
      <c r="B9725" s="72" t="s">
        <v>564</v>
      </c>
      <c r="C9725" s="74" t="s">
        <v>93</v>
      </c>
      <c r="D9725" s="73">
        <v>71438.58</v>
      </c>
    </row>
    <row r="9726" spans="2:4" x14ac:dyDescent="0.3">
      <c r="B9726" s="72" t="s">
        <v>564</v>
      </c>
      <c r="C9726" s="74" t="s">
        <v>95</v>
      </c>
      <c r="D9726" s="73">
        <v>73678.41</v>
      </c>
    </row>
    <row r="9727" spans="2:4" x14ac:dyDescent="0.3">
      <c r="B9727" s="72" t="s">
        <v>564</v>
      </c>
      <c r="C9727" s="74" t="s">
        <v>97</v>
      </c>
      <c r="D9727" s="73">
        <v>130608.66</v>
      </c>
    </row>
    <row r="9728" spans="2:4" x14ac:dyDescent="0.3">
      <c r="B9728" s="72" t="s">
        <v>564</v>
      </c>
      <c r="C9728" s="74" t="s">
        <v>99</v>
      </c>
      <c r="D9728" s="73">
        <v>1248.8899999999999</v>
      </c>
    </row>
    <row r="9729" spans="2:4" x14ac:dyDescent="0.3">
      <c r="B9729" s="72" t="s">
        <v>564</v>
      </c>
      <c r="C9729" s="74" t="s">
        <v>101</v>
      </c>
      <c r="D9729" s="73">
        <v>10724.720000000001</v>
      </c>
    </row>
    <row r="9730" spans="2:4" x14ac:dyDescent="0.3">
      <c r="B9730" s="72" t="s">
        <v>564</v>
      </c>
      <c r="C9730" s="74" t="s">
        <v>105</v>
      </c>
      <c r="D9730" s="73">
        <v>25280.18</v>
      </c>
    </row>
    <row r="9731" spans="2:4" x14ac:dyDescent="0.3">
      <c r="B9731" s="72" t="s">
        <v>564</v>
      </c>
      <c r="C9731" s="74" t="s">
        <v>107</v>
      </c>
      <c r="D9731" s="73">
        <v>29072.5</v>
      </c>
    </row>
    <row r="9732" spans="2:4" x14ac:dyDescent="0.3">
      <c r="B9732" s="72" t="s">
        <v>564</v>
      </c>
      <c r="C9732" s="74" t="s">
        <v>109</v>
      </c>
      <c r="D9732" s="73">
        <v>144548.28999999998</v>
      </c>
    </row>
    <row r="9733" spans="2:4" x14ac:dyDescent="0.3">
      <c r="B9733" s="72" t="s">
        <v>564</v>
      </c>
      <c r="C9733" s="74" t="s">
        <v>111</v>
      </c>
      <c r="D9733" s="73">
        <v>101756.88</v>
      </c>
    </row>
    <row r="9734" spans="2:4" x14ac:dyDescent="0.3">
      <c r="B9734" s="72" t="s">
        <v>564</v>
      </c>
      <c r="C9734" s="74" t="s">
        <v>113</v>
      </c>
      <c r="D9734" s="73">
        <v>181960</v>
      </c>
    </row>
    <row r="9735" spans="2:4" x14ac:dyDescent="0.3">
      <c r="B9735" s="72" t="s">
        <v>564</v>
      </c>
      <c r="C9735" s="74" t="s">
        <v>117</v>
      </c>
      <c r="D9735" s="73">
        <v>2763264.48</v>
      </c>
    </row>
    <row r="9736" spans="2:4" x14ac:dyDescent="0.3">
      <c r="B9736" s="72" t="s">
        <v>564</v>
      </c>
      <c r="C9736" s="74" t="s">
        <v>119</v>
      </c>
      <c r="D9736" s="73">
        <v>4206.99</v>
      </c>
    </row>
    <row r="9737" spans="2:4" x14ac:dyDescent="0.3">
      <c r="B9737" s="72" t="s">
        <v>564</v>
      </c>
      <c r="C9737" s="74" t="s">
        <v>121</v>
      </c>
      <c r="D9737" s="73">
        <v>15285.69</v>
      </c>
    </row>
    <row r="9738" spans="2:4" x14ac:dyDescent="0.3">
      <c r="B9738" s="72" t="s">
        <v>564</v>
      </c>
      <c r="C9738" s="74" t="s">
        <v>22</v>
      </c>
      <c r="D9738" s="73">
        <v>71301.72</v>
      </c>
    </row>
    <row r="9739" spans="2:4" x14ac:dyDescent="0.3">
      <c r="B9739" s="72" t="s">
        <v>564</v>
      </c>
      <c r="C9739" s="74" t="s">
        <v>6</v>
      </c>
      <c r="D9739" s="73">
        <v>13907.06</v>
      </c>
    </row>
    <row r="9740" spans="2:4" x14ac:dyDescent="0.3">
      <c r="B9740" s="72" t="s">
        <v>564</v>
      </c>
      <c r="C9740" s="74" t="s">
        <v>8</v>
      </c>
      <c r="D9740" s="73">
        <v>5986.82</v>
      </c>
    </row>
    <row r="9741" spans="2:4" x14ac:dyDescent="0.3">
      <c r="B9741" s="72" t="s">
        <v>564</v>
      </c>
      <c r="C9741" s="74" t="s">
        <v>10</v>
      </c>
      <c r="D9741" s="73">
        <v>107373.17</v>
      </c>
    </row>
    <row r="9742" spans="2:4" x14ac:dyDescent="0.3">
      <c r="B9742" s="72" t="s">
        <v>564</v>
      </c>
      <c r="C9742" s="74" t="s">
        <v>12</v>
      </c>
      <c r="D9742" s="73">
        <v>332.84</v>
      </c>
    </row>
    <row r="9743" spans="2:4" x14ac:dyDescent="0.3">
      <c r="B9743" s="72" t="s">
        <v>564</v>
      </c>
      <c r="C9743" s="74" t="s">
        <v>14</v>
      </c>
      <c r="D9743" s="73">
        <v>52519.7</v>
      </c>
    </row>
    <row r="9744" spans="2:4" x14ac:dyDescent="0.3">
      <c r="B9744" s="72" t="s">
        <v>564</v>
      </c>
      <c r="C9744" s="74" t="s">
        <v>16</v>
      </c>
      <c r="D9744" s="73">
        <v>32890.28</v>
      </c>
    </row>
    <row r="9745" spans="2:4" x14ac:dyDescent="0.3">
      <c r="B9745" s="72" t="s">
        <v>646</v>
      </c>
      <c r="C9745" s="74" t="s">
        <v>194</v>
      </c>
      <c r="D9745" s="73">
        <v>49180.920000000006</v>
      </c>
    </row>
    <row r="9746" spans="2:4" x14ac:dyDescent="0.3">
      <c r="B9746" s="72" t="s">
        <v>646</v>
      </c>
      <c r="C9746" s="74" t="s">
        <v>193</v>
      </c>
      <c r="D9746" s="73">
        <v>-49180.92</v>
      </c>
    </row>
    <row r="9747" spans="2:4" x14ac:dyDescent="0.3">
      <c r="B9747" s="72" t="s">
        <v>646</v>
      </c>
      <c r="C9747" s="74" t="s">
        <v>186</v>
      </c>
      <c r="D9747" s="73">
        <v>7920</v>
      </c>
    </row>
    <row r="9748" spans="2:4" x14ac:dyDescent="0.3">
      <c r="B9748" s="72" t="s">
        <v>646</v>
      </c>
      <c r="C9748" s="74" t="s">
        <v>187</v>
      </c>
      <c r="D9748" s="73">
        <v>142600.24</v>
      </c>
    </row>
    <row r="9749" spans="2:4" x14ac:dyDescent="0.3">
      <c r="B9749" s="72" t="s">
        <v>646</v>
      </c>
      <c r="C9749" s="74" t="s">
        <v>191</v>
      </c>
      <c r="D9749" s="73">
        <v>139566.81</v>
      </c>
    </row>
    <row r="9750" spans="2:4" x14ac:dyDescent="0.3">
      <c r="B9750" s="72" t="s">
        <v>646</v>
      </c>
      <c r="C9750" s="74" t="s">
        <v>192</v>
      </c>
      <c r="D9750" s="73">
        <v>3423044.36</v>
      </c>
    </row>
    <row r="9751" spans="2:4" x14ac:dyDescent="0.3">
      <c r="B9751" s="72" t="s">
        <v>646</v>
      </c>
      <c r="C9751" s="74" t="s">
        <v>172</v>
      </c>
      <c r="D9751" s="73">
        <v>3384.8</v>
      </c>
    </row>
    <row r="9752" spans="2:4" x14ac:dyDescent="0.3">
      <c r="B9752" s="72" t="s">
        <v>646</v>
      </c>
      <c r="C9752" s="74" t="s">
        <v>174</v>
      </c>
      <c r="D9752" s="73">
        <v>165220.71</v>
      </c>
    </row>
    <row r="9753" spans="2:4" x14ac:dyDescent="0.3">
      <c r="B9753" s="72" t="s">
        <v>646</v>
      </c>
      <c r="C9753" s="74" t="s">
        <v>178</v>
      </c>
      <c r="D9753" s="73">
        <v>739.5</v>
      </c>
    </row>
    <row r="9754" spans="2:4" x14ac:dyDescent="0.3">
      <c r="B9754" s="72" t="s">
        <v>646</v>
      </c>
      <c r="C9754" s="74" t="s">
        <v>180</v>
      </c>
      <c r="D9754" s="73">
        <v>73273.03</v>
      </c>
    </row>
    <row r="9755" spans="2:4" x14ac:dyDescent="0.3">
      <c r="B9755" s="72" t="s">
        <v>646</v>
      </c>
      <c r="C9755" s="74" t="s">
        <v>182</v>
      </c>
      <c r="D9755" s="73">
        <v>1701936.5100000002</v>
      </c>
    </row>
    <row r="9756" spans="2:4" x14ac:dyDescent="0.3">
      <c r="B9756" s="72" t="s">
        <v>646</v>
      </c>
      <c r="C9756" s="74" t="s">
        <v>137</v>
      </c>
      <c r="D9756" s="73">
        <v>1255.3300000000002</v>
      </c>
    </row>
    <row r="9757" spans="2:4" x14ac:dyDescent="0.3">
      <c r="B9757" s="72" t="s">
        <v>646</v>
      </c>
      <c r="C9757" s="74" t="s">
        <v>139</v>
      </c>
      <c r="D9757" s="73">
        <v>547888</v>
      </c>
    </row>
    <row r="9758" spans="2:4" x14ac:dyDescent="0.3">
      <c r="B9758" s="72" t="s">
        <v>646</v>
      </c>
      <c r="C9758" s="74" t="s">
        <v>141</v>
      </c>
      <c r="D9758" s="73">
        <v>479160.01</v>
      </c>
    </row>
    <row r="9759" spans="2:4" x14ac:dyDescent="0.3">
      <c r="B9759" s="72" t="s">
        <v>646</v>
      </c>
      <c r="C9759" s="74" t="s">
        <v>143</v>
      </c>
      <c r="D9759" s="73">
        <v>58814.559999999998</v>
      </c>
    </row>
    <row r="9760" spans="2:4" x14ac:dyDescent="0.3">
      <c r="B9760" s="72" t="s">
        <v>646</v>
      </c>
      <c r="C9760" s="74" t="s">
        <v>145</v>
      </c>
      <c r="D9760" s="73">
        <v>22499.71</v>
      </c>
    </row>
    <row r="9761" spans="2:4" x14ac:dyDescent="0.3">
      <c r="B9761" s="72" t="s">
        <v>646</v>
      </c>
      <c r="C9761" s="74" t="s">
        <v>147</v>
      </c>
      <c r="D9761" s="73">
        <v>6400.61</v>
      </c>
    </row>
    <row r="9762" spans="2:4" x14ac:dyDescent="0.3">
      <c r="B9762" s="72" t="s">
        <v>646</v>
      </c>
      <c r="C9762" s="74" t="s">
        <v>149</v>
      </c>
      <c r="D9762" s="73">
        <v>11080.54</v>
      </c>
    </row>
    <row r="9763" spans="2:4" x14ac:dyDescent="0.3">
      <c r="B9763" s="72" t="s">
        <v>646</v>
      </c>
      <c r="C9763" s="74" t="s">
        <v>159</v>
      </c>
      <c r="D9763" s="73">
        <v>208987.12</v>
      </c>
    </row>
    <row r="9764" spans="2:4" x14ac:dyDescent="0.3">
      <c r="B9764" s="72" t="s">
        <v>646</v>
      </c>
      <c r="C9764" s="74" t="s">
        <v>161</v>
      </c>
      <c r="D9764" s="73">
        <v>516445.6</v>
      </c>
    </row>
    <row r="9765" spans="2:4" x14ac:dyDescent="0.3">
      <c r="B9765" s="72" t="s">
        <v>646</v>
      </c>
      <c r="C9765" s="74" t="s">
        <v>163</v>
      </c>
      <c r="D9765" s="73">
        <v>144871.52000000002</v>
      </c>
    </row>
    <row r="9766" spans="2:4" x14ac:dyDescent="0.3">
      <c r="B9766" s="72" t="s">
        <v>646</v>
      </c>
      <c r="C9766" s="74" t="s">
        <v>165</v>
      </c>
      <c r="D9766" s="73">
        <v>279989.58999999997</v>
      </c>
    </row>
    <row r="9767" spans="2:4" x14ac:dyDescent="0.3">
      <c r="B9767" s="72" t="s">
        <v>646</v>
      </c>
      <c r="C9767" s="74" t="s">
        <v>167</v>
      </c>
      <c r="D9767" s="73">
        <v>-1225.68</v>
      </c>
    </row>
    <row r="9768" spans="2:4" x14ac:dyDescent="0.3">
      <c r="B9768" s="72" t="s">
        <v>646</v>
      </c>
      <c r="C9768" s="74" t="s">
        <v>124</v>
      </c>
      <c r="D9768" s="73">
        <v>126966.82</v>
      </c>
    </row>
    <row r="9769" spans="2:4" x14ac:dyDescent="0.3">
      <c r="B9769" s="72" t="s">
        <v>646</v>
      </c>
      <c r="C9769" s="74" t="s">
        <v>126</v>
      </c>
      <c r="D9769" s="73">
        <v>94132</v>
      </c>
    </row>
    <row r="9770" spans="2:4" x14ac:dyDescent="0.3">
      <c r="B9770" s="72" t="s">
        <v>646</v>
      </c>
      <c r="C9770" s="74" t="s">
        <v>128</v>
      </c>
      <c r="D9770" s="73">
        <v>146125.87</v>
      </c>
    </row>
    <row r="9771" spans="2:4" x14ac:dyDescent="0.3">
      <c r="B9771" s="72" t="s">
        <v>646</v>
      </c>
      <c r="C9771" s="74" t="s">
        <v>130</v>
      </c>
      <c r="D9771" s="73">
        <v>49376.480000000003</v>
      </c>
    </row>
    <row r="9772" spans="2:4" x14ac:dyDescent="0.3">
      <c r="B9772" s="72" t="s">
        <v>646</v>
      </c>
      <c r="C9772" s="74" t="s">
        <v>132</v>
      </c>
      <c r="D9772" s="73">
        <v>338450.51</v>
      </c>
    </row>
    <row r="9773" spans="2:4" x14ac:dyDescent="0.3">
      <c r="B9773" s="72" t="s">
        <v>646</v>
      </c>
      <c r="C9773" s="74" t="s">
        <v>37</v>
      </c>
      <c r="D9773" s="73">
        <v>150500</v>
      </c>
    </row>
    <row r="9774" spans="2:4" x14ac:dyDescent="0.3">
      <c r="B9774" s="72" t="s">
        <v>646</v>
      </c>
      <c r="C9774" s="74" t="s">
        <v>39</v>
      </c>
      <c r="D9774" s="73">
        <v>16436.78</v>
      </c>
    </row>
    <row r="9775" spans="2:4" x14ac:dyDescent="0.3">
      <c r="B9775" s="72" t="s">
        <v>646</v>
      </c>
      <c r="C9775" s="74" t="s">
        <v>47</v>
      </c>
      <c r="D9775" s="73">
        <v>39230.94</v>
      </c>
    </row>
    <row r="9776" spans="2:4" x14ac:dyDescent="0.3">
      <c r="B9776" s="72" t="s">
        <v>646</v>
      </c>
      <c r="C9776" s="74" t="s">
        <v>49</v>
      </c>
      <c r="D9776" s="73">
        <v>59816.800000000003</v>
      </c>
    </row>
    <row r="9777" spans="2:4" x14ac:dyDescent="0.3">
      <c r="B9777" s="72" t="s">
        <v>646</v>
      </c>
      <c r="C9777" s="74" t="s">
        <v>55</v>
      </c>
      <c r="D9777" s="73">
        <v>59999.72</v>
      </c>
    </row>
    <row r="9778" spans="2:4" x14ac:dyDescent="0.3">
      <c r="B9778" s="72" t="s">
        <v>646</v>
      </c>
      <c r="C9778" s="74" t="s">
        <v>57</v>
      </c>
      <c r="D9778" s="73">
        <v>6168.5599999999995</v>
      </c>
    </row>
    <row r="9779" spans="2:4" x14ac:dyDescent="0.3">
      <c r="B9779" s="72" t="s">
        <v>646</v>
      </c>
      <c r="C9779" s="74" t="s">
        <v>59</v>
      </c>
      <c r="D9779" s="73">
        <v>4883.8</v>
      </c>
    </row>
    <row r="9780" spans="2:4" x14ac:dyDescent="0.3">
      <c r="B9780" s="72" t="s">
        <v>646</v>
      </c>
      <c r="C9780" s="74" t="s">
        <v>63</v>
      </c>
      <c r="D9780" s="73">
        <v>157366.24</v>
      </c>
    </row>
    <row r="9781" spans="2:4" x14ac:dyDescent="0.3">
      <c r="B9781" s="72" t="s">
        <v>646</v>
      </c>
      <c r="C9781" s="74" t="s">
        <v>65</v>
      </c>
      <c r="D9781" s="73">
        <v>12062.46</v>
      </c>
    </row>
    <row r="9782" spans="2:4" x14ac:dyDescent="0.3">
      <c r="B9782" s="72" t="s">
        <v>646</v>
      </c>
      <c r="C9782" s="74" t="s">
        <v>67</v>
      </c>
      <c r="D9782" s="73">
        <v>726.03</v>
      </c>
    </row>
    <row r="9783" spans="2:4" x14ac:dyDescent="0.3">
      <c r="B9783" s="72" t="s">
        <v>646</v>
      </c>
      <c r="C9783" s="74" t="s">
        <v>69</v>
      </c>
      <c r="D9783" s="73">
        <v>35266.850000000006</v>
      </c>
    </row>
    <row r="9784" spans="2:4" x14ac:dyDescent="0.3">
      <c r="B9784" s="72" t="s">
        <v>646</v>
      </c>
      <c r="C9784" s="74" t="s">
        <v>71</v>
      </c>
      <c r="D9784" s="73">
        <v>129140.92</v>
      </c>
    </row>
    <row r="9785" spans="2:4" x14ac:dyDescent="0.3">
      <c r="B9785" s="72" t="s">
        <v>646</v>
      </c>
      <c r="C9785" s="74" t="s">
        <v>85</v>
      </c>
      <c r="D9785" s="73">
        <v>13791.740000000002</v>
      </c>
    </row>
    <row r="9786" spans="2:4" x14ac:dyDescent="0.3">
      <c r="B9786" s="72" t="s">
        <v>646</v>
      </c>
      <c r="C9786" s="74" t="s">
        <v>87</v>
      </c>
      <c r="D9786" s="73">
        <v>11740.84</v>
      </c>
    </row>
    <row r="9787" spans="2:4" x14ac:dyDescent="0.3">
      <c r="B9787" s="72" t="s">
        <v>646</v>
      </c>
      <c r="C9787" s="74" t="s">
        <v>91</v>
      </c>
      <c r="D9787" s="73">
        <v>143249.76</v>
      </c>
    </row>
    <row r="9788" spans="2:4" x14ac:dyDescent="0.3">
      <c r="B9788" s="72" t="s">
        <v>646</v>
      </c>
      <c r="C9788" s="74" t="s">
        <v>93</v>
      </c>
      <c r="D9788" s="73">
        <v>8727.4900000000016</v>
      </c>
    </row>
    <row r="9789" spans="2:4" x14ac:dyDescent="0.3">
      <c r="B9789" s="72" t="s">
        <v>646</v>
      </c>
      <c r="C9789" s="74" t="s">
        <v>95</v>
      </c>
      <c r="D9789" s="73">
        <v>28129.53</v>
      </c>
    </row>
    <row r="9790" spans="2:4" x14ac:dyDescent="0.3">
      <c r="B9790" s="72" t="s">
        <v>646</v>
      </c>
      <c r="C9790" s="74" t="s">
        <v>101</v>
      </c>
      <c r="D9790" s="73">
        <v>6240.78</v>
      </c>
    </row>
    <row r="9791" spans="2:4" x14ac:dyDescent="0.3">
      <c r="B9791" s="72" t="s">
        <v>646</v>
      </c>
      <c r="C9791" s="74" t="s">
        <v>103</v>
      </c>
      <c r="D9791" s="73">
        <v>30245</v>
      </c>
    </row>
    <row r="9792" spans="2:4" x14ac:dyDescent="0.3">
      <c r="B9792" s="72" t="s">
        <v>646</v>
      </c>
      <c r="C9792" s="74" t="s">
        <v>105</v>
      </c>
      <c r="D9792" s="73">
        <v>23568.3</v>
      </c>
    </row>
    <row r="9793" spans="2:4" x14ac:dyDescent="0.3">
      <c r="B9793" s="72" t="s">
        <v>646</v>
      </c>
      <c r="C9793" s="74" t="s">
        <v>107</v>
      </c>
      <c r="D9793" s="73">
        <v>1230</v>
      </c>
    </row>
    <row r="9794" spans="2:4" x14ac:dyDescent="0.3">
      <c r="B9794" s="72" t="s">
        <v>646</v>
      </c>
      <c r="C9794" s="74" t="s">
        <v>109</v>
      </c>
      <c r="D9794" s="73">
        <v>82566.52</v>
      </c>
    </row>
    <row r="9795" spans="2:4" x14ac:dyDescent="0.3">
      <c r="B9795" s="72" t="s">
        <v>646</v>
      </c>
      <c r="C9795" s="74" t="s">
        <v>111</v>
      </c>
      <c r="D9795" s="73">
        <v>41586.400000000001</v>
      </c>
    </row>
    <row r="9796" spans="2:4" x14ac:dyDescent="0.3">
      <c r="B9796" s="72" t="s">
        <v>646</v>
      </c>
      <c r="C9796" s="74" t="s">
        <v>117</v>
      </c>
      <c r="D9796" s="73">
        <v>106654.98999999999</v>
      </c>
    </row>
    <row r="9797" spans="2:4" x14ac:dyDescent="0.3">
      <c r="B9797" s="72" t="s">
        <v>646</v>
      </c>
      <c r="C9797" s="74" t="s">
        <v>121</v>
      </c>
      <c r="D9797" s="73">
        <v>3588.65</v>
      </c>
    </row>
    <row r="9798" spans="2:4" x14ac:dyDescent="0.3">
      <c r="B9798" s="72" t="s">
        <v>646</v>
      </c>
      <c r="C9798" s="74" t="s">
        <v>22</v>
      </c>
      <c r="D9798" s="73">
        <v>52398.51</v>
      </c>
    </row>
    <row r="9799" spans="2:4" x14ac:dyDescent="0.3">
      <c r="B9799" s="72" t="s">
        <v>646</v>
      </c>
      <c r="C9799" s="74" t="s">
        <v>6</v>
      </c>
      <c r="D9799" s="73">
        <v>4899.45</v>
      </c>
    </row>
    <row r="9800" spans="2:4" x14ac:dyDescent="0.3">
      <c r="B9800" s="72" t="s">
        <v>646</v>
      </c>
      <c r="C9800" s="74" t="s">
        <v>12</v>
      </c>
      <c r="D9800" s="73">
        <v>92147.68</v>
      </c>
    </row>
    <row r="9801" spans="2:4" x14ac:dyDescent="0.3">
      <c r="B9801" s="72" t="s">
        <v>702</v>
      </c>
      <c r="C9801" s="74" t="s">
        <v>194</v>
      </c>
      <c r="D9801" s="73">
        <v>66018.19</v>
      </c>
    </row>
    <row r="9802" spans="2:4" x14ac:dyDescent="0.3">
      <c r="B9802" s="72" t="s">
        <v>702</v>
      </c>
      <c r="C9802" s="74" t="s">
        <v>193</v>
      </c>
      <c r="D9802" s="73">
        <v>-66018.19</v>
      </c>
    </row>
    <row r="9803" spans="2:4" x14ac:dyDescent="0.3">
      <c r="B9803" s="72" t="s">
        <v>702</v>
      </c>
      <c r="C9803" s="74" t="s">
        <v>186</v>
      </c>
      <c r="D9803" s="73">
        <v>34796.949999999997</v>
      </c>
    </row>
    <row r="9804" spans="2:4" x14ac:dyDescent="0.3">
      <c r="B9804" s="72" t="s">
        <v>702</v>
      </c>
      <c r="C9804" s="74" t="s">
        <v>187</v>
      </c>
      <c r="D9804" s="73">
        <v>175128.8</v>
      </c>
    </row>
    <row r="9805" spans="2:4" x14ac:dyDescent="0.3">
      <c r="B9805" s="72" t="s">
        <v>702</v>
      </c>
      <c r="C9805" s="74" t="s">
        <v>190</v>
      </c>
      <c r="D9805" s="73">
        <v>59104.090000000004</v>
      </c>
    </row>
    <row r="9806" spans="2:4" x14ac:dyDescent="0.3">
      <c r="B9806" s="72" t="s">
        <v>702</v>
      </c>
      <c r="C9806" s="74" t="s">
        <v>191</v>
      </c>
      <c r="D9806" s="73">
        <v>92340.989999999991</v>
      </c>
    </row>
    <row r="9807" spans="2:4" x14ac:dyDescent="0.3">
      <c r="B9807" s="72" t="s">
        <v>702</v>
      </c>
      <c r="C9807" s="74" t="s">
        <v>192</v>
      </c>
      <c r="D9807" s="73">
        <v>3660703.9399999995</v>
      </c>
    </row>
    <row r="9808" spans="2:4" x14ac:dyDescent="0.3">
      <c r="B9808" s="72" t="s">
        <v>702</v>
      </c>
      <c r="C9808" s="74" t="s">
        <v>172</v>
      </c>
      <c r="D9808" s="73">
        <v>13433.09</v>
      </c>
    </row>
    <row r="9809" spans="2:4" x14ac:dyDescent="0.3">
      <c r="B9809" s="72" t="s">
        <v>702</v>
      </c>
      <c r="C9809" s="74" t="s">
        <v>174</v>
      </c>
      <c r="D9809" s="73">
        <v>181333.26</v>
      </c>
    </row>
    <row r="9810" spans="2:4" x14ac:dyDescent="0.3">
      <c r="B9810" s="72" t="s">
        <v>702</v>
      </c>
      <c r="C9810" s="74" t="s">
        <v>178</v>
      </c>
      <c r="D9810" s="73">
        <v>82271.73</v>
      </c>
    </row>
    <row r="9811" spans="2:4" x14ac:dyDescent="0.3">
      <c r="B9811" s="72" t="s">
        <v>702</v>
      </c>
      <c r="C9811" s="74" t="s">
        <v>180</v>
      </c>
      <c r="D9811" s="73">
        <v>41942.01</v>
      </c>
    </row>
    <row r="9812" spans="2:4" x14ac:dyDescent="0.3">
      <c r="B9812" s="72" t="s">
        <v>702</v>
      </c>
      <c r="C9812" s="74" t="s">
        <v>182</v>
      </c>
      <c r="D9812" s="73">
        <v>1972201.78</v>
      </c>
    </row>
    <row r="9813" spans="2:4" x14ac:dyDescent="0.3">
      <c r="B9813" s="72" t="s">
        <v>702</v>
      </c>
      <c r="C9813" s="74" t="s">
        <v>135</v>
      </c>
      <c r="D9813" s="73">
        <v>13099.250000000002</v>
      </c>
    </row>
    <row r="9814" spans="2:4" x14ac:dyDescent="0.3">
      <c r="B9814" s="72" t="s">
        <v>702</v>
      </c>
      <c r="C9814" s="74" t="s">
        <v>137</v>
      </c>
      <c r="D9814" s="73">
        <v>18453.250000000004</v>
      </c>
    </row>
    <row r="9815" spans="2:4" x14ac:dyDescent="0.3">
      <c r="B9815" s="72" t="s">
        <v>702</v>
      </c>
      <c r="C9815" s="74" t="s">
        <v>139</v>
      </c>
      <c r="D9815" s="73">
        <v>671376.56</v>
      </c>
    </row>
    <row r="9816" spans="2:4" x14ac:dyDescent="0.3">
      <c r="B9816" s="72" t="s">
        <v>702</v>
      </c>
      <c r="C9816" s="74" t="s">
        <v>141</v>
      </c>
      <c r="D9816" s="73">
        <v>548303.43999999994</v>
      </c>
    </row>
    <row r="9817" spans="2:4" x14ac:dyDescent="0.3">
      <c r="B9817" s="72" t="s">
        <v>702</v>
      </c>
      <c r="C9817" s="74" t="s">
        <v>143</v>
      </c>
      <c r="D9817" s="73">
        <v>79574.799999999988</v>
      </c>
    </row>
    <row r="9818" spans="2:4" x14ac:dyDescent="0.3">
      <c r="B9818" s="72" t="s">
        <v>702</v>
      </c>
      <c r="C9818" s="74" t="s">
        <v>145</v>
      </c>
      <c r="D9818" s="73">
        <v>28023.82</v>
      </c>
    </row>
    <row r="9819" spans="2:4" x14ac:dyDescent="0.3">
      <c r="B9819" s="72" t="s">
        <v>702</v>
      </c>
      <c r="C9819" s="74" t="s">
        <v>147</v>
      </c>
      <c r="D9819" s="73">
        <v>12761.550000000001</v>
      </c>
    </row>
    <row r="9820" spans="2:4" x14ac:dyDescent="0.3">
      <c r="B9820" s="72" t="s">
        <v>702</v>
      </c>
      <c r="C9820" s="74" t="s">
        <v>149</v>
      </c>
      <c r="D9820" s="73">
        <v>17227.04</v>
      </c>
    </row>
    <row r="9821" spans="2:4" x14ac:dyDescent="0.3">
      <c r="B9821" s="72" t="s">
        <v>702</v>
      </c>
      <c r="C9821" s="74" t="s">
        <v>159</v>
      </c>
      <c r="D9821" s="73">
        <v>243386.94999999998</v>
      </c>
    </row>
    <row r="9822" spans="2:4" x14ac:dyDescent="0.3">
      <c r="B9822" s="72" t="s">
        <v>702</v>
      </c>
      <c r="C9822" s="74" t="s">
        <v>161</v>
      </c>
      <c r="D9822" s="73">
        <v>564142.90000000014</v>
      </c>
    </row>
    <row r="9823" spans="2:4" x14ac:dyDescent="0.3">
      <c r="B9823" s="72" t="s">
        <v>702</v>
      </c>
      <c r="C9823" s="74" t="s">
        <v>163</v>
      </c>
      <c r="D9823" s="73">
        <v>169557.95</v>
      </c>
    </row>
    <row r="9824" spans="2:4" x14ac:dyDescent="0.3">
      <c r="B9824" s="72" t="s">
        <v>702</v>
      </c>
      <c r="C9824" s="74" t="s">
        <v>165</v>
      </c>
      <c r="D9824" s="73">
        <v>297278.18999999994</v>
      </c>
    </row>
    <row r="9825" spans="2:4" x14ac:dyDescent="0.3">
      <c r="B9825" s="72" t="s">
        <v>702</v>
      </c>
      <c r="C9825" s="74" t="s">
        <v>124</v>
      </c>
      <c r="D9825" s="73">
        <v>82180.899999999994</v>
      </c>
    </row>
    <row r="9826" spans="2:4" x14ac:dyDescent="0.3">
      <c r="B9826" s="72" t="s">
        <v>702</v>
      </c>
      <c r="C9826" s="74" t="s">
        <v>126</v>
      </c>
      <c r="D9826" s="73">
        <v>27637.84</v>
      </c>
    </row>
    <row r="9827" spans="2:4" x14ac:dyDescent="0.3">
      <c r="B9827" s="72" t="s">
        <v>702</v>
      </c>
      <c r="C9827" s="74" t="s">
        <v>128</v>
      </c>
      <c r="D9827" s="73">
        <v>157506.92000000001</v>
      </c>
    </row>
    <row r="9828" spans="2:4" x14ac:dyDescent="0.3">
      <c r="B9828" s="72" t="s">
        <v>702</v>
      </c>
      <c r="C9828" s="74" t="s">
        <v>130</v>
      </c>
      <c r="D9828" s="73">
        <v>40963.31</v>
      </c>
    </row>
    <row r="9829" spans="2:4" x14ac:dyDescent="0.3">
      <c r="B9829" s="72" t="s">
        <v>702</v>
      </c>
      <c r="C9829" s="74" t="s">
        <v>132</v>
      </c>
      <c r="D9829" s="73">
        <v>406152.79000000004</v>
      </c>
    </row>
    <row r="9830" spans="2:4" x14ac:dyDescent="0.3">
      <c r="B9830" s="72" t="s">
        <v>702</v>
      </c>
      <c r="C9830" s="74" t="s">
        <v>35</v>
      </c>
      <c r="D9830" s="73">
        <v>12896.4</v>
      </c>
    </row>
    <row r="9831" spans="2:4" x14ac:dyDescent="0.3">
      <c r="B9831" s="72" t="s">
        <v>702</v>
      </c>
      <c r="C9831" s="74" t="s">
        <v>39</v>
      </c>
      <c r="D9831" s="73">
        <v>13281.25</v>
      </c>
    </row>
    <row r="9832" spans="2:4" x14ac:dyDescent="0.3">
      <c r="B9832" s="72" t="s">
        <v>702</v>
      </c>
      <c r="C9832" s="74" t="s">
        <v>47</v>
      </c>
      <c r="D9832" s="73">
        <v>10369.219999999999</v>
      </c>
    </row>
    <row r="9833" spans="2:4" x14ac:dyDescent="0.3">
      <c r="B9833" s="72" t="s">
        <v>702</v>
      </c>
      <c r="C9833" s="74" t="s">
        <v>49</v>
      </c>
      <c r="D9833" s="73">
        <v>106340.23</v>
      </c>
    </row>
    <row r="9834" spans="2:4" x14ac:dyDescent="0.3">
      <c r="B9834" s="72" t="s">
        <v>702</v>
      </c>
      <c r="C9834" s="74" t="s">
        <v>55</v>
      </c>
      <c r="D9834" s="73">
        <v>87845.75</v>
      </c>
    </row>
    <row r="9835" spans="2:4" x14ac:dyDescent="0.3">
      <c r="B9835" s="72" t="s">
        <v>702</v>
      </c>
      <c r="C9835" s="74" t="s">
        <v>57</v>
      </c>
      <c r="D9835" s="73">
        <v>12831.18</v>
      </c>
    </row>
    <row r="9836" spans="2:4" x14ac:dyDescent="0.3">
      <c r="B9836" s="72" t="s">
        <v>702</v>
      </c>
      <c r="C9836" s="74" t="s">
        <v>63</v>
      </c>
      <c r="D9836" s="73">
        <v>117312.95</v>
      </c>
    </row>
    <row r="9837" spans="2:4" x14ac:dyDescent="0.3">
      <c r="B9837" s="72" t="s">
        <v>702</v>
      </c>
      <c r="C9837" s="74" t="s">
        <v>65</v>
      </c>
      <c r="D9837" s="73">
        <v>254.04</v>
      </c>
    </row>
    <row r="9838" spans="2:4" x14ac:dyDescent="0.3">
      <c r="B9838" s="72" t="s">
        <v>702</v>
      </c>
      <c r="C9838" s="74" t="s">
        <v>69</v>
      </c>
      <c r="D9838" s="73">
        <v>121015.17000000001</v>
      </c>
    </row>
    <row r="9839" spans="2:4" x14ac:dyDescent="0.3">
      <c r="B9839" s="72" t="s">
        <v>702</v>
      </c>
      <c r="C9839" s="74" t="s">
        <v>71</v>
      </c>
      <c r="D9839" s="73">
        <v>22047.97</v>
      </c>
    </row>
    <row r="9840" spans="2:4" x14ac:dyDescent="0.3">
      <c r="B9840" s="72" t="s">
        <v>702</v>
      </c>
      <c r="C9840" s="74" t="s">
        <v>81</v>
      </c>
      <c r="D9840" s="73">
        <v>58367.729999999996</v>
      </c>
    </row>
    <row r="9841" spans="2:4" x14ac:dyDescent="0.3">
      <c r="B9841" s="72" t="s">
        <v>702</v>
      </c>
      <c r="C9841" s="74" t="s">
        <v>85</v>
      </c>
      <c r="D9841" s="73">
        <v>16555.7</v>
      </c>
    </row>
    <row r="9842" spans="2:4" x14ac:dyDescent="0.3">
      <c r="B9842" s="72" t="s">
        <v>702</v>
      </c>
      <c r="C9842" s="74" t="s">
        <v>87</v>
      </c>
      <c r="D9842" s="73">
        <v>56157.41</v>
      </c>
    </row>
    <row r="9843" spans="2:4" x14ac:dyDescent="0.3">
      <c r="B9843" s="72" t="s">
        <v>702</v>
      </c>
      <c r="C9843" s="74" t="s">
        <v>89</v>
      </c>
      <c r="D9843" s="73">
        <v>1497.41</v>
      </c>
    </row>
    <row r="9844" spans="2:4" x14ac:dyDescent="0.3">
      <c r="B9844" s="72" t="s">
        <v>702</v>
      </c>
      <c r="C9844" s="74" t="s">
        <v>91</v>
      </c>
      <c r="D9844" s="73">
        <v>200890.58000000002</v>
      </c>
    </row>
    <row r="9845" spans="2:4" x14ac:dyDescent="0.3">
      <c r="B9845" s="72" t="s">
        <v>702</v>
      </c>
      <c r="C9845" s="74" t="s">
        <v>93</v>
      </c>
      <c r="D9845" s="73">
        <v>44794</v>
      </c>
    </row>
    <row r="9846" spans="2:4" x14ac:dyDescent="0.3">
      <c r="B9846" s="72" t="s">
        <v>702</v>
      </c>
      <c r="C9846" s="74" t="s">
        <v>95</v>
      </c>
      <c r="D9846" s="73">
        <v>30889.79</v>
      </c>
    </row>
    <row r="9847" spans="2:4" x14ac:dyDescent="0.3">
      <c r="B9847" s="72" t="s">
        <v>702</v>
      </c>
      <c r="C9847" s="74" t="s">
        <v>101</v>
      </c>
      <c r="D9847" s="73">
        <v>2872.52</v>
      </c>
    </row>
    <row r="9848" spans="2:4" x14ac:dyDescent="0.3">
      <c r="B9848" s="72" t="s">
        <v>702</v>
      </c>
      <c r="C9848" s="74" t="s">
        <v>105</v>
      </c>
      <c r="D9848" s="73">
        <v>16530</v>
      </c>
    </row>
    <row r="9849" spans="2:4" x14ac:dyDescent="0.3">
      <c r="B9849" s="72" t="s">
        <v>702</v>
      </c>
      <c r="C9849" s="74" t="s">
        <v>107</v>
      </c>
      <c r="D9849" s="73">
        <v>31692.94</v>
      </c>
    </row>
    <row r="9850" spans="2:4" x14ac:dyDescent="0.3">
      <c r="B9850" s="72" t="s">
        <v>702</v>
      </c>
      <c r="C9850" s="74" t="s">
        <v>109</v>
      </c>
      <c r="D9850" s="73">
        <v>459144.35000000003</v>
      </c>
    </row>
    <row r="9851" spans="2:4" x14ac:dyDescent="0.3">
      <c r="B9851" s="72" t="s">
        <v>702</v>
      </c>
      <c r="C9851" s="74" t="s">
        <v>111</v>
      </c>
      <c r="D9851" s="73">
        <v>20408.82</v>
      </c>
    </row>
    <row r="9852" spans="2:4" x14ac:dyDescent="0.3">
      <c r="B9852" s="72" t="s">
        <v>702</v>
      </c>
      <c r="C9852" s="74" t="s">
        <v>113</v>
      </c>
      <c r="D9852" s="73">
        <v>14700</v>
      </c>
    </row>
    <row r="9853" spans="2:4" x14ac:dyDescent="0.3">
      <c r="B9853" s="72" t="s">
        <v>702</v>
      </c>
      <c r="C9853" s="74" t="s">
        <v>117</v>
      </c>
      <c r="D9853" s="73">
        <v>215204.45</v>
      </c>
    </row>
    <row r="9854" spans="2:4" x14ac:dyDescent="0.3">
      <c r="B9854" s="72" t="s">
        <v>702</v>
      </c>
      <c r="C9854" s="74" t="s">
        <v>121</v>
      </c>
      <c r="D9854" s="73">
        <v>7048.1900000000005</v>
      </c>
    </row>
    <row r="9855" spans="2:4" x14ac:dyDescent="0.3">
      <c r="B9855" s="72" t="s">
        <v>702</v>
      </c>
      <c r="C9855" s="74" t="s">
        <v>22</v>
      </c>
      <c r="D9855" s="73">
        <v>55525.369999999995</v>
      </c>
    </row>
    <row r="9856" spans="2:4" x14ac:dyDescent="0.3">
      <c r="B9856" s="72" t="s">
        <v>702</v>
      </c>
      <c r="C9856" s="74" t="s">
        <v>6</v>
      </c>
      <c r="D9856" s="73">
        <v>82278.149999999994</v>
      </c>
    </row>
    <row r="9857" spans="2:4" x14ac:dyDescent="0.3">
      <c r="B9857" s="72" t="s">
        <v>702</v>
      </c>
      <c r="C9857" s="74" t="s">
        <v>10</v>
      </c>
      <c r="D9857" s="73">
        <v>277970.89</v>
      </c>
    </row>
    <row r="9858" spans="2:4" x14ac:dyDescent="0.3">
      <c r="B9858" s="72" t="s">
        <v>702</v>
      </c>
      <c r="C9858" s="74" t="s">
        <v>12</v>
      </c>
      <c r="D9858" s="73">
        <v>24990.02</v>
      </c>
    </row>
    <row r="9859" spans="2:4" x14ac:dyDescent="0.3">
      <c r="B9859" s="72" t="s">
        <v>702</v>
      </c>
      <c r="C9859" s="74" t="s">
        <v>14</v>
      </c>
      <c r="D9859" s="73">
        <v>135159.24</v>
      </c>
    </row>
    <row r="9860" spans="2:4" x14ac:dyDescent="0.3">
      <c r="B9860" s="72" t="s">
        <v>702</v>
      </c>
      <c r="C9860" s="74" t="s">
        <v>16</v>
      </c>
      <c r="D9860" s="73">
        <v>10377.6</v>
      </c>
    </row>
    <row r="9861" spans="2:4" x14ac:dyDescent="0.3">
      <c r="B9861" s="72" t="s">
        <v>532</v>
      </c>
      <c r="C9861" s="74" t="s">
        <v>194</v>
      </c>
      <c r="D9861" s="73">
        <v>61700.380000000005</v>
      </c>
    </row>
    <row r="9862" spans="2:4" x14ac:dyDescent="0.3">
      <c r="B9862" s="72" t="s">
        <v>532</v>
      </c>
      <c r="C9862" s="74" t="s">
        <v>193</v>
      </c>
      <c r="D9862" s="73">
        <v>-61700.380000000005</v>
      </c>
    </row>
    <row r="9863" spans="2:4" x14ac:dyDescent="0.3">
      <c r="B9863" s="72" t="s">
        <v>532</v>
      </c>
      <c r="C9863" s="74" t="s">
        <v>185</v>
      </c>
      <c r="D9863" s="73">
        <v>32820</v>
      </c>
    </row>
    <row r="9864" spans="2:4" x14ac:dyDescent="0.3">
      <c r="B9864" s="72" t="s">
        <v>532</v>
      </c>
      <c r="C9864" s="74" t="s">
        <v>187</v>
      </c>
      <c r="D9864" s="73">
        <v>96473.22</v>
      </c>
    </row>
    <row r="9865" spans="2:4" x14ac:dyDescent="0.3">
      <c r="B9865" s="72" t="s">
        <v>532</v>
      </c>
      <c r="C9865" s="74" t="s">
        <v>190</v>
      </c>
      <c r="D9865" s="73">
        <v>36054.080000000002</v>
      </c>
    </row>
    <row r="9866" spans="2:4" x14ac:dyDescent="0.3">
      <c r="B9866" s="72" t="s">
        <v>532</v>
      </c>
      <c r="C9866" s="74" t="s">
        <v>191</v>
      </c>
      <c r="D9866" s="73">
        <v>54290.36</v>
      </c>
    </row>
    <row r="9867" spans="2:4" x14ac:dyDescent="0.3">
      <c r="B9867" s="72" t="s">
        <v>532</v>
      </c>
      <c r="C9867" s="74" t="s">
        <v>192</v>
      </c>
      <c r="D9867" s="73">
        <v>2574791.02</v>
      </c>
    </row>
    <row r="9868" spans="2:4" x14ac:dyDescent="0.3">
      <c r="B9868" s="72" t="s">
        <v>532</v>
      </c>
      <c r="C9868" s="74" t="s">
        <v>174</v>
      </c>
      <c r="D9868" s="73">
        <v>128838.7</v>
      </c>
    </row>
    <row r="9869" spans="2:4" x14ac:dyDescent="0.3">
      <c r="B9869" s="72" t="s">
        <v>532</v>
      </c>
      <c r="C9869" s="74" t="s">
        <v>178</v>
      </c>
      <c r="D9869" s="73">
        <v>46666.42</v>
      </c>
    </row>
    <row r="9870" spans="2:4" x14ac:dyDescent="0.3">
      <c r="B9870" s="72" t="s">
        <v>532</v>
      </c>
      <c r="C9870" s="74" t="s">
        <v>180</v>
      </c>
      <c r="D9870" s="73">
        <v>80409.650000000009</v>
      </c>
    </row>
    <row r="9871" spans="2:4" x14ac:dyDescent="0.3">
      <c r="B9871" s="72" t="s">
        <v>532</v>
      </c>
      <c r="C9871" s="74" t="s">
        <v>182</v>
      </c>
      <c r="D9871" s="73">
        <v>863899.68</v>
      </c>
    </row>
    <row r="9872" spans="2:4" x14ac:dyDescent="0.3">
      <c r="B9872" s="72" t="s">
        <v>532</v>
      </c>
      <c r="C9872" s="74" t="s">
        <v>139</v>
      </c>
      <c r="D9872" s="73">
        <v>326338</v>
      </c>
    </row>
    <row r="9873" spans="2:4" x14ac:dyDescent="0.3">
      <c r="B9873" s="72" t="s">
        <v>532</v>
      </c>
      <c r="C9873" s="74" t="s">
        <v>141</v>
      </c>
      <c r="D9873" s="73">
        <v>373549</v>
      </c>
    </row>
    <row r="9874" spans="2:4" x14ac:dyDescent="0.3">
      <c r="B9874" s="72" t="s">
        <v>532</v>
      </c>
      <c r="C9874" s="74" t="s">
        <v>143</v>
      </c>
      <c r="D9874" s="73">
        <v>33848.639999999999</v>
      </c>
    </row>
    <row r="9875" spans="2:4" x14ac:dyDescent="0.3">
      <c r="B9875" s="72" t="s">
        <v>532</v>
      </c>
      <c r="C9875" s="74" t="s">
        <v>145</v>
      </c>
      <c r="D9875" s="73">
        <v>18178.559999999998</v>
      </c>
    </row>
    <row r="9876" spans="2:4" x14ac:dyDescent="0.3">
      <c r="B9876" s="72" t="s">
        <v>532</v>
      </c>
      <c r="C9876" s="74" t="s">
        <v>147</v>
      </c>
      <c r="D9876" s="73">
        <v>8196.4600000000009</v>
      </c>
    </row>
    <row r="9877" spans="2:4" x14ac:dyDescent="0.3">
      <c r="B9877" s="72" t="s">
        <v>532</v>
      </c>
      <c r="C9877" s="74" t="s">
        <v>149</v>
      </c>
      <c r="D9877" s="73">
        <v>20165.170000000002</v>
      </c>
    </row>
    <row r="9878" spans="2:4" x14ac:dyDescent="0.3">
      <c r="B9878" s="72" t="s">
        <v>532</v>
      </c>
      <c r="C9878" s="74" t="s">
        <v>159</v>
      </c>
      <c r="D9878" s="73">
        <v>109291.19</v>
      </c>
    </row>
    <row r="9879" spans="2:4" x14ac:dyDescent="0.3">
      <c r="B9879" s="72" t="s">
        <v>532</v>
      </c>
      <c r="C9879" s="74" t="s">
        <v>161</v>
      </c>
      <c r="D9879" s="73">
        <v>373768.76</v>
      </c>
    </row>
    <row r="9880" spans="2:4" x14ac:dyDescent="0.3">
      <c r="B9880" s="72" t="s">
        <v>532</v>
      </c>
      <c r="C9880" s="74" t="s">
        <v>163</v>
      </c>
      <c r="D9880" s="73">
        <v>82259.39</v>
      </c>
    </row>
    <row r="9881" spans="2:4" x14ac:dyDescent="0.3">
      <c r="B9881" s="72" t="s">
        <v>532</v>
      </c>
      <c r="C9881" s="74" t="s">
        <v>165</v>
      </c>
      <c r="D9881" s="73">
        <v>208112.87999999995</v>
      </c>
    </row>
    <row r="9882" spans="2:4" x14ac:dyDescent="0.3">
      <c r="B9882" s="72" t="s">
        <v>532</v>
      </c>
      <c r="C9882" s="74" t="s">
        <v>124</v>
      </c>
      <c r="D9882" s="73">
        <v>124417.73999999999</v>
      </c>
    </row>
    <row r="9883" spans="2:4" x14ac:dyDescent="0.3">
      <c r="B9883" s="72" t="s">
        <v>532</v>
      </c>
      <c r="C9883" s="74" t="s">
        <v>126</v>
      </c>
      <c r="D9883" s="73">
        <v>8551.9700000000012</v>
      </c>
    </row>
    <row r="9884" spans="2:4" x14ac:dyDescent="0.3">
      <c r="B9884" s="72" t="s">
        <v>532</v>
      </c>
      <c r="C9884" s="74" t="s">
        <v>128</v>
      </c>
      <c r="D9884" s="73">
        <v>71142.720000000001</v>
      </c>
    </row>
    <row r="9885" spans="2:4" x14ac:dyDescent="0.3">
      <c r="B9885" s="72" t="s">
        <v>532</v>
      </c>
      <c r="C9885" s="74" t="s">
        <v>130</v>
      </c>
      <c r="D9885" s="73">
        <v>51705.41</v>
      </c>
    </row>
    <row r="9886" spans="2:4" x14ac:dyDescent="0.3">
      <c r="B9886" s="72" t="s">
        <v>532</v>
      </c>
      <c r="C9886" s="74" t="s">
        <v>132</v>
      </c>
      <c r="D9886" s="73">
        <v>330508.63</v>
      </c>
    </row>
    <row r="9887" spans="2:4" x14ac:dyDescent="0.3">
      <c r="B9887" s="72" t="s">
        <v>532</v>
      </c>
      <c r="C9887" s="74" t="s">
        <v>35</v>
      </c>
      <c r="D9887" s="73">
        <v>7682.76</v>
      </c>
    </row>
    <row r="9888" spans="2:4" x14ac:dyDescent="0.3">
      <c r="B9888" s="72" t="s">
        <v>532</v>
      </c>
      <c r="C9888" s="74" t="s">
        <v>39</v>
      </c>
      <c r="D9888" s="73">
        <v>4088.02</v>
      </c>
    </row>
    <row r="9889" spans="2:4" x14ac:dyDescent="0.3">
      <c r="B9889" s="72" t="s">
        <v>532</v>
      </c>
      <c r="C9889" s="74" t="s">
        <v>47</v>
      </c>
      <c r="D9889" s="73">
        <v>19614.919999999998</v>
      </c>
    </row>
    <row r="9890" spans="2:4" x14ac:dyDescent="0.3">
      <c r="B9890" s="72" t="s">
        <v>532</v>
      </c>
      <c r="C9890" s="74" t="s">
        <v>49</v>
      </c>
      <c r="D9890" s="73">
        <v>44964.36</v>
      </c>
    </row>
    <row r="9891" spans="2:4" x14ac:dyDescent="0.3">
      <c r="B9891" s="72" t="s">
        <v>532</v>
      </c>
      <c r="C9891" s="74" t="s">
        <v>55</v>
      </c>
      <c r="D9891" s="73">
        <v>431732.19000000006</v>
      </c>
    </row>
    <row r="9892" spans="2:4" x14ac:dyDescent="0.3">
      <c r="B9892" s="72" t="s">
        <v>532</v>
      </c>
      <c r="C9892" s="74" t="s">
        <v>63</v>
      </c>
      <c r="D9892" s="73">
        <v>65508.5</v>
      </c>
    </row>
    <row r="9893" spans="2:4" x14ac:dyDescent="0.3">
      <c r="B9893" s="72" t="s">
        <v>532</v>
      </c>
      <c r="C9893" s="74" t="s">
        <v>69</v>
      </c>
      <c r="D9893" s="73">
        <v>19672.89</v>
      </c>
    </row>
    <row r="9894" spans="2:4" x14ac:dyDescent="0.3">
      <c r="B9894" s="72" t="s">
        <v>532</v>
      </c>
      <c r="C9894" s="74" t="s">
        <v>71</v>
      </c>
      <c r="D9894" s="73">
        <v>56822</v>
      </c>
    </row>
    <row r="9895" spans="2:4" x14ac:dyDescent="0.3">
      <c r="B9895" s="72" t="s">
        <v>532</v>
      </c>
      <c r="C9895" s="74" t="s">
        <v>85</v>
      </c>
      <c r="D9895" s="73">
        <v>5537.3099999999995</v>
      </c>
    </row>
    <row r="9896" spans="2:4" x14ac:dyDescent="0.3">
      <c r="B9896" s="72" t="s">
        <v>532</v>
      </c>
      <c r="C9896" s="74" t="s">
        <v>89</v>
      </c>
      <c r="D9896" s="73">
        <v>51.34</v>
      </c>
    </row>
    <row r="9897" spans="2:4" x14ac:dyDescent="0.3">
      <c r="B9897" s="72" t="s">
        <v>532</v>
      </c>
      <c r="C9897" s="74" t="s">
        <v>91</v>
      </c>
      <c r="D9897" s="73">
        <v>41316.130000000005</v>
      </c>
    </row>
    <row r="9898" spans="2:4" x14ac:dyDescent="0.3">
      <c r="B9898" s="72" t="s">
        <v>532</v>
      </c>
      <c r="C9898" s="74" t="s">
        <v>93</v>
      </c>
      <c r="D9898" s="73">
        <v>13025.16</v>
      </c>
    </row>
    <row r="9899" spans="2:4" x14ac:dyDescent="0.3">
      <c r="B9899" s="72" t="s">
        <v>532</v>
      </c>
      <c r="C9899" s="74" t="s">
        <v>95</v>
      </c>
      <c r="D9899" s="73">
        <v>14059.99</v>
      </c>
    </row>
    <row r="9900" spans="2:4" x14ac:dyDescent="0.3">
      <c r="B9900" s="72" t="s">
        <v>532</v>
      </c>
      <c r="C9900" s="74" t="s">
        <v>101</v>
      </c>
      <c r="D9900" s="73">
        <v>603.30999999999995</v>
      </c>
    </row>
    <row r="9901" spans="2:4" x14ac:dyDescent="0.3">
      <c r="B9901" s="72" t="s">
        <v>532</v>
      </c>
      <c r="C9901" s="74" t="s">
        <v>103</v>
      </c>
      <c r="D9901" s="73">
        <v>6000</v>
      </c>
    </row>
    <row r="9902" spans="2:4" x14ac:dyDescent="0.3">
      <c r="B9902" s="72" t="s">
        <v>532</v>
      </c>
      <c r="C9902" s="74" t="s">
        <v>109</v>
      </c>
      <c r="D9902" s="73">
        <v>37353.910000000003</v>
      </c>
    </row>
    <row r="9903" spans="2:4" x14ac:dyDescent="0.3">
      <c r="B9903" s="72" t="s">
        <v>532</v>
      </c>
      <c r="C9903" s="74" t="s">
        <v>117</v>
      </c>
      <c r="D9903" s="73">
        <v>58920.14</v>
      </c>
    </row>
    <row r="9904" spans="2:4" x14ac:dyDescent="0.3">
      <c r="B9904" s="72" t="s">
        <v>532</v>
      </c>
      <c r="C9904" s="74" t="s">
        <v>121</v>
      </c>
      <c r="D9904" s="73">
        <v>73350.820000000007</v>
      </c>
    </row>
    <row r="9905" spans="2:4" x14ac:dyDescent="0.3">
      <c r="B9905" s="72" t="s">
        <v>532</v>
      </c>
      <c r="C9905" s="74" t="s">
        <v>22</v>
      </c>
      <c r="D9905" s="73">
        <v>68707.98</v>
      </c>
    </row>
    <row r="9906" spans="2:4" x14ac:dyDescent="0.3">
      <c r="B9906" s="72" t="s">
        <v>532</v>
      </c>
      <c r="C9906" s="74" t="s">
        <v>6</v>
      </c>
      <c r="D9906" s="73">
        <v>124614.44</v>
      </c>
    </row>
    <row r="9907" spans="2:4" x14ac:dyDescent="0.3">
      <c r="B9907" s="72" t="s">
        <v>826</v>
      </c>
      <c r="C9907" s="74" t="s">
        <v>194</v>
      </c>
      <c r="D9907" s="73">
        <v>92870.05</v>
      </c>
    </row>
    <row r="9908" spans="2:4" x14ac:dyDescent="0.3">
      <c r="B9908" s="72" t="s">
        <v>826</v>
      </c>
      <c r="C9908" s="74" t="s">
        <v>193</v>
      </c>
      <c r="D9908" s="73">
        <v>-92870.05</v>
      </c>
    </row>
    <row r="9909" spans="2:4" x14ac:dyDescent="0.3">
      <c r="B9909" s="72" t="s">
        <v>826</v>
      </c>
      <c r="C9909" s="74" t="s">
        <v>186</v>
      </c>
      <c r="D9909" s="73">
        <v>28805.77</v>
      </c>
    </row>
    <row r="9910" spans="2:4" x14ac:dyDescent="0.3">
      <c r="B9910" s="72" t="s">
        <v>826</v>
      </c>
      <c r="C9910" s="74" t="s">
        <v>187</v>
      </c>
      <c r="D9910" s="73">
        <v>115364.52</v>
      </c>
    </row>
    <row r="9911" spans="2:4" x14ac:dyDescent="0.3">
      <c r="B9911" s="72" t="s">
        <v>826</v>
      </c>
      <c r="C9911" s="74" t="s">
        <v>190</v>
      </c>
      <c r="D9911" s="73">
        <v>17899.060000000001</v>
      </c>
    </row>
    <row r="9912" spans="2:4" x14ac:dyDescent="0.3">
      <c r="B9912" s="72" t="s">
        <v>826</v>
      </c>
      <c r="C9912" s="74" t="s">
        <v>191</v>
      </c>
      <c r="D9912" s="73">
        <v>43531.899999999994</v>
      </c>
    </row>
    <row r="9913" spans="2:4" x14ac:dyDescent="0.3">
      <c r="B9913" s="72" t="s">
        <v>826</v>
      </c>
      <c r="C9913" s="74" t="s">
        <v>192</v>
      </c>
      <c r="D9913" s="73">
        <v>2356891.4</v>
      </c>
    </row>
    <row r="9914" spans="2:4" x14ac:dyDescent="0.3">
      <c r="B9914" s="72" t="s">
        <v>826</v>
      </c>
      <c r="C9914" s="74" t="s">
        <v>172</v>
      </c>
      <c r="D9914" s="73">
        <v>448.92</v>
      </c>
    </row>
    <row r="9915" spans="2:4" x14ac:dyDescent="0.3">
      <c r="B9915" s="72" t="s">
        <v>826</v>
      </c>
      <c r="C9915" s="74" t="s">
        <v>174</v>
      </c>
      <c r="D9915" s="73">
        <v>42428.71</v>
      </c>
    </row>
    <row r="9916" spans="2:4" x14ac:dyDescent="0.3">
      <c r="B9916" s="72" t="s">
        <v>826</v>
      </c>
      <c r="C9916" s="74" t="s">
        <v>178</v>
      </c>
      <c r="D9916" s="73">
        <v>59121.61</v>
      </c>
    </row>
    <row r="9917" spans="2:4" x14ac:dyDescent="0.3">
      <c r="B9917" s="72" t="s">
        <v>826</v>
      </c>
      <c r="C9917" s="74" t="s">
        <v>180</v>
      </c>
      <c r="D9917" s="73">
        <v>61830.16</v>
      </c>
    </row>
    <row r="9918" spans="2:4" x14ac:dyDescent="0.3">
      <c r="B9918" s="72" t="s">
        <v>826</v>
      </c>
      <c r="C9918" s="74" t="s">
        <v>182</v>
      </c>
      <c r="D9918" s="73">
        <v>1145046.2799999998</v>
      </c>
    </row>
    <row r="9919" spans="2:4" x14ac:dyDescent="0.3">
      <c r="B9919" s="72" t="s">
        <v>826</v>
      </c>
      <c r="C9919" s="74" t="s">
        <v>135</v>
      </c>
      <c r="D9919" s="73">
        <v>268342.73</v>
      </c>
    </row>
    <row r="9920" spans="2:4" x14ac:dyDescent="0.3">
      <c r="B9920" s="72" t="s">
        <v>826</v>
      </c>
      <c r="C9920" s="74" t="s">
        <v>137</v>
      </c>
      <c r="D9920" s="73">
        <v>566389.59000000008</v>
      </c>
    </row>
    <row r="9921" spans="2:4" x14ac:dyDescent="0.3">
      <c r="B9921" s="72" t="s">
        <v>826</v>
      </c>
      <c r="C9921" s="74" t="s">
        <v>139</v>
      </c>
      <c r="D9921" s="73">
        <v>384591.21</v>
      </c>
    </row>
    <row r="9922" spans="2:4" x14ac:dyDescent="0.3">
      <c r="B9922" s="72" t="s">
        <v>826</v>
      </c>
      <c r="C9922" s="74" t="s">
        <v>141</v>
      </c>
      <c r="D9922" s="73">
        <v>327278.78999999998</v>
      </c>
    </row>
    <row r="9923" spans="2:4" x14ac:dyDescent="0.3">
      <c r="B9923" s="72" t="s">
        <v>826</v>
      </c>
      <c r="C9923" s="74" t="s">
        <v>161</v>
      </c>
      <c r="D9923" s="73">
        <v>321.37</v>
      </c>
    </row>
    <row r="9924" spans="2:4" x14ac:dyDescent="0.3">
      <c r="B9924" s="72" t="s">
        <v>826</v>
      </c>
      <c r="C9924" s="74" t="s">
        <v>169</v>
      </c>
      <c r="D9924" s="73">
        <v>4.0200000000000005</v>
      </c>
    </row>
    <row r="9925" spans="2:4" x14ac:dyDescent="0.3">
      <c r="B9925" s="72" t="s">
        <v>826</v>
      </c>
      <c r="C9925" s="74" t="s">
        <v>124</v>
      </c>
      <c r="D9925" s="73">
        <v>13734.579999999998</v>
      </c>
    </row>
    <row r="9926" spans="2:4" x14ac:dyDescent="0.3">
      <c r="B9926" s="72" t="s">
        <v>826</v>
      </c>
      <c r="C9926" s="74" t="s">
        <v>126</v>
      </c>
      <c r="D9926" s="73">
        <v>97020.739999999991</v>
      </c>
    </row>
    <row r="9927" spans="2:4" x14ac:dyDescent="0.3">
      <c r="B9927" s="72" t="s">
        <v>826</v>
      </c>
      <c r="C9927" s="74" t="s">
        <v>128</v>
      </c>
      <c r="D9927" s="73">
        <v>135787.72</v>
      </c>
    </row>
    <row r="9928" spans="2:4" x14ac:dyDescent="0.3">
      <c r="B9928" s="72" t="s">
        <v>826</v>
      </c>
      <c r="C9928" s="74" t="s">
        <v>130</v>
      </c>
      <c r="D9928" s="73">
        <v>64961.109999999993</v>
      </c>
    </row>
    <row r="9929" spans="2:4" x14ac:dyDescent="0.3">
      <c r="B9929" s="72" t="s">
        <v>826</v>
      </c>
      <c r="C9929" s="74" t="s">
        <v>132</v>
      </c>
      <c r="D9929" s="73">
        <v>307887.99</v>
      </c>
    </row>
    <row r="9930" spans="2:4" x14ac:dyDescent="0.3">
      <c r="B9930" s="72" t="s">
        <v>826</v>
      </c>
      <c r="C9930" s="74" t="s">
        <v>39</v>
      </c>
      <c r="D9930" s="73">
        <v>80267.06</v>
      </c>
    </row>
    <row r="9931" spans="2:4" x14ac:dyDescent="0.3">
      <c r="B9931" s="72" t="s">
        <v>826</v>
      </c>
      <c r="C9931" s="74" t="s">
        <v>49</v>
      </c>
      <c r="D9931" s="73">
        <v>79933.48</v>
      </c>
    </row>
    <row r="9932" spans="2:4" x14ac:dyDescent="0.3">
      <c r="B9932" s="72" t="s">
        <v>826</v>
      </c>
      <c r="C9932" s="74" t="s">
        <v>51</v>
      </c>
      <c r="D9932" s="73">
        <v>1665.87</v>
      </c>
    </row>
    <row r="9933" spans="2:4" x14ac:dyDescent="0.3">
      <c r="B9933" s="72" t="s">
        <v>826</v>
      </c>
      <c r="C9933" s="74" t="s">
        <v>55</v>
      </c>
      <c r="D9933" s="73">
        <v>130362.57</v>
      </c>
    </row>
    <row r="9934" spans="2:4" x14ac:dyDescent="0.3">
      <c r="B9934" s="72" t="s">
        <v>826</v>
      </c>
      <c r="C9934" s="74" t="s">
        <v>57</v>
      </c>
      <c r="D9934" s="73">
        <v>883</v>
      </c>
    </row>
    <row r="9935" spans="2:4" x14ac:dyDescent="0.3">
      <c r="B9935" s="72" t="s">
        <v>826</v>
      </c>
      <c r="C9935" s="74" t="s">
        <v>63</v>
      </c>
      <c r="D9935" s="73">
        <v>166866.74</v>
      </c>
    </row>
    <row r="9936" spans="2:4" x14ac:dyDescent="0.3">
      <c r="B9936" s="72" t="s">
        <v>826</v>
      </c>
      <c r="C9936" s="74" t="s">
        <v>67</v>
      </c>
      <c r="D9936" s="73">
        <v>3119.09</v>
      </c>
    </row>
    <row r="9937" spans="2:4" x14ac:dyDescent="0.3">
      <c r="B9937" s="72" t="s">
        <v>826</v>
      </c>
      <c r="C9937" s="74" t="s">
        <v>69</v>
      </c>
      <c r="D9937" s="73">
        <v>500</v>
      </c>
    </row>
    <row r="9938" spans="2:4" x14ac:dyDescent="0.3">
      <c r="B9938" s="72" t="s">
        <v>826</v>
      </c>
      <c r="C9938" s="74" t="s">
        <v>71</v>
      </c>
      <c r="D9938" s="73">
        <v>76820.41</v>
      </c>
    </row>
    <row r="9939" spans="2:4" x14ac:dyDescent="0.3">
      <c r="B9939" s="72" t="s">
        <v>826</v>
      </c>
      <c r="C9939" s="74" t="s">
        <v>85</v>
      </c>
      <c r="D9939" s="73">
        <v>513.84</v>
      </c>
    </row>
    <row r="9940" spans="2:4" x14ac:dyDescent="0.3">
      <c r="B9940" s="72" t="s">
        <v>826</v>
      </c>
      <c r="C9940" s="74" t="s">
        <v>91</v>
      </c>
      <c r="D9940" s="73">
        <v>25666.959999999999</v>
      </c>
    </row>
    <row r="9941" spans="2:4" x14ac:dyDescent="0.3">
      <c r="B9941" s="72" t="s">
        <v>826</v>
      </c>
      <c r="C9941" s="74" t="s">
        <v>95</v>
      </c>
      <c r="D9941" s="73">
        <v>1145.52</v>
      </c>
    </row>
    <row r="9942" spans="2:4" x14ac:dyDescent="0.3">
      <c r="B9942" s="72" t="s">
        <v>826</v>
      </c>
      <c r="C9942" s="74" t="s">
        <v>97</v>
      </c>
      <c r="D9942" s="73">
        <v>-77.210000000000022</v>
      </c>
    </row>
    <row r="9943" spans="2:4" x14ac:dyDescent="0.3">
      <c r="B9943" s="72" t="s">
        <v>826</v>
      </c>
      <c r="C9943" s="74" t="s">
        <v>101</v>
      </c>
      <c r="D9943" s="73">
        <v>21767.199999999997</v>
      </c>
    </row>
    <row r="9944" spans="2:4" x14ac:dyDescent="0.3">
      <c r="B9944" s="72" t="s">
        <v>826</v>
      </c>
      <c r="C9944" s="74" t="s">
        <v>105</v>
      </c>
      <c r="D9944" s="73">
        <v>30253.97</v>
      </c>
    </row>
    <row r="9945" spans="2:4" x14ac:dyDescent="0.3">
      <c r="B9945" s="72" t="s">
        <v>826</v>
      </c>
      <c r="C9945" s="74" t="s">
        <v>109</v>
      </c>
      <c r="D9945" s="73">
        <v>110701.91</v>
      </c>
    </row>
    <row r="9946" spans="2:4" x14ac:dyDescent="0.3">
      <c r="B9946" s="72" t="s">
        <v>826</v>
      </c>
      <c r="C9946" s="74" t="s">
        <v>111</v>
      </c>
      <c r="D9946" s="73">
        <v>28257.68</v>
      </c>
    </row>
    <row r="9947" spans="2:4" x14ac:dyDescent="0.3">
      <c r="B9947" s="72" t="s">
        <v>826</v>
      </c>
      <c r="C9947" s="74" t="s">
        <v>117</v>
      </c>
      <c r="D9947" s="73">
        <v>37552.75</v>
      </c>
    </row>
    <row r="9948" spans="2:4" x14ac:dyDescent="0.3">
      <c r="B9948" s="72" t="s">
        <v>826</v>
      </c>
      <c r="C9948" s="74" t="s">
        <v>119</v>
      </c>
      <c r="D9948" s="73">
        <v>22087.35</v>
      </c>
    </row>
    <row r="9949" spans="2:4" x14ac:dyDescent="0.3">
      <c r="B9949" s="72" t="s">
        <v>826</v>
      </c>
      <c r="C9949" s="74" t="s">
        <v>121</v>
      </c>
      <c r="D9949" s="73">
        <v>1064.58</v>
      </c>
    </row>
    <row r="9950" spans="2:4" x14ac:dyDescent="0.3">
      <c r="B9950" s="72" t="s">
        <v>826</v>
      </c>
      <c r="C9950" s="74" t="s">
        <v>22</v>
      </c>
      <c r="D9950" s="73">
        <v>16049.73</v>
      </c>
    </row>
    <row r="9951" spans="2:4" x14ac:dyDescent="0.3">
      <c r="B9951" s="72" t="s">
        <v>826</v>
      </c>
      <c r="C9951" s="74" t="s">
        <v>6</v>
      </c>
      <c r="D9951" s="73">
        <v>30345.43</v>
      </c>
    </row>
    <row r="9952" spans="2:4" x14ac:dyDescent="0.3">
      <c r="B9952" s="72" t="s">
        <v>550</v>
      </c>
      <c r="C9952" s="74" t="s">
        <v>194</v>
      </c>
      <c r="D9952" s="73">
        <v>14437.34</v>
      </c>
    </row>
    <row r="9953" spans="2:4" x14ac:dyDescent="0.3">
      <c r="B9953" s="72" t="s">
        <v>550</v>
      </c>
      <c r="C9953" s="74" t="s">
        <v>193</v>
      </c>
      <c r="D9953" s="73">
        <v>-14437.34</v>
      </c>
    </row>
    <row r="9954" spans="2:4" x14ac:dyDescent="0.3">
      <c r="B9954" s="72" t="s">
        <v>550</v>
      </c>
      <c r="C9954" s="74" t="s">
        <v>186</v>
      </c>
      <c r="D9954" s="73">
        <v>22374.94</v>
      </c>
    </row>
    <row r="9955" spans="2:4" x14ac:dyDescent="0.3">
      <c r="B9955" s="72" t="s">
        <v>550</v>
      </c>
      <c r="C9955" s="74" t="s">
        <v>187</v>
      </c>
      <c r="D9955" s="73">
        <v>24523.129999999997</v>
      </c>
    </row>
    <row r="9956" spans="2:4" x14ac:dyDescent="0.3">
      <c r="B9956" s="72" t="s">
        <v>550</v>
      </c>
      <c r="C9956" s="74" t="s">
        <v>190</v>
      </c>
      <c r="D9956" s="73">
        <v>2426.3200000000002</v>
      </c>
    </row>
    <row r="9957" spans="2:4" x14ac:dyDescent="0.3">
      <c r="B9957" s="72" t="s">
        <v>550</v>
      </c>
      <c r="C9957" s="74" t="s">
        <v>191</v>
      </c>
      <c r="D9957" s="73">
        <v>3042</v>
      </c>
    </row>
    <row r="9958" spans="2:4" x14ac:dyDescent="0.3">
      <c r="B9958" s="72" t="s">
        <v>550</v>
      </c>
      <c r="C9958" s="74" t="s">
        <v>192</v>
      </c>
      <c r="D9958" s="73">
        <v>740737.92</v>
      </c>
    </row>
    <row r="9959" spans="2:4" x14ac:dyDescent="0.3">
      <c r="B9959" s="72" t="s">
        <v>550</v>
      </c>
      <c r="C9959" s="74" t="s">
        <v>172</v>
      </c>
      <c r="D9959" s="73">
        <v>27007.32</v>
      </c>
    </row>
    <row r="9960" spans="2:4" x14ac:dyDescent="0.3">
      <c r="B9960" s="72" t="s">
        <v>550</v>
      </c>
      <c r="C9960" s="74" t="s">
        <v>174</v>
      </c>
      <c r="D9960" s="73">
        <v>10754.279999999999</v>
      </c>
    </row>
    <row r="9961" spans="2:4" x14ac:dyDescent="0.3">
      <c r="B9961" s="72" t="s">
        <v>550</v>
      </c>
      <c r="C9961" s="74" t="s">
        <v>178</v>
      </c>
      <c r="D9961" s="73">
        <v>1859.3899999999999</v>
      </c>
    </row>
    <row r="9962" spans="2:4" x14ac:dyDescent="0.3">
      <c r="B9962" s="72" t="s">
        <v>550</v>
      </c>
      <c r="C9962" s="74" t="s">
        <v>182</v>
      </c>
      <c r="D9962" s="73">
        <v>475769.05999999994</v>
      </c>
    </row>
    <row r="9963" spans="2:4" x14ac:dyDescent="0.3">
      <c r="B9963" s="72" t="s">
        <v>550</v>
      </c>
      <c r="C9963" s="74" t="s">
        <v>135</v>
      </c>
      <c r="D9963" s="73">
        <v>876</v>
      </c>
    </row>
    <row r="9964" spans="2:4" x14ac:dyDescent="0.3">
      <c r="B9964" s="72" t="s">
        <v>550</v>
      </c>
      <c r="C9964" s="74" t="s">
        <v>137</v>
      </c>
      <c r="D9964" s="73">
        <v>268</v>
      </c>
    </row>
    <row r="9965" spans="2:4" x14ac:dyDescent="0.3">
      <c r="B9965" s="72" t="s">
        <v>550</v>
      </c>
      <c r="C9965" s="74" t="s">
        <v>139</v>
      </c>
      <c r="D9965" s="73">
        <v>123027.99999999999</v>
      </c>
    </row>
    <row r="9966" spans="2:4" x14ac:dyDescent="0.3">
      <c r="B9966" s="72" t="s">
        <v>550</v>
      </c>
      <c r="C9966" s="74" t="s">
        <v>141</v>
      </c>
      <c r="D9966" s="73">
        <v>111346</v>
      </c>
    </row>
    <row r="9967" spans="2:4" x14ac:dyDescent="0.3">
      <c r="B9967" s="72" t="s">
        <v>550</v>
      </c>
      <c r="C9967" s="74" t="s">
        <v>143</v>
      </c>
      <c r="D9967" s="73">
        <v>16004.770000000002</v>
      </c>
    </row>
    <row r="9968" spans="2:4" x14ac:dyDescent="0.3">
      <c r="B9968" s="72" t="s">
        <v>550</v>
      </c>
      <c r="C9968" s="74" t="s">
        <v>145</v>
      </c>
      <c r="D9968" s="73">
        <v>5726.3099999999995</v>
      </c>
    </row>
    <row r="9969" spans="2:4" x14ac:dyDescent="0.3">
      <c r="B9969" s="72" t="s">
        <v>550</v>
      </c>
      <c r="C9969" s="74" t="s">
        <v>147</v>
      </c>
      <c r="D9969" s="73">
        <v>235.18</v>
      </c>
    </row>
    <row r="9970" spans="2:4" x14ac:dyDescent="0.3">
      <c r="B9970" s="72" t="s">
        <v>550</v>
      </c>
      <c r="C9970" s="74" t="s">
        <v>149</v>
      </c>
      <c r="D9970" s="73">
        <v>313.59000000000003</v>
      </c>
    </row>
    <row r="9971" spans="2:4" x14ac:dyDescent="0.3">
      <c r="B9971" s="72" t="s">
        <v>550</v>
      </c>
      <c r="C9971" s="74" t="s">
        <v>159</v>
      </c>
      <c r="D9971" s="73">
        <v>55219.280000000006</v>
      </c>
    </row>
    <row r="9972" spans="2:4" x14ac:dyDescent="0.3">
      <c r="B9972" s="72" t="s">
        <v>550</v>
      </c>
      <c r="C9972" s="74" t="s">
        <v>161</v>
      </c>
      <c r="D9972" s="73">
        <v>108887.59</v>
      </c>
    </row>
    <row r="9973" spans="2:4" x14ac:dyDescent="0.3">
      <c r="B9973" s="72" t="s">
        <v>550</v>
      </c>
      <c r="C9973" s="74" t="s">
        <v>163</v>
      </c>
      <c r="D9973" s="73">
        <v>37613.47</v>
      </c>
    </row>
    <row r="9974" spans="2:4" x14ac:dyDescent="0.3">
      <c r="B9974" s="72" t="s">
        <v>550</v>
      </c>
      <c r="C9974" s="74" t="s">
        <v>165</v>
      </c>
      <c r="D9974" s="73">
        <v>58905.95</v>
      </c>
    </row>
    <row r="9975" spans="2:4" x14ac:dyDescent="0.3">
      <c r="B9975" s="72" t="s">
        <v>550</v>
      </c>
      <c r="C9975" s="74" t="s">
        <v>124</v>
      </c>
      <c r="D9975" s="73">
        <v>2869.23</v>
      </c>
    </row>
    <row r="9976" spans="2:4" x14ac:dyDescent="0.3">
      <c r="B9976" s="72" t="s">
        <v>550</v>
      </c>
      <c r="C9976" s="74" t="s">
        <v>126</v>
      </c>
      <c r="D9976" s="73">
        <v>7503.49</v>
      </c>
    </row>
    <row r="9977" spans="2:4" x14ac:dyDescent="0.3">
      <c r="B9977" s="72" t="s">
        <v>550</v>
      </c>
      <c r="C9977" s="74" t="s">
        <v>128</v>
      </c>
      <c r="D9977" s="73">
        <v>61846.720000000001</v>
      </c>
    </row>
    <row r="9978" spans="2:4" x14ac:dyDescent="0.3">
      <c r="B9978" s="72" t="s">
        <v>550</v>
      </c>
      <c r="C9978" s="74" t="s">
        <v>130</v>
      </c>
      <c r="D9978" s="73">
        <v>14927.390000000001</v>
      </c>
    </row>
    <row r="9979" spans="2:4" x14ac:dyDescent="0.3">
      <c r="B9979" s="72" t="s">
        <v>550</v>
      </c>
      <c r="C9979" s="74" t="s">
        <v>132</v>
      </c>
      <c r="D9979" s="73">
        <v>61721.26</v>
      </c>
    </row>
    <row r="9980" spans="2:4" x14ac:dyDescent="0.3">
      <c r="B9980" s="72" t="s">
        <v>550</v>
      </c>
      <c r="C9980" s="74" t="s">
        <v>39</v>
      </c>
      <c r="D9980" s="73">
        <v>12036.5</v>
      </c>
    </row>
    <row r="9981" spans="2:4" x14ac:dyDescent="0.3">
      <c r="B9981" s="72" t="s">
        <v>550</v>
      </c>
      <c r="C9981" s="74" t="s">
        <v>47</v>
      </c>
      <c r="D9981" s="73">
        <v>18904.330000000002</v>
      </c>
    </row>
    <row r="9982" spans="2:4" x14ac:dyDescent="0.3">
      <c r="B9982" s="72" t="s">
        <v>550</v>
      </c>
      <c r="C9982" s="74" t="s">
        <v>49</v>
      </c>
      <c r="D9982" s="73">
        <v>24067.77</v>
      </c>
    </row>
    <row r="9983" spans="2:4" x14ac:dyDescent="0.3">
      <c r="B9983" s="72" t="s">
        <v>550</v>
      </c>
      <c r="C9983" s="74" t="s">
        <v>55</v>
      </c>
      <c r="D9983" s="73">
        <v>78670.760000000009</v>
      </c>
    </row>
    <row r="9984" spans="2:4" x14ac:dyDescent="0.3">
      <c r="B9984" s="72" t="s">
        <v>550</v>
      </c>
      <c r="C9984" s="74" t="s">
        <v>57</v>
      </c>
      <c r="D9984" s="73">
        <v>1212.4299999999998</v>
      </c>
    </row>
    <row r="9985" spans="2:4" x14ac:dyDescent="0.3">
      <c r="B9985" s="72" t="s">
        <v>550</v>
      </c>
      <c r="C9985" s="74" t="s">
        <v>63</v>
      </c>
      <c r="D9985" s="73">
        <v>34132.42</v>
      </c>
    </row>
    <row r="9986" spans="2:4" x14ac:dyDescent="0.3">
      <c r="B9986" s="72" t="s">
        <v>550</v>
      </c>
      <c r="C9986" s="74" t="s">
        <v>69</v>
      </c>
      <c r="D9986" s="73">
        <v>6784.6100000000006</v>
      </c>
    </row>
    <row r="9987" spans="2:4" x14ac:dyDescent="0.3">
      <c r="B9987" s="72" t="s">
        <v>550</v>
      </c>
      <c r="C9987" s="74" t="s">
        <v>71</v>
      </c>
      <c r="D9987" s="73">
        <v>38358.54</v>
      </c>
    </row>
    <row r="9988" spans="2:4" x14ac:dyDescent="0.3">
      <c r="B9988" s="72" t="s">
        <v>550</v>
      </c>
      <c r="C9988" s="74" t="s">
        <v>91</v>
      </c>
      <c r="D9988" s="73">
        <v>2248.14</v>
      </c>
    </row>
    <row r="9989" spans="2:4" x14ac:dyDescent="0.3">
      <c r="B9989" s="72" t="s">
        <v>550</v>
      </c>
      <c r="C9989" s="74" t="s">
        <v>93</v>
      </c>
      <c r="D9989" s="73">
        <v>5249.43</v>
      </c>
    </row>
    <row r="9990" spans="2:4" x14ac:dyDescent="0.3">
      <c r="B9990" s="72" t="s">
        <v>550</v>
      </c>
      <c r="C9990" s="74" t="s">
        <v>97</v>
      </c>
      <c r="D9990" s="73">
        <v>1203.8699999999999</v>
      </c>
    </row>
    <row r="9991" spans="2:4" x14ac:dyDescent="0.3">
      <c r="B9991" s="72" t="s">
        <v>550</v>
      </c>
      <c r="C9991" s="74" t="s">
        <v>101</v>
      </c>
      <c r="D9991" s="73">
        <v>13138.630000000001</v>
      </c>
    </row>
    <row r="9992" spans="2:4" x14ac:dyDescent="0.3">
      <c r="B9992" s="72" t="s">
        <v>550</v>
      </c>
      <c r="C9992" s="74" t="s">
        <v>105</v>
      </c>
      <c r="D9992" s="73">
        <v>284.56</v>
      </c>
    </row>
    <row r="9993" spans="2:4" x14ac:dyDescent="0.3">
      <c r="B9993" s="72" t="s">
        <v>550</v>
      </c>
      <c r="C9993" s="74" t="s">
        <v>107</v>
      </c>
      <c r="D9993" s="73">
        <v>7907.88</v>
      </c>
    </row>
    <row r="9994" spans="2:4" x14ac:dyDescent="0.3">
      <c r="B9994" s="72" t="s">
        <v>550</v>
      </c>
      <c r="C9994" s="74" t="s">
        <v>109</v>
      </c>
      <c r="D9994" s="73">
        <v>12564.46</v>
      </c>
    </row>
    <row r="9995" spans="2:4" x14ac:dyDescent="0.3">
      <c r="B9995" s="72" t="s">
        <v>550</v>
      </c>
      <c r="C9995" s="74" t="s">
        <v>111</v>
      </c>
      <c r="D9995" s="73">
        <v>7553.24</v>
      </c>
    </row>
    <row r="9996" spans="2:4" x14ac:dyDescent="0.3">
      <c r="B9996" s="72" t="s">
        <v>550</v>
      </c>
      <c r="C9996" s="74" t="s">
        <v>117</v>
      </c>
      <c r="D9996" s="73">
        <v>2005</v>
      </c>
    </row>
    <row r="9997" spans="2:4" x14ac:dyDescent="0.3">
      <c r="B9997" s="72" t="s">
        <v>550</v>
      </c>
      <c r="C9997" s="74" t="s">
        <v>121</v>
      </c>
      <c r="D9997" s="73">
        <v>1972.9</v>
      </c>
    </row>
    <row r="9998" spans="2:4" x14ac:dyDescent="0.3">
      <c r="B9998" s="72" t="s">
        <v>550</v>
      </c>
      <c r="C9998" s="74" t="s">
        <v>22</v>
      </c>
      <c r="D9998" s="73">
        <v>21928.25</v>
      </c>
    </row>
    <row r="9999" spans="2:4" x14ac:dyDescent="0.3">
      <c r="B9999" s="72" t="s">
        <v>536</v>
      </c>
      <c r="C9999" s="74" t="s">
        <v>187</v>
      </c>
      <c r="D9999" s="73">
        <v>124456.44</v>
      </c>
    </row>
    <row r="10000" spans="2:4" x14ac:dyDescent="0.3">
      <c r="B10000" s="72" t="s">
        <v>536</v>
      </c>
      <c r="C10000" s="74" t="s">
        <v>190</v>
      </c>
      <c r="D10000" s="73">
        <v>294763.06</v>
      </c>
    </row>
    <row r="10001" spans="2:4" x14ac:dyDescent="0.3">
      <c r="B10001" s="72" t="s">
        <v>536</v>
      </c>
      <c r="C10001" s="74" t="s">
        <v>191</v>
      </c>
      <c r="D10001" s="73">
        <v>190134.75</v>
      </c>
    </row>
    <row r="10002" spans="2:4" x14ac:dyDescent="0.3">
      <c r="B10002" s="72" t="s">
        <v>536</v>
      </c>
      <c r="C10002" s="74" t="s">
        <v>192</v>
      </c>
      <c r="D10002" s="73">
        <v>6764691.3699999992</v>
      </c>
    </row>
    <row r="10003" spans="2:4" x14ac:dyDescent="0.3">
      <c r="B10003" s="72" t="s">
        <v>536</v>
      </c>
      <c r="C10003" s="74" t="s">
        <v>174</v>
      </c>
      <c r="D10003" s="73">
        <v>194202.15999999997</v>
      </c>
    </row>
    <row r="10004" spans="2:4" x14ac:dyDescent="0.3">
      <c r="B10004" s="72" t="s">
        <v>536</v>
      </c>
      <c r="C10004" s="74" t="s">
        <v>178</v>
      </c>
      <c r="D10004" s="73">
        <v>37034.879999999997</v>
      </c>
    </row>
    <row r="10005" spans="2:4" x14ac:dyDescent="0.3">
      <c r="B10005" s="72" t="s">
        <v>536</v>
      </c>
      <c r="C10005" s="74" t="s">
        <v>180</v>
      </c>
      <c r="D10005" s="73">
        <v>33465.990000000005</v>
      </c>
    </row>
    <row r="10006" spans="2:4" x14ac:dyDescent="0.3">
      <c r="B10006" s="72" t="s">
        <v>536</v>
      </c>
      <c r="C10006" s="74" t="s">
        <v>182</v>
      </c>
      <c r="D10006" s="73">
        <v>2265877.59</v>
      </c>
    </row>
    <row r="10007" spans="2:4" x14ac:dyDescent="0.3">
      <c r="B10007" s="72" t="s">
        <v>536</v>
      </c>
      <c r="C10007" s="74" t="s">
        <v>139</v>
      </c>
      <c r="D10007" s="73">
        <v>809864.28</v>
      </c>
    </row>
    <row r="10008" spans="2:4" x14ac:dyDescent="0.3">
      <c r="B10008" s="72" t="s">
        <v>536</v>
      </c>
      <c r="C10008" s="74" t="s">
        <v>141</v>
      </c>
      <c r="D10008" s="73">
        <v>1080541.67</v>
      </c>
    </row>
    <row r="10009" spans="2:4" x14ac:dyDescent="0.3">
      <c r="B10009" s="72" t="s">
        <v>536</v>
      </c>
      <c r="C10009" s="74" t="s">
        <v>143</v>
      </c>
      <c r="D10009" s="73">
        <v>51173.2</v>
      </c>
    </row>
    <row r="10010" spans="2:4" x14ac:dyDescent="0.3">
      <c r="B10010" s="72" t="s">
        <v>536</v>
      </c>
      <c r="C10010" s="74" t="s">
        <v>145</v>
      </c>
      <c r="D10010" s="73">
        <v>36317.929999999993</v>
      </c>
    </row>
    <row r="10011" spans="2:4" x14ac:dyDescent="0.3">
      <c r="B10011" s="72" t="s">
        <v>536</v>
      </c>
      <c r="C10011" s="74" t="s">
        <v>159</v>
      </c>
      <c r="D10011" s="73">
        <v>277448.49</v>
      </c>
    </row>
    <row r="10012" spans="2:4" x14ac:dyDescent="0.3">
      <c r="B10012" s="72" t="s">
        <v>536</v>
      </c>
      <c r="C10012" s="74" t="s">
        <v>161</v>
      </c>
      <c r="D10012" s="73">
        <v>1055574.43</v>
      </c>
    </row>
    <row r="10013" spans="2:4" x14ac:dyDescent="0.3">
      <c r="B10013" s="72" t="s">
        <v>536</v>
      </c>
      <c r="C10013" s="74" t="s">
        <v>163</v>
      </c>
      <c r="D10013" s="73">
        <v>185628.77000000002</v>
      </c>
    </row>
    <row r="10014" spans="2:4" x14ac:dyDescent="0.3">
      <c r="B10014" s="72" t="s">
        <v>536</v>
      </c>
      <c r="C10014" s="74" t="s">
        <v>165</v>
      </c>
      <c r="D10014" s="73">
        <v>594293.83000000007</v>
      </c>
    </row>
    <row r="10015" spans="2:4" x14ac:dyDescent="0.3">
      <c r="B10015" s="72" t="s">
        <v>536</v>
      </c>
      <c r="C10015" s="74" t="s">
        <v>124</v>
      </c>
      <c r="D10015" s="73">
        <v>233962.29</v>
      </c>
    </row>
    <row r="10016" spans="2:4" x14ac:dyDescent="0.3">
      <c r="B10016" s="72" t="s">
        <v>536</v>
      </c>
      <c r="C10016" s="74" t="s">
        <v>126</v>
      </c>
      <c r="D10016" s="73">
        <v>10.74</v>
      </c>
    </row>
    <row r="10017" spans="2:4" x14ac:dyDescent="0.3">
      <c r="B10017" s="72" t="s">
        <v>536</v>
      </c>
      <c r="C10017" s="74" t="s">
        <v>128</v>
      </c>
      <c r="D10017" s="73">
        <v>275781.73</v>
      </c>
    </row>
    <row r="10018" spans="2:4" x14ac:dyDescent="0.3">
      <c r="B10018" s="72" t="s">
        <v>536</v>
      </c>
      <c r="C10018" s="74" t="s">
        <v>130</v>
      </c>
      <c r="D10018" s="73">
        <v>75703.789999999994</v>
      </c>
    </row>
    <row r="10019" spans="2:4" x14ac:dyDescent="0.3">
      <c r="B10019" s="72" t="s">
        <v>536</v>
      </c>
      <c r="C10019" s="74" t="s">
        <v>132</v>
      </c>
      <c r="D10019" s="73">
        <v>1016644.3400000001</v>
      </c>
    </row>
    <row r="10020" spans="2:4" x14ac:dyDescent="0.3">
      <c r="B10020" s="72" t="s">
        <v>536</v>
      </c>
      <c r="C10020" s="74" t="s">
        <v>27</v>
      </c>
      <c r="D10020" s="73">
        <v>31791.25</v>
      </c>
    </row>
    <row r="10021" spans="2:4" x14ac:dyDescent="0.3">
      <c r="B10021" s="72" t="s">
        <v>536</v>
      </c>
      <c r="C10021" s="74" t="s">
        <v>29</v>
      </c>
      <c r="D10021" s="73">
        <v>3779.08</v>
      </c>
    </row>
    <row r="10022" spans="2:4" x14ac:dyDescent="0.3">
      <c r="B10022" s="72" t="s">
        <v>536</v>
      </c>
      <c r="C10022" s="74" t="s">
        <v>33</v>
      </c>
      <c r="D10022" s="73">
        <v>620.4</v>
      </c>
    </row>
    <row r="10023" spans="2:4" x14ac:dyDescent="0.3">
      <c r="B10023" s="72" t="s">
        <v>536</v>
      </c>
      <c r="C10023" s="74" t="s">
        <v>35</v>
      </c>
      <c r="D10023" s="73">
        <v>18165.36</v>
      </c>
    </row>
    <row r="10024" spans="2:4" x14ac:dyDescent="0.3">
      <c r="B10024" s="72" t="s">
        <v>536</v>
      </c>
      <c r="C10024" s="74" t="s">
        <v>39</v>
      </c>
      <c r="D10024" s="73">
        <v>6000</v>
      </c>
    </row>
    <row r="10025" spans="2:4" x14ac:dyDescent="0.3">
      <c r="B10025" s="72" t="s">
        <v>536</v>
      </c>
      <c r="C10025" s="74" t="s">
        <v>49</v>
      </c>
      <c r="D10025" s="73">
        <v>275390.03000000003</v>
      </c>
    </row>
    <row r="10026" spans="2:4" x14ac:dyDescent="0.3">
      <c r="B10026" s="72" t="s">
        <v>536</v>
      </c>
      <c r="C10026" s="74" t="s">
        <v>63</v>
      </c>
      <c r="D10026" s="73">
        <v>151513.16</v>
      </c>
    </row>
    <row r="10027" spans="2:4" x14ac:dyDescent="0.3">
      <c r="B10027" s="72" t="s">
        <v>536</v>
      </c>
      <c r="C10027" s="74" t="s">
        <v>69</v>
      </c>
      <c r="D10027" s="73">
        <v>81330.81</v>
      </c>
    </row>
    <row r="10028" spans="2:4" x14ac:dyDescent="0.3">
      <c r="B10028" s="72" t="s">
        <v>536</v>
      </c>
      <c r="C10028" s="74" t="s">
        <v>71</v>
      </c>
      <c r="D10028" s="73">
        <v>179954.06</v>
      </c>
    </row>
    <row r="10029" spans="2:4" x14ac:dyDescent="0.3">
      <c r="B10029" s="72" t="s">
        <v>536</v>
      </c>
      <c r="C10029" s="74" t="s">
        <v>73</v>
      </c>
      <c r="D10029" s="73">
        <v>664699.37</v>
      </c>
    </row>
    <row r="10030" spans="2:4" x14ac:dyDescent="0.3">
      <c r="B10030" s="72" t="s">
        <v>536</v>
      </c>
      <c r="C10030" s="74" t="s">
        <v>81</v>
      </c>
      <c r="D10030" s="73">
        <v>57761.68</v>
      </c>
    </row>
    <row r="10031" spans="2:4" x14ac:dyDescent="0.3">
      <c r="B10031" s="72" t="s">
        <v>536</v>
      </c>
      <c r="C10031" s="74" t="s">
        <v>85</v>
      </c>
      <c r="D10031" s="73">
        <v>1927.94</v>
      </c>
    </row>
    <row r="10032" spans="2:4" x14ac:dyDescent="0.3">
      <c r="B10032" s="72" t="s">
        <v>536</v>
      </c>
      <c r="C10032" s="74" t="s">
        <v>87</v>
      </c>
      <c r="D10032" s="73">
        <v>42705.58</v>
      </c>
    </row>
    <row r="10033" spans="2:4" x14ac:dyDescent="0.3">
      <c r="B10033" s="72" t="s">
        <v>536</v>
      </c>
      <c r="C10033" s="74" t="s">
        <v>89</v>
      </c>
      <c r="D10033" s="73">
        <v>116057.76000000001</v>
      </c>
    </row>
    <row r="10034" spans="2:4" x14ac:dyDescent="0.3">
      <c r="B10034" s="72" t="s">
        <v>536</v>
      </c>
      <c r="C10034" s="74" t="s">
        <v>93</v>
      </c>
      <c r="D10034" s="73">
        <v>50640.430000000008</v>
      </c>
    </row>
    <row r="10035" spans="2:4" x14ac:dyDescent="0.3">
      <c r="B10035" s="72" t="s">
        <v>536</v>
      </c>
      <c r="C10035" s="74" t="s">
        <v>95</v>
      </c>
      <c r="D10035" s="73">
        <v>39251.189999999995</v>
      </c>
    </row>
    <row r="10036" spans="2:4" x14ac:dyDescent="0.3">
      <c r="B10036" s="72" t="s">
        <v>536</v>
      </c>
      <c r="C10036" s="74" t="s">
        <v>105</v>
      </c>
      <c r="D10036" s="73">
        <v>27457.69</v>
      </c>
    </row>
    <row r="10037" spans="2:4" x14ac:dyDescent="0.3">
      <c r="B10037" s="72" t="s">
        <v>536</v>
      </c>
      <c r="C10037" s="74" t="s">
        <v>107</v>
      </c>
      <c r="D10037" s="73">
        <v>625</v>
      </c>
    </row>
    <row r="10038" spans="2:4" x14ac:dyDescent="0.3">
      <c r="B10038" s="72" t="s">
        <v>536</v>
      </c>
      <c r="C10038" s="74" t="s">
        <v>109</v>
      </c>
      <c r="D10038" s="73">
        <v>35924.49</v>
      </c>
    </row>
    <row r="10039" spans="2:4" x14ac:dyDescent="0.3">
      <c r="B10039" s="72" t="s">
        <v>536</v>
      </c>
      <c r="C10039" s="74" t="s">
        <v>111</v>
      </c>
      <c r="D10039" s="73">
        <v>226379.53999999998</v>
      </c>
    </row>
    <row r="10040" spans="2:4" x14ac:dyDescent="0.3">
      <c r="B10040" s="72" t="s">
        <v>536</v>
      </c>
      <c r="C10040" s="74" t="s">
        <v>119</v>
      </c>
      <c r="D10040" s="73">
        <v>6024.37</v>
      </c>
    </row>
    <row r="10041" spans="2:4" x14ac:dyDescent="0.3">
      <c r="B10041" s="72" t="s">
        <v>536</v>
      </c>
      <c r="C10041" s="74" t="s">
        <v>121</v>
      </c>
      <c r="D10041" s="73">
        <v>288.66000000000003</v>
      </c>
    </row>
    <row r="10042" spans="2:4" x14ac:dyDescent="0.3">
      <c r="B10042" s="72" t="s">
        <v>536</v>
      </c>
      <c r="C10042" s="74" t="s">
        <v>22</v>
      </c>
      <c r="D10042" s="73">
        <v>37318.19</v>
      </c>
    </row>
    <row r="10043" spans="2:4" x14ac:dyDescent="0.3">
      <c r="B10043" s="72" t="s">
        <v>536</v>
      </c>
      <c r="C10043" s="74" t="s">
        <v>6</v>
      </c>
      <c r="D10043" s="73">
        <v>69203</v>
      </c>
    </row>
    <row r="10044" spans="2:4" x14ac:dyDescent="0.3">
      <c r="B10044" s="72" t="s">
        <v>536</v>
      </c>
      <c r="C10044" s="74" t="s">
        <v>18</v>
      </c>
      <c r="D10044" s="73">
        <v>274012.36000000004</v>
      </c>
    </row>
    <row r="10045" spans="2:4" x14ac:dyDescent="0.3">
      <c r="B10045" s="72" t="s">
        <v>318</v>
      </c>
      <c r="C10045" s="74" t="s">
        <v>194</v>
      </c>
      <c r="D10045" s="73">
        <v>39781.629999999997</v>
      </c>
    </row>
    <row r="10046" spans="2:4" x14ac:dyDescent="0.3">
      <c r="B10046" s="72" t="s">
        <v>318</v>
      </c>
      <c r="C10046" s="74" t="s">
        <v>193</v>
      </c>
      <c r="D10046" s="73">
        <v>-39781.629999999997</v>
      </c>
    </row>
    <row r="10047" spans="2:4" x14ac:dyDescent="0.3">
      <c r="B10047" s="72" t="s">
        <v>318</v>
      </c>
      <c r="C10047" s="74" t="s">
        <v>186</v>
      </c>
      <c r="D10047" s="73">
        <v>103851.68</v>
      </c>
    </row>
    <row r="10048" spans="2:4" x14ac:dyDescent="0.3">
      <c r="B10048" s="72" t="s">
        <v>318</v>
      </c>
      <c r="C10048" s="74" t="s">
        <v>187</v>
      </c>
      <c r="D10048" s="73">
        <v>27555</v>
      </c>
    </row>
    <row r="10049" spans="2:4" x14ac:dyDescent="0.3">
      <c r="B10049" s="72" t="s">
        <v>318</v>
      </c>
      <c r="C10049" s="74" t="s">
        <v>190</v>
      </c>
      <c r="D10049" s="73">
        <v>6324.84</v>
      </c>
    </row>
    <row r="10050" spans="2:4" x14ac:dyDescent="0.3">
      <c r="B10050" s="72" t="s">
        <v>318</v>
      </c>
      <c r="C10050" s="74" t="s">
        <v>191</v>
      </c>
      <c r="D10050" s="73">
        <v>87406.38</v>
      </c>
    </row>
    <row r="10051" spans="2:4" x14ac:dyDescent="0.3">
      <c r="B10051" s="72" t="s">
        <v>318</v>
      </c>
      <c r="C10051" s="74" t="s">
        <v>192</v>
      </c>
      <c r="D10051" s="73">
        <v>2034240.29</v>
      </c>
    </row>
    <row r="10052" spans="2:4" x14ac:dyDescent="0.3">
      <c r="B10052" s="72" t="s">
        <v>318</v>
      </c>
      <c r="C10052" s="74" t="s">
        <v>172</v>
      </c>
      <c r="D10052" s="73">
        <v>10639.11</v>
      </c>
    </row>
    <row r="10053" spans="2:4" x14ac:dyDescent="0.3">
      <c r="B10053" s="72" t="s">
        <v>318</v>
      </c>
      <c r="C10053" s="74" t="s">
        <v>174</v>
      </c>
      <c r="D10053" s="73">
        <v>52888</v>
      </c>
    </row>
    <row r="10054" spans="2:4" x14ac:dyDescent="0.3">
      <c r="B10054" s="72" t="s">
        <v>318</v>
      </c>
      <c r="C10054" s="74" t="s">
        <v>178</v>
      </c>
      <c r="D10054" s="73">
        <v>12775.800000000001</v>
      </c>
    </row>
    <row r="10055" spans="2:4" x14ac:dyDescent="0.3">
      <c r="B10055" s="72" t="s">
        <v>318</v>
      </c>
      <c r="C10055" s="74" t="s">
        <v>180</v>
      </c>
      <c r="D10055" s="73">
        <v>35994.550000000003</v>
      </c>
    </row>
    <row r="10056" spans="2:4" x14ac:dyDescent="0.3">
      <c r="B10056" s="72" t="s">
        <v>318</v>
      </c>
      <c r="C10056" s="74" t="s">
        <v>182</v>
      </c>
      <c r="D10056" s="73">
        <v>1096229.4200000002</v>
      </c>
    </row>
    <row r="10057" spans="2:4" x14ac:dyDescent="0.3">
      <c r="B10057" s="72" t="s">
        <v>318</v>
      </c>
      <c r="C10057" s="74" t="s">
        <v>139</v>
      </c>
      <c r="D10057" s="73">
        <v>348019.86</v>
      </c>
    </row>
    <row r="10058" spans="2:4" x14ac:dyDescent="0.3">
      <c r="B10058" s="72" t="s">
        <v>318</v>
      </c>
      <c r="C10058" s="74" t="s">
        <v>141</v>
      </c>
      <c r="D10058" s="73">
        <v>314092.14</v>
      </c>
    </row>
    <row r="10059" spans="2:4" x14ac:dyDescent="0.3">
      <c r="B10059" s="72" t="s">
        <v>318</v>
      </c>
      <c r="C10059" s="74" t="s">
        <v>143</v>
      </c>
      <c r="D10059" s="73">
        <v>21355.73</v>
      </c>
    </row>
    <row r="10060" spans="2:4" x14ac:dyDescent="0.3">
      <c r="B10060" s="72" t="s">
        <v>318</v>
      </c>
      <c r="C10060" s="74" t="s">
        <v>145</v>
      </c>
      <c r="D10060" s="73">
        <v>10085.36</v>
      </c>
    </row>
    <row r="10061" spans="2:4" x14ac:dyDescent="0.3">
      <c r="B10061" s="72" t="s">
        <v>318</v>
      </c>
      <c r="C10061" s="74" t="s">
        <v>147</v>
      </c>
      <c r="D10061" s="73">
        <v>3019.84</v>
      </c>
    </row>
    <row r="10062" spans="2:4" x14ac:dyDescent="0.3">
      <c r="B10062" s="72" t="s">
        <v>318</v>
      </c>
      <c r="C10062" s="74" t="s">
        <v>149</v>
      </c>
      <c r="D10062" s="73">
        <v>5061.92</v>
      </c>
    </row>
    <row r="10063" spans="2:4" x14ac:dyDescent="0.3">
      <c r="B10063" s="72" t="s">
        <v>318</v>
      </c>
      <c r="C10063" s="74" t="s">
        <v>159</v>
      </c>
      <c r="D10063" s="73">
        <v>120938.13</v>
      </c>
    </row>
    <row r="10064" spans="2:4" x14ac:dyDescent="0.3">
      <c r="B10064" s="72" t="s">
        <v>318</v>
      </c>
      <c r="C10064" s="74" t="s">
        <v>161</v>
      </c>
      <c r="D10064" s="73">
        <v>325052.24000000005</v>
      </c>
    </row>
    <row r="10065" spans="2:4" x14ac:dyDescent="0.3">
      <c r="B10065" s="72" t="s">
        <v>318</v>
      </c>
      <c r="C10065" s="74" t="s">
        <v>163</v>
      </c>
      <c r="D10065" s="73">
        <v>88747.65</v>
      </c>
    </row>
    <row r="10066" spans="2:4" x14ac:dyDescent="0.3">
      <c r="B10066" s="72" t="s">
        <v>318</v>
      </c>
      <c r="C10066" s="74" t="s">
        <v>165</v>
      </c>
      <c r="D10066" s="73">
        <v>166576.84</v>
      </c>
    </row>
    <row r="10067" spans="2:4" x14ac:dyDescent="0.3">
      <c r="B10067" s="72" t="s">
        <v>318</v>
      </c>
      <c r="C10067" s="74" t="s">
        <v>124</v>
      </c>
      <c r="D10067" s="73">
        <v>152881.79</v>
      </c>
    </row>
    <row r="10068" spans="2:4" x14ac:dyDescent="0.3">
      <c r="B10068" s="72" t="s">
        <v>318</v>
      </c>
      <c r="C10068" s="74" t="s">
        <v>126</v>
      </c>
      <c r="D10068" s="73">
        <v>25940.559999999998</v>
      </c>
    </row>
    <row r="10069" spans="2:4" x14ac:dyDescent="0.3">
      <c r="B10069" s="72" t="s">
        <v>318</v>
      </c>
      <c r="C10069" s="74" t="s">
        <v>128</v>
      </c>
      <c r="D10069" s="73">
        <v>53685.05</v>
      </c>
    </row>
    <row r="10070" spans="2:4" x14ac:dyDescent="0.3">
      <c r="B10070" s="72" t="s">
        <v>318</v>
      </c>
      <c r="C10070" s="74" t="s">
        <v>130</v>
      </c>
      <c r="D10070" s="73">
        <v>31729.8</v>
      </c>
    </row>
    <row r="10071" spans="2:4" x14ac:dyDescent="0.3">
      <c r="B10071" s="72" t="s">
        <v>318</v>
      </c>
      <c r="C10071" s="74" t="s">
        <v>132</v>
      </c>
      <c r="D10071" s="73">
        <v>238333.68</v>
      </c>
    </row>
    <row r="10072" spans="2:4" x14ac:dyDescent="0.3">
      <c r="B10072" s="72" t="s">
        <v>318</v>
      </c>
      <c r="C10072" s="74" t="s">
        <v>39</v>
      </c>
      <c r="D10072" s="73">
        <v>9774.9700000000012</v>
      </c>
    </row>
    <row r="10073" spans="2:4" x14ac:dyDescent="0.3">
      <c r="B10073" s="72" t="s">
        <v>318</v>
      </c>
      <c r="C10073" s="74" t="s">
        <v>41</v>
      </c>
      <c r="D10073" s="73">
        <v>22280.17</v>
      </c>
    </row>
    <row r="10074" spans="2:4" x14ac:dyDescent="0.3">
      <c r="B10074" s="72" t="s">
        <v>318</v>
      </c>
      <c r="C10074" s="74" t="s">
        <v>49</v>
      </c>
      <c r="D10074" s="73">
        <v>77446.78</v>
      </c>
    </row>
    <row r="10075" spans="2:4" x14ac:dyDescent="0.3">
      <c r="B10075" s="72" t="s">
        <v>318</v>
      </c>
      <c r="C10075" s="74" t="s">
        <v>55</v>
      </c>
      <c r="D10075" s="73">
        <v>3537.77</v>
      </c>
    </row>
    <row r="10076" spans="2:4" x14ac:dyDescent="0.3">
      <c r="B10076" s="72" t="s">
        <v>318</v>
      </c>
      <c r="C10076" s="74" t="s">
        <v>57</v>
      </c>
      <c r="D10076" s="73">
        <v>10123.9</v>
      </c>
    </row>
    <row r="10077" spans="2:4" x14ac:dyDescent="0.3">
      <c r="B10077" s="72" t="s">
        <v>318</v>
      </c>
      <c r="C10077" s="74" t="s">
        <v>63</v>
      </c>
      <c r="D10077" s="73">
        <v>10410.27</v>
      </c>
    </row>
    <row r="10078" spans="2:4" x14ac:dyDescent="0.3">
      <c r="B10078" s="72" t="s">
        <v>318</v>
      </c>
      <c r="C10078" s="74" t="s">
        <v>67</v>
      </c>
      <c r="D10078" s="73">
        <v>311.75</v>
      </c>
    </row>
    <row r="10079" spans="2:4" x14ac:dyDescent="0.3">
      <c r="B10079" s="72" t="s">
        <v>318</v>
      </c>
      <c r="C10079" s="74" t="s">
        <v>69</v>
      </c>
      <c r="D10079" s="73">
        <v>72873.7</v>
      </c>
    </row>
    <row r="10080" spans="2:4" x14ac:dyDescent="0.3">
      <c r="B10080" s="72" t="s">
        <v>318</v>
      </c>
      <c r="C10080" s="74" t="s">
        <v>71</v>
      </c>
      <c r="D10080" s="73">
        <v>64898.840000000004</v>
      </c>
    </row>
    <row r="10081" spans="2:4" x14ac:dyDescent="0.3">
      <c r="B10081" s="72" t="s">
        <v>318</v>
      </c>
      <c r="C10081" s="74" t="s">
        <v>83</v>
      </c>
      <c r="D10081" s="73">
        <v>14511.48</v>
      </c>
    </row>
    <row r="10082" spans="2:4" x14ac:dyDescent="0.3">
      <c r="B10082" s="72" t="s">
        <v>318</v>
      </c>
      <c r="C10082" s="74" t="s">
        <v>85</v>
      </c>
      <c r="D10082" s="73">
        <v>1093.8499999999999</v>
      </c>
    </row>
    <row r="10083" spans="2:4" x14ac:dyDescent="0.3">
      <c r="B10083" s="72" t="s">
        <v>318</v>
      </c>
      <c r="C10083" s="74" t="s">
        <v>89</v>
      </c>
      <c r="D10083" s="73">
        <v>9552.2799999999988</v>
      </c>
    </row>
    <row r="10084" spans="2:4" x14ac:dyDescent="0.3">
      <c r="B10084" s="72" t="s">
        <v>318</v>
      </c>
      <c r="C10084" s="74" t="s">
        <v>91</v>
      </c>
      <c r="D10084" s="73">
        <v>21422.29</v>
      </c>
    </row>
    <row r="10085" spans="2:4" x14ac:dyDescent="0.3">
      <c r="B10085" s="72" t="s">
        <v>318</v>
      </c>
      <c r="C10085" s="74" t="s">
        <v>101</v>
      </c>
      <c r="D10085" s="73">
        <v>16050.89</v>
      </c>
    </row>
    <row r="10086" spans="2:4" x14ac:dyDescent="0.3">
      <c r="B10086" s="72" t="s">
        <v>318</v>
      </c>
      <c r="C10086" s="74" t="s">
        <v>105</v>
      </c>
      <c r="D10086" s="73">
        <v>19644.12</v>
      </c>
    </row>
    <row r="10087" spans="2:4" x14ac:dyDescent="0.3">
      <c r="B10087" s="72" t="s">
        <v>318</v>
      </c>
      <c r="C10087" s="74" t="s">
        <v>107</v>
      </c>
      <c r="D10087" s="73">
        <v>402.82</v>
      </c>
    </row>
    <row r="10088" spans="2:4" x14ac:dyDescent="0.3">
      <c r="B10088" s="72" t="s">
        <v>318</v>
      </c>
      <c r="C10088" s="74" t="s">
        <v>109</v>
      </c>
      <c r="D10088" s="73">
        <v>106901.67000000001</v>
      </c>
    </row>
    <row r="10089" spans="2:4" x14ac:dyDescent="0.3">
      <c r="B10089" s="72" t="s">
        <v>318</v>
      </c>
      <c r="C10089" s="74" t="s">
        <v>111</v>
      </c>
      <c r="D10089" s="73">
        <v>2315.62</v>
      </c>
    </row>
    <row r="10090" spans="2:4" x14ac:dyDescent="0.3">
      <c r="B10090" s="72" t="s">
        <v>318</v>
      </c>
      <c r="C10090" s="74" t="s">
        <v>117</v>
      </c>
      <c r="D10090" s="73">
        <v>1790</v>
      </c>
    </row>
    <row r="10091" spans="2:4" x14ac:dyDescent="0.3">
      <c r="B10091" s="72" t="s">
        <v>318</v>
      </c>
      <c r="C10091" s="74" t="s">
        <v>121</v>
      </c>
      <c r="D10091" s="73">
        <v>54443.07</v>
      </c>
    </row>
    <row r="10092" spans="2:4" x14ac:dyDescent="0.3">
      <c r="B10092" s="72" t="s">
        <v>318</v>
      </c>
      <c r="C10092" s="74" t="s">
        <v>22</v>
      </c>
      <c r="D10092" s="73">
        <v>18090.61</v>
      </c>
    </row>
    <row r="10093" spans="2:4" x14ac:dyDescent="0.3">
      <c r="B10093" s="72" t="s">
        <v>318</v>
      </c>
      <c r="C10093" s="74" t="s">
        <v>6</v>
      </c>
      <c r="D10093" s="73">
        <v>8189.3</v>
      </c>
    </row>
    <row r="10094" spans="2:4" x14ac:dyDescent="0.3">
      <c r="B10094" s="72" t="s">
        <v>318</v>
      </c>
      <c r="C10094" s="74" t="s">
        <v>12</v>
      </c>
      <c r="D10094" s="73">
        <v>29063.89</v>
      </c>
    </row>
    <row r="10095" spans="2:4" x14ac:dyDescent="0.3">
      <c r="B10095" s="72" t="s">
        <v>682</v>
      </c>
      <c r="C10095" s="74" t="s">
        <v>194</v>
      </c>
      <c r="D10095" s="73">
        <v>28998.18</v>
      </c>
    </row>
    <row r="10096" spans="2:4" x14ac:dyDescent="0.3">
      <c r="B10096" s="72" t="s">
        <v>682</v>
      </c>
      <c r="C10096" s="74" t="s">
        <v>193</v>
      </c>
      <c r="D10096" s="73">
        <v>-28998.18</v>
      </c>
    </row>
    <row r="10097" spans="2:4" x14ac:dyDescent="0.3">
      <c r="B10097" s="72" t="s">
        <v>682</v>
      </c>
      <c r="C10097" s="74" t="s">
        <v>185</v>
      </c>
      <c r="D10097" s="73">
        <v>5705</v>
      </c>
    </row>
    <row r="10098" spans="2:4" x14ac:dyDescent="0.3">
      <c r="B10098" s="72" t="s">
        <v>682</v>
      </c>
      <c r="C10098" s="74" t="s">
        <v>186</v>
      </c>
      <c r="D10098" s="73">
        <v>83563.59</v>
      </c>
    </row>
    <row r="10099" spans="2:4" x14ac:dyDescent="0.3">
      <c r="B10099" s="72" t="s">
        <v>682</v>
      </c>
      <c r="C10099" s="74" t="s">
        <v>187</v>
      </c>
      <c r="D10099" s="73">
        <v>3500</v>
      </c>
    </row>
    <row r="10100" spans="2:4" x14ac:dyDescent="0.3">
      <c r="B10100" s="72" t="s">
        <v>682</v>
      </c>
      <c r="C10100" s="74" t="s">
        <v>190</v>
      </c>
      <c r="D10100" s="73">
        <v>20649.370000000003</v>
      </c>
    </row>
    <row r="10101" spans="2:4" x14ac:dyDescent="0.3">
      <c r="B10101" s="72" t="s">
        <v>682</v>
      </c>
      <c r="C10101" s="74" t="s">
        <v>191</v>
      </c>
      <c r="D10101" s="73">
        <v>16905.39</v>
      </c>
    </row>
    <row r="10102" spans="2:4" x14ac:dyDescent="0.3">
      <c r="B10102" s="72" t="s">
        <v>682</v>
      </c>
      <c r="C10102" s="74" t="s">
        <v>192</v>
      </c>
      <c r="D10102" s="73">
        <v>1743608.19</v>
      </c>
    </row>
    <row r="10103" spans="2:4" x14ac:dyDescent="0.3">
      <c r="B10103" s="72" t="s">
        <v>682</v>
      </c>
      <c r="C10103" s="74" t="s">
        <v>172</v>
      </c>
      <c r="D10103" s="73">
        <v>21821.760000000002</v>
      </c>
    </row>
    <row r="10104" spans="2:4" x14ac:dyDescent="0.3">
      <c r="B10104" s="72" t="s">
        <v>682</v>
      </c>
      <c r="C10104" s="74" t="s">
        <v>178</v>
      </c>
      <c r="D10104" s="73">
        <v>1983.7999999999997</v>
      </c>
    </row>
    <row r="10105" spans="2:4" x14ac:dyDescent="0.3">
      <c r="B10105" s="72" t="s">
        <v>682</v>
      </c>
      <c r="C10105" s="74" t="s">
        <v>180</v>
      </c>
      <c r="D10105" s="73">
        <v>61813.229999999996</v>
      </c>
    </row>
    <row r="10106" spans="2:4" x14ac:dyDescent="0.3">
      <c r="B10106" s="72" t="s">
        <v>682</v>
      </c>
      <c r="C10106" s="74" t="s">
        <v>182</v>
      </c>
      <c r="D10106" s="73">
        <v>894291.11999999988</v>
      </c>
    </row>
    <row r="10107" spans="2:4" x14ac:dyDescent="0.3">
      <c r="B10107" s="72" t="s">
        <v>682</v>
      </c>
      <c r="C10107" s="74" t="s">
        <v>139</v>
      </c>
      <c r="D10107" s="73">
        <v>330088</v>
      </c>
    </row>
    <row r="10108" spans="2:4" x14ac:dyDescent="0.3">
      <c r="B10108" s="72" t="s">
        <v>682</v>
      </c>
      <c r="C10108" s="74" t="s">
        <v>141</v>
      </c>
      <c r="D10108" s="73">
        <v>288464</v>
      </c>
    </row>
    <row r="10109" spans="2:4" x14ac:dyDescent="0.3">
      <c r="B10109" s="72" t="s">
        <v>682</v>
      </c>
      <c r="C10109" s="74" t="s">
        <v>143</v>
      </c>
      <c r="D10109" s="73">
        <v>21422.730000000003</v>
      </c>
    </row>
    <row r="10110" spans="2:4" x14ac:dyDescent="0.3">
      <c r="B10110" s="72" t="s">
        <v>682</v>
      </c>
      <c r="C10110" s="74" t="s">
        <v>145</v>
      </c>
      <c r="D10110" s="73">
        <v>9790.52</v>
      </c>
    </row>
    <row r="10111" spans="2:4" x14ac:dyDescent="0.3">
      <c r="B10111" s="72" t="s">
        <v>682</v>
      </c>
      <c r="C10111" s="74" t="s">
        <v>147</v>
      </c>
      <c r="D10111" s="73">
        <v>3434.7999999999997</v>
      </c>
    </row>
    <row r="10112" spans="2:4" x14ac:dyDescent="0.3">
      <c r="B10112" s="72" t="s">
        <v>682</v>
      </c>
      <c r="C10112" s="74" t="s">
        <v>149</v>
      </c>
      <c r="D10112" s="73">
        <v>5852.8599999999988</v>
      </c>
    </row>
    <row r="10113" spans="2:4" x14ac:dyDescent="0.3">
      <c r="B10113" s="72" t="s">
        <v>682</v>
      </c>
      <c r="C10113" s="74" t="s">
        <v>159</v>
      </c>
      <c r="D10113" s="73">
        <v>103809.82999999999</v>
      </c>
    </row>
    <row r="10114" spans="2:4" x14ac:dyDescent="0.3">
      <c r="B10114" s="72" t="s">
        <v>682</v>
      </c>
      <c r="C10114" s="74" t="s">
        <v>161</v>
      </c>
      <c r="D10114" s="73">
        <v>254851.31000000003</v>
      </c>
    </row>
    <row r="10115" spans="2:4" x14ac:dyDescent="0.3">
      <c r="B10115" s="72" t="s">
        <v>682</v>
      </c>
      <c r="C10115" s="74" t="s">
        <v>163</v>
      </c>
      <c r="D10115" s="73">
        <v>73123.910000000018</v>
      </c>
    </row>
    <row r="10116" spans="2:4" x14ac:dyDescent="0.3">
      <c r="B10116" s="72" t="s">
        <v>682</v>
      </c>
      <c r="C10116" s="74" t="s">
        <v>165</v>
      </c>
      <c r="D10116" s="73">
        <v>138219.9</v>
      </c>
    </row>
    <row r="10117" spans="2:4" x14ac:dyDescent="0.3">
      <c r="B10117" s="72" t="s">
        <v>682</v>
      </c>
      <c r="C10117" s="74" t="s">
        <v>167</v>
      </c>
      <c r="D10117" s="73">
        <v>1231.1300000000001</v>
      </c>
    </row>
    <row r="10118" spans="2:4" x14ac:dyDescent="0.3">
      <c r="B10118" s="72" t="s">
        <v>682</v>
      </c>
      <c r="C10118" s="74" t="s">
        <v>124</v>
      </c>
      <c r="D10118" s="73">
        <v>10439.700000000001</v>
      </c>
    </row>
    <row r="10119" spans="2:4" x14ac:dyDescent="0.3">
      <c r="B10119" s="72" t="s">
        <v>682</v>
      </c>
      <c r="C10119" s="74" t="s">
        <v>126</v>
      </c>
      <c r="D10119" s="73">
        <v>12931.01</v>
      </c>
    </row>
    <row r="10120" spans="2:4" x14ac:dyDescent="0.3">
      <c r="B10120" s="72" t="s">
        <v>682</v>
      </c>
      <c r="C10120" s="74" t="s">
        <v>128</v>
      </c>
      <c r="D10120" s="73">
        <v>74011.09</v>
      </c>
    </row>
    <row r="10121" spans="2:4" x14ac:dyDescent="0.3">
      <c r="B10121" s="72" t="s">
        <v>682</v>
      </c>
      <c r="C10121" s="74" t="s">
        <v>130</v>
      </c>
      <c r="D10121" s="73">
        <v>40986.75</v>
      </c>
    </row>
    <row r="10122" spans="2:4" x14ac:dyDescent="0.3">
      <c r="B10122" s="72" t="s">
        <v>682</v>
      </c>
      <c r="C10122" s="74" t="s">
        <v>132</v>
      </c>
      <c r="D10122" s="73">
        <v>220929.84</v>
      </c>
    </row>
    <row r="10123" spans="2:4" x14ac:dyDescent="0.3">
      <c r="B10123" s="72" t="s">
        <v>682</v>
      </c>
      <c r="C10123" s="74" t="s">
        <v>39</v>
      </c>
      <c r="D10123" s="73">
        <v>12171.66</v>
      </c>
    </row>
    <row r="10124" spans="2:4" x14ac:dyDescent="0.3">
      <c r="B10124" s="72" t="s">
        <v>682</v>
      </c>
      <c r="C10124" s="74" t="s">
        <v>45</v>
      </c>
      <c r="D10124" s="73">
        <v>21430.959999999999</v>
      </c>
    </row>
    <row r="10125" spans="2:4" x14ac:dyDescent="0.3">
      <c r="B10125" s="72" t="s">
        <v>682</v>
      </c>
      <c r="C10125" s="74" t="s">
        <v>47</v>
      </c>
      <c r="D10125" s="73">
        <v>209.67</v>
      </c>
    </row>
    <row r="10126" spans="2:4" x14ac:dyDescent="0.3">
      <c r="B10126" s="72" t="s">
        <v>682</v>
      </c>
      <c r="C10126" s="74" t="s">
        <v>49</v>
      </c>
      <c r="D10126" s="73">
        <v>82578.51999999999</v>
      </c>
    </row>
    <row r="10127" spans="2:4" x14ac:dyDescent="0.3">
      <c r="B10127" s="72" t="s">
        <v>682</v>
      </c>
      <c r="C10127" s="74" t="s">
        <v>55</v>
      </c>
      <c r="D10127" s="73">
        <v>81995.27</v>
      </c>
    </row>
    <row r="10128" spans="2:4" x14ac:dyDescent="0.3">
      <c r="B10128" s="72" t="s">
        <v>682</v>
      </c>
      <c r="C10128" s="74" t="s">
        <v>57</v>
      </c>
      <c r="D10128" s="73">
        <v>2128.98</v>
      </c>
    </row>
    <row r="10129" spans="2:4" x14ac:dyDescent="0.3">
      <c r="B10129" s="72" t="s">
        <v>682</v>
      </c>
      <c r="C10129" s="74" t="s">
        <v>63</v>
      </c>
      <c r="D10129" s="73">
        <v>48429.67</v>
      </c>
    </row>
    <row r="10130" spans="2:4" x14ac:dyDescent="0.3">
      <c r="B10130" s="72" t="s">
        <v>682</v>
      </c>
      <c r="C10130" s="74" t="s">
        <v>67</v>
      </c>
      <c r="D10130" s="73">
        <v>1377.11</v>
      </c>
    </row>
    <row r="10131" spans="2:4" x14ac:dyDescent="0.3">
      <c r="B10131" s="72" t="s">
        <v>682</v>
      </c>
      <c r="C10131" s="74" t="s">
        <v>69</v>
      </c>
      <c r="D10131" s="73">
        <v>35304.33</v>
      </c>
    </row>
    <row r="10132" spans="2:4" x14ac:dyDescent="0.3">
      <c r="B10132" s="72" t="s">
        <v>682</v>
      </c>
      <c r="C10132" s="74" t="s">
        <v>71</v>
      </c>
      <c r="D10132" s="73">
        <v>108795.78</v>
      </c>
    </row>
    <row r="10133" spans="2:4" x14ac:dyDescent="0.3">
      <c r="B10133" s="72" t="s">
        <v>682</v>
      </c>
      <c r="C10133" s="74" t="s">
        <v>73</v>
      </c>
      <c r="D10133" s="73">
        <v>783.69</v>
      </c>
    </row>
    <row r="10134" spans="2:4" x14ac:dyDescent="0.3">
      <c r="B10134" s="72" t="s">
        <v>682</v>
      </c>
      <c r="C10134" s="74" t="s">
        <v>81</v>
      </c>
      <c r="D10134" s="73">
        <v>64422.75</v>
      </c>
    </row>
    <row r="10135" spans="2:4" x14ac:dyDescent="0.3">
      <c r="B10135" s="72" t="s">
        <v>682</v>
      </c>
      <c r="C10135" s="74" t="s">
        <v>85</v>
      </c>
      <c r="D10135" s="73">
        <v>10923.35</v>
      </c>
    </row>
    <row r="10136" spans="2:4" x14ac:dyDescent="0.3">
      <c r="B10136" s="72" t="s">
        <v>682</v>
      </c>
      <c r="C10136" s="74" t="s">
        <v>87</v>
      </c>
      <c r="D10136" s="73">
        <v>9280</v>
      </c>
    </row>
    <row r="10137" spans="2:4" x14ac:dyDescent="0.3">
      <c r="B10137" s="72" t="s">
        <v>682</v>
      </c>
      <c r="C10137" s="74" t="s">
        <v>89</v>
      </c>
      <c r="D10137" s="73">
        <v>1822.27</v>
      </c>
    </row>
    <row r="10138" spans="2:4" x14ac:dyDescent="0.3">
      <c r="B10138" s="72" t="s">
        <v>682</v>
      </c>
      <c r="C10138" s="74" t="s">
        <v>91</v>
      </c>
      <c r="D10138" s="73">
        <v>86540.15</v>
      </c>
    </row>
    <row r="10139" spans="2:4" x14ac:dyDescent="0.3">
      <c r="B10139" s="72" t="s">
        <v>682</v>
      </c>
      <c r="C10139" s="74" t="s">
        <v>93</v>
      </c>
      <c r="D10139" s="73">
        <v>22139.52</v>
      </c>
    </row>
    <row r="10140" spans="2:4" x14ac:dyDescent="0.3">
      <c r="B10140" s="72" t="s">
        <v>682</v>
      </c>
      <c r="C10140" s="74" t="s">
        <v>95</v>
      </c>
      <c r="D10140" s="73">
        <v>6880.0300000000007</v>
      </c>
    </row>
    <row r="10141" spans="2:4" x14ac:dyDescent="0.3">
      <c r="B10141" s="72" t="s">
        <v>682</v>
      </c>
      <c r="C10141" s="74" t="s">
        <v>99</v>
      </c>
      <c r="D10141" s="73">
        <v>3334.44</v>
      </c>
    </row>
    <row r="10142" spans="2:4" x14ac:dyDescent="0.3">
      <c r="B10142" s="72" t="s">
        <v>682</v>
      </c>
      <c r="C10142" s="74" t="s">
        <v>101</v>
      </c>
      <c r="D10142" s="73">
        <v>2160.8900000000003</v>
      </c>
    </row>
    <row r="10143" spans="2:4" x14ac:dyDescent="0.3">
      <c r="B10143" s="72" t="s">
        <v>682</v>
      </c>
      <c r="C10143" s="74" t="s">
        <v>107</v>
      </c>
      <c r="D10143" s="73">
        <v>776.9</v>
      </c>
    </row>
    <row r="10144" spans="2:4" x14ac:dyDescent="0.3">
      <c r="B10144" s="72" t="s">
        <v>682</v>
      </c>
      <c r="C10144" s="74" t="s">
        <v>109</v>
      </c>
      <c r="D10144" s="73">
        <v>96738.81</v>
      </c>
    </row>
    <row r="10145" spans="2:4" x14ac:dyDescent="0.3">
      <c r="B10145" s="72" t="s">
        <v>682</v>
      </c>
      <c r="C10145" s="74" t="s">
        <v>111</v>
      </c>
      <c r="D10145" s="73">
        <v>4140</v>
      </c>
    </row>
    <row r="10146" spans="2:4" x14ac:dyDescent="0.3">
      <c r="B10146" s="72" t="s">
        <v>682</v>
      </c>
      <c r="C10146" s="74" t="s">
        <v>119</v>
      </c>
      <c r="D10146" s="73">
        <v>1311.82</v>
      </c>
    </row>
    <row r="10147" spans="2:4" x14ac:dyDescent="0.3">
      <c r="B10147" s="72" t="s">
        <v>682</v>
      </c>
      <c r="C10147" s="74" t="s">
        <v>121</v>
      </c>
      <c r="D10147" s="73">
        <v>920.2399999999999</v>
      </c>
    </row>
    <row r="10148" spans="2:4" x14ac:dyDescent="0.3">
      <c r="B10148" s="72" t="s">
        <v>682</v>
      </c>
      <c r="C10148" s="74" t="s">
        <v>22</v>
      </c>
      <c r="D10148" s="73">
        <v>2137.9500000000003</v>
      </c>
    </row>
    <row r="10149" spans="2:4" x14ac:dyDescent="0.3">
      <c r="B10149" s="72" t="s">
        <v>682</v>
      </c>
      <c r="C10149" s="74" t="s">
        <v>14</v>
      </c>
      <c r="D10149" s="73">
        <v>12431.15</v>
      </c>
    </row>
    <row r="10150" spans="2:4" x14ac:dyDescent="0.3">
      <c r="B10150" s="72" t="s">
        <v>682</v>
      </c>
      <c r="C10150" s="74" t="s">
        <v>16</v>
      </c>
      <c r="D10150" s="73">
        <v>10022.02</v>
      </c>
    </row>
    <row r="10151" spans="2:4" x14ac:dyDescent="0.3">
      <c r="B10151" s="72" t="s">
        <v>726</v>
      </c>
      <c r="C10151" s="74" t="s">
        <v>194</v>
      </c>
      <c r="D10151" s="73">
        <v>92320.26</v>
      </c>
    </row>
    <row r="10152" spans="2:4" x14ac:dyDescent="0.3">
      <c r="B10152" s="72" t="s">
        <v>726</v>
      </c>
      <c r="C10152" s="74" t="s">
        <v>193</v>
      </c>
      <c r="D10152" s="73">
        <v>-92320.26</v>
      </c>
    </row>
    <row r="10153" spans="2:4" x14ac:dyDescent="0.3">
      <c r="B10153" s="72" t="s">
        <v>726</v>
      </c>
      <c r="C10153" s="74" t="s">
        <v>185</v>
      </c>
      <c r="D10153" s="73">
        <v>106113</v>
      </c>
    </row>
    <row r="10154" spans="2:4" x14ac:dyDescent="0.3">
      <c r="B10154" s="72" t="s">
        <v>726</v>
      </c>
      <c r="C10154" s="74" t="s">
        <v>186</v>
      </c>
      <c r="D10154" s="73">
        <v>170176.09999999998</v>
      </c>
    </row>
    <row r="10155" spans="2:4" x14ac:dyDescent="0.3">
      <c r="B10155" s="72" t="s">
        <v>726</v>
      </c>
      <c r="C10155" s="74" t="s">
        <v>187</v>
      </c>
      <c r="D10155" s="73">
        <v>1520758.7799999998</v>
      </c>
    </row>
    <row r="10156" spans="2:4" x14ac:dyDescent="0.3">
      <c r="B10156" s="72" t="s">
        <v>726</v>
      </c>
      <c r="C10156" s="74" t="s">
        <v>190</v>
      </c>
      <c r="D10156" s="73">
        <v>411839.76</v>
      </c>
    </row>
    <row r="10157" spans="2:4" x14ac:dyDescent="0.3">
      <c r="B10157" s="72" t="s">
        <v>726</v>
      </c>
      <c r="C10157" s="74" t="s">
        <v>191</v>
      </c>
      <c r="D10157" s="73">
        <v>614800.09</v>
      </c>
    </row>
    <row r="10158" spans="2:4" x14ac:dyDescent="0.3">
      <c r="B10158" s="72" t="s">
        <v>726</v>
      </c>
      <c r="C10158" s="74" t="s">
        <v>192</v>
      </c>
      <c r="D10158" s="73">
        <v>19534367.340000004</v>
      </c>
    </row>
    <row r="10159" spans="2:4" x14ac:dyDescent="0.3">
      <c r="B10159" s="72" t="s">
        <v>726</v>
      </c>
      <c r="C10159" s="74" t="s">
        <v>172</v>
      </c>
      <c r="D10159" s="73">
        <v>25600.39</v>
      </c>
    </row>
    <row r="10160" spans="2:4" x14ac:dyDescent="0.3">
      <c r="B10160" s="72" t="s">
        <v>726</v>
      </c>
      <c r="C10160" s="74" t="s">
        <v>174</v>
      </c>
      <c r="D10160" s="73">
        <v>353257.77</v>
      </c>
    </row>
    <row r="10161" spans="2:4" x14ac:dyDescent="0.3">
      <c r="B10161" s="72" t="s">
        <v>726</v>
      </c>
      <c r="C10161" s="74" t="s">
        <v>178</v>
      </c>
      <c r="D10161" s="73">
        <v>57261.640000000007</v>
      </c>
    </row>
    <row r="10162" spans="2:4" x14ac:dyDescent="0.3">
      <c r="B10162" s="72" t="s">
        <v>726</v>
      </c>
      <c r="C10162" s="74" t="s">
        <v>180</v>
      </c>
      <c r="D10162" s="73">
        <v>192362.28</v>
      </c>
    </row>
    <row r="10163" spans="2:4" x14ac:dyDescent="0.3">
      <c r="B10163" s="72" t="s">
        <v>726</v>
      </c>
      <c r="C10163" s="74" t="s">
        <v>182</v>
      </c>
      <c r="D10163" s="73">
        <v>5488171.8900000006</v>
      </c>
    </row>
    <row r="10164" spans="2:4" x14ac:dyDescent="0.3">
      <c r="B10164" s="72" t="s">
        <v>726</v>
      </c>
      <c r="C10164" s="74" t="s">
        <v>139</v>
      </c>
      <c r="D10164" s="73">
        <v>1451915.06</v>
      </c>
    </row>
    <row r="10165" spans="2:4" x14ac:dyDescent="0.3">
      <c r="B10165" s="72" t="s">
        <v>726</v>
      </c>
      <c r="C10165" s="74" t="s">
        <v>141</v>
      </c>
      <c r="D10165" s="73">
        <v>2604527.38</v>
      </c>
    </row>
    <row r="10166" spans="2:4" x14ac:dyDescent="0.3">
      <c r="B10166" s="72" t="s">
        <v>726</v>
      </c>
      <c r="C10166" s="74" t="s">
        <v>143</v>
      </c>
      <c r="D10166" s="73">
        <v>127232.78</v>
      </c>
    </row>
    <row r="10167" spans="2:4" x14ac:dyDescent="0.3">
      <c r="B10167" s="72" t="s">
        <v>726</v>
      </c>
      <c r="C10167" s="74" t="s">
        <v>145</v>
      </c>
      <c r="D10167" s="73">
        <v>86076.040000000008</v>
      </c>
    </row>
    <row r="10168" spans="2:4" x14ac:dyDescent="0.3">
      <c r="B10168" s="72" t="s">
        <v>726</v>
      </c>
      <c r="C10168" s="74" t="s">
        <v>149</v>
      </c>
      <c r="D10168" s="73">
        <v>21240</v>
      </c>
    </row>
    <row r="10169" spans="2:4" x14ac:dyDescent="0.3">
      <c r="B10169" s="72" t="s">
        <v>726</v>
      </c>
      <c r="C10169" s="74" t="s">
        <v>159</v>
      </c>
      <c r="D10169" s="73">
        <v>658220.74</v>
      </c>
    </row>
    <row r="10170" spans="2:4" x14ac:dyDescent="0.3">
      <c r="B10170" s="72" t="s">
        <v>726</v>
      </c>
      <c r="C10170" s="74" t="s">
        <v>161</v>
      </c>
      <c r="D10170" s="73">
        <v>3142650.5800000005</v>
      </c>
    </row>
    <row r="10171" spans="2:4" x14ac:dyDescent="0.3">
      <c r="B10171" s="72" t="s">
        <v>726</v>
      </c>
      <c r="C10171" s="74" t="s">
        <v>163</v>
      </c>
      <c r="D10171" s="73">
        <v>452092.11999999994</v>
      </c>
    </row>
    <row r="10172" spans="2:4" x14ac:dyDescent="0.3">
      <c r="B10172" s="72" t="s">
        <v>726</v>
      </c>
      <c r="C10172" s="74" t="s">
        <v>165</v>
      </c>
      <c r="D10172" s="73">
        <v>1655578.01</v>
      </c>
    </row>
    <row r="10173" spans="2:4" x14ac:dyDescent="0.3">
      <c r="B10173" s="72" t="s">
        <v>726</v>
      </c>
      <c r="C10173" s="74" t="s">
        <v>167</v>
      </c>
      <c r="D10173" s="73">
        <v>9558.9299999999985</v>
      </c>
    </row>
    <row r="10174" spans="2:4" x14ac:dyDescent="0.3">
      <c r="B10174" s="72" t="s">
        <v>726</v>
      </c>
      <c r="C10174" s="74" t="s">
        <v>169</v>
      </c>
      <c r="D10174" s="73">
        <v>34693.07</v>
      </c>
    </row>
    <row r="10175" spans="2:4" x14ac:dyDescent="0.3">
      <c r="B10175" s="72" t="s">
        <v>726</v>
      </c>
      <c r="C10175" s="74" t="s">
        <v>124</v>
      </c>
      <c r="D10175" s="73">
        <v>1706688.5699999998</v>
      </c>
    </row>
    <row r="10176" spans="2:4" x14ac:dyDescent="0.3">
      <c r="B10176" s="72" t="s">
        <v>726</v>
      </c>
      <c r="C10176" s="74" t="s">
        <v>126</v>
      </c>
      <c r="D10176" s="73">
        <v>447172.67999999993</v>
      </c>
    </row>
    <row r="10177" spans="2:4" x14ac:dyDescent="0.3">
      <c r="B10177" s="72" t="s">
        <v>726</v>
      </c>
      <c r="C10177" s="74" t="s">
        <v>128</v>
      </c>
      <c r="D10177" s="73">
        <v>85220.49</v>
      </c>
    </row>
    <row r="10178" spans="2:4" x14ac:dyDescent="0.3">
      <c r="B10178" s="72" t="s">
        <v>726</v>
      </c>
      <c r="C10178" s="74" t="s">
        <v>130</v>
      </c>
      <c r="D10178" s="73">
        <v>252075.66999999998</v>
      </c>
    </row>
    <row r="10179" spans="2:4" x14ac:dyDescent="0.3">
      <c r="B10179" s="72" t="s">
        <v>726</v>
      </c>
      <c r="C10179" s="74" t="s">
        <v>132</v>
      </c>
      <c r="D10179" s="73">
        <v>1100782.5899999999</v>
      </c>
    </row>
    <row r="10180" spans="2:4" x14ac:dyDescent="0.3">
      <c r="B10180" s="72" t="s">
        <v>726</v>
      </c>
      <c r="C10180" s="74" t="s">
        <v>29</v>
      </c>
      <c r="D10180" s="73">
        <v>1103.3699999999999</v>
      </c>
    </row>
    <row r="10181" spans="2:4" x14ac:dyDescent="0.3">
      <c r="B10181" s="72" t="s">
        <v>726</v>
      </c>
      <c r="C10181" s="74" t="s">
        <v>35</v>
      </c>
      <c r="D10181" s="73">
        <v>770.19</v>
      </c>
    </row>
    <row r="10182" spans="2:4" x14ac:dyDescent="0.3">
      <c r="B10182" s="72" t="s">
        <v>726</v>
      </c>
      <c r="C10182" s="74" t="s">
        <v>37</v>
      </c>
      <c r="D10182" s="73">
        <v>6300</v>
      </c>
    </row>
    <row r="10183" spans="2:4" x14ac:dyDescent="0.3">
      <c r="B10183" s="72" t="s">
        <v>726</v>
      </c>
      <c r="C10183" s="74" t="s">
        <v>39</v>
      </c>
      <c r="D10183" s="73">
        <v>86390.23</v>
      </c>
    </row>
    <row r="10184" spans="2:4" x14ac:dyDescent="0.3">
      <c r="B10184" s="72" t="s">
        <v>726</v>
      </c>
      <c r="C10184" s="74" t="s">
        <v>47</v>
      </c>
      <c r="D10184" s="73">
        <v>5404.13</v>
      </c>
    </row>
    <row r="10185" spans="2:4" x14ac:dyDescent="0.3">
      <c r="B10185" s="72" t="s">
        <v>726</v>
      </c>
      <c r="C10185" s="74" t="s">
        <v>49</v>
      </c>
      <c r="D10185" s="73">
        <v>434026.64</v>
      </c>
    </row>
    <row r="10186" spans="2:4" x14ac:dyDescent="0.3">
      <c r="B10186" s="72" t="s">
        <v>726</v>
      </c>
      <c r="C10186" s="74" t="s">
        <v>51</v>
      </c>
      <c r="D10186" s="73">
        <v>103254.5</v>
      </c>
    </row>
    <row r="10187" spans="2:4" x14ac:dyDescent="0.3">
      <c r="B10187" s="72" t="s">
        <v>726</v>
      </c>
      <c r="C10187" s="74" t="s">
        <v>57</v>
      </c>
      <c r="D10187" s="73">
        <v>5015</v>
      </c>
    </row>
    <row r="10188" spans="2:4" x14ac:dyDescent="0.3">
      <c r="B10188" s="72" t="s">
        <v>726</v>
      </c>
      <c r="C10188" s="74" t="s">
        <v>59</v>
      </c>
      <c r="D10188" s="73">
        <v>2146973.54</v>
      </c>
    </row>
    <row r="10189" spans="2:4" x14ac:dyDescent="0.3">
      <c r="B10189" s="72" t="s">
        <v>726</v>
      </c>
      <c r="C10189" s="74" t="s">
        <v>61</v>
      </c>
      <c r="D10189" s="73">
        <v>328243.94</v>
      </c>
    </row>
    <row r="10190" spans="2:4" x14ac:dyDescent="0.3">
      <c r="B10190" s="72" t="s">
        <v>726</v>
      </c>
      <c r="C10190" s="74" t="s">
        <v>63</v>
      </c>
      <c r="D10190" s="73">
        <v>1245240.05</v>
      </c>
    </row>
    <row r="10191" spans="2:4" x14ac:dyDescent="0.3">
      <c r="B10191" s="72" t="s">
        <v>726</v>
      </c>
      <c r="C10191" s="74" t="s">
        <v>65</v>
      </c>
      <c r="D10191" s="73">
        <v>1200</v>
      </c>
    </row>
    <row r="10192" spans="2:4" x14ac:dyDescent="0.3">
      <c r="B10192" s="72" t="s">
        <v>726</v>
      </c>
      <c r="C10192" s="74" t="s">
        <v>67</v>
      </c>
      <c r="D10192" s="73">
        <v>5460.72</v>
      </c>
    </row>
    <row r="10193" spans="2:4" x14ac:dyDescent="0.3">
      <c r="B10193" s="72" t="s">
        <v>726</v>
      </c>
      <c r="C10193" s="74" t="s">
        <v>69</v>
      </c>
      <c r="D10193" s="73">
        <v>240569.79</v>
      </c>
    </row>
    <row r="10194" spans="2:4" x14ac:dyDescent="0.3">
      <c r="B10194" s="72" t="s">
        <v>726</v>
      </c>
      <c r="C10194" s="74" t="s">
        <v>71</v>
      </c>
      <c r="D10194" s="73">
        <v>453493</v>
      </c>
    </row>
    <row r="10195" spans="2:4" x14ac:dyDescent="0.3">
      <c r="B10195" s="72" t="s">
        <v>726</v>
      </c>
      <c r="C10195" s="74" t="s">
        <v>73</v>
      </c>
      <c r="D10195" s="73">
        <v>2547109.06</v>
      </c>
    </row>
    <row r="10196" spans="2:4" x14ac:dyDescent="0.3">
      <c r="B10196" s="72" t="s">
        <v>726</v>
      </c>
      <c r="C10196" s="74" t="s">
        <v>81</v>
      </c>
      <c r="D10196" s="73">
        <v>33656.639999999999</v>
      </c>
    </row>
    <row r="10197" spans="2:4" x14ac:dyDescent="0.3">
      <c r="B10197" s="72" t="s">
        <v>726</v>
      </c>
      <c r="C10197" s="74" t="s">
        <v>85</v>
      </c>
      <c r="D10197" s="73">
        <v>25434.799999999999</v>
      </c>
    </row>
    <row r="10198" spans="2:4" x14ac:dyDescent="0.3">
      <c r="B10198" s="72" t="s">
        <v>726</v>
      </c>
      <c r="C10198" s="74" t="s">
        <v>87</v>
      </c>
      <c r="D10198" s="73">
        <v>11571</v>
      </c>
    </row>
    <row r="10199" spans="2:4" x14ac:dyDescent="0.3">
      <c r="B10199" s="72" t="s">
        <v>726</v>
      </c>
      <c r="C10199" s="74" t="s">
        <v>89</v>
      </c>
      <c r="D10199" s="73">
        <v>1293.49</v>
      </c>
    </row>
    <row r="10200" spans="2:4" x14ac:dyDescent="0.3">
      <c r="B10200" s="72" t="s">
        <v>726</v>
      </c>
      <c r="C10200" s="74" t="s">
        <v>91</v>
      </c>
      <c r="D10200" s="73">
        <v>297495.74</v>
      </c>
    </row>
    <row r="10201" spans="2:4" x14ac:dyDescent="0.3">
      <c r="B10201" s="72" t="s">
        <v>726</v>
      </c>
      <c r="C10201" s="74" t="s">
        <v>93</v>
      </c>
      <c r="D10201" s="73">
        <v>91578.78</v>
      </c>
    </row>
    <row r="10202" spans="2:4" x14ac:dyDescent="0.3">
      <c r="B10202" s="72" t="s">
        <v>726</v>
      </c>
      <c r="C10202" s="74" t="s">
        <v>95</v>
      </c>
      <c r="D10202" s="73">
        <v>134080.9</v>
      </c>
    </row>
    <row r="10203" spans="2:4" x14ac:dyDescent="0.3">
      <c r="B10203" s="72" t="s">
        <v>726</v>
      </c>
      <c r="C10203" s="74" t="s">
        <v>99</v>
      </c>
      <c r="D10203" s="73">
        <v>158101.15</v>
      </c>
    </row>
    <row r="10204" spans="2:4" x14ac:dyDescent="0.3">
      <c r="B10204" s="72" t="s">
        <v>726</v>
      </c>
      <c r="C10204" s="74" t="s">
        <v>101</v>
      </c>
      <c r="D10204" s="73">
        <v>66305.42</v>
      </c>
    </row>
    <row r="10205" spans="2:4" x14ac:dyDescent="0.3">
      <c r="B10205" s="72" t="s">
        <v>726</v>
      </c>
      <c r="C10205" s="74" t="s">
        <v>103</v>
      </c>
      <c r="D10205" s="73">
        <v>17105</v>
      </c>
    </row>
    <row r="10206" spans="2:4" x14ac:dyDescent="0.3">
      <c r="B10206" s="72" t="s">
        <v>726</v>
      </c>
      <c r="C10206" s="74" t="s">
        <v>105</v>
      </c>
      <c r="D10206" s="73">
        <v>20187.72</v>
      </c>
    </row>
    <row r="10207" spans="2:4" x14ac:dyDescent="0.3">
      <c r="B10207" s="72" t="s">
        <v>726</v>
      </c>
      <c r="C10207" s="74" t="s">
        <v>107</v>
      </c>
      <c r="D10207" s="73">
        <v>3016.6</v>
      </c>
    </row>
    <row r="10208" spans="2:4" x14ac:dyDescent="0.3">
      <c r="B10208" s="72" t="s">
        <v>726</v>
      </c>
      <c r="C10208" s="74" t="s">
        <v>109</v>
      </c>
      <c r="D10208" s="73">
        <v>607196.41</v>
      </c>
    </row>
    <row r="10209" spans="2:4" x14ac:dyDescent="0.3">
      <c r="B10209" s="72" t="s">
        <v>726</v>
      </c>
      <c r="C10209" s="74" t="s">
        <v>111</v>
      </c>
      <c r="D10209" s="73">
        <v>169720.07</v>
      </c>
    </row>
    <row r="10210" spans="2:4" x14ac:dyDescent="0.3">
      <c r="B10210" s="72" t="s">
        <v>726</v>
      </c>
      <c r="C10210" s="74" t="s">
        <v>113</v>
      </c>
      <c r="D10210" s="73">
        <v>163105.60000000001</v>
      </c>
    </row>
    <row r="10211" spans="2:4" x14ac:dyDescent="0.3">
      <c r="B10211" s="72" t="s">
        <v>726</v>
      </c>
      <c r="C10211" s="74" t="s">
        <v>117</v>
      </c>
      <c r="D10211" s="73">
        <v>764826.17999999993</v>
      </c>
    </row>
    <row r="10212" spans="2:4" x14ac:dyDescent="0.3">
      <c r="B10212" s="72" t="s">
        <v>726</v>
      </c>
      <c r="C10212" s="74" t="s">
        <v>119</v>
      </c>
      <c r="D10212" s="73">
        <v>34336</v>
      </c>
    </row>
    <row r="10213" spans="2:4" x14ac:dyDescent="0.3">
      <c r="B10213" s="72" t="s">
        <v>726</v>
      </c>
      <c r="C10213" s="74" t="s">
        <v>121</v>
      </c>
      <c r="D10213" s="73">
        <v>189702.13</v>
      </c>
    </row>
    <row r="10214" spans="2:4" x14ac:dyDescent="0.3">
      <c r="B10214" s="72" t="s">
        <v>726</v>
      </c>
      <c r="C10214" s="74" t="s">
        <v>22</v>
      </c>
      <c r="D10214" s="73">
        <v>36555.599999999999</v>
      </c>
    </row>
    <row r="10215" spans="2:4" x14ac:dyDescent="0.3">
      <c r="B10215" s="72" t="s">
        <v>726</v>
      </c>
      <c r="C10215" s="74" t="s">
        <v>10</v>
      </c>
      <c r="D10215" s="73">
        <v>0</v>
      </c>
    </row>
    <row r="10216" spans="2:4" x14ac:dyDescent="0.3">
      <c r="B10216" s="72" t="s">
        <v>726</v>
      </c>
      <c r="C10216" s="74" t="s">
        <v>14</v>
      </c>
      <c r="D10216" s="73">
        <v>669.03</v>
      </c>
    </row>
    <row r="10217" spans="2:4" x14ac:dyDescent="0.3">
      <c r="B10217" s="72" t="s">
        <v>628</v>
      </c>
      <c r="C10217" s="74" t="s">
        <v>194</v>
      </c>
      <c r="D10217" s="73">
        <v>1072051.1099999999</v>
      </c>
    </row>
    <row r="10218" spans="2:4" x14ac:dyDescent="0.3">
      <c r="B10218" s="72" t="s">
        <v>628</v>
      </c>
      <c r="C10218" s="74" t="s">
        <v>193</v>
      </c>
      <c r="D10218" s="73">
        <v>-1072051.1100000001</v>
      </c>
    </row>
    <row r="10219" spans="2:4" x14ac:dyDescent="0.3">
      <c r="B10219" s="72" t="s">
        <v>628</v>
      </c>
      <c r="C10219" s="74" t="s">
        <v>185</v>
      </c>
      <c r="D10219" s="73">
        <v>1035806.0900000001</v>
      </c>
    </row>
    <row r="10220" spans="2:4" x14ac:dyDescent="0.3">
      <c r="B10220" s="72" t="s">
        <v>628</v>
      </c>
      <c r="C10220" s="74" t="s">
        <v>186</v>
      </c>
      <c r="D10220" s="73">
        <v>3382928.9100000006</v>
      </c>
    </row>
    <row r="10221" spans="2:4" x14ac:dyDescent="0.3">
      <c r="B10221" s="72" t="s">
        <v>628</v>
      </c>
      <c r="C10221" s="74" t="s">
        <v>187</v>
      </c>
      <c r="D10221" s="73">
        <v>12301780.599999998</v>
      </c>
    </row>
    <row r="10222" spans="2:4" x14ac:dyDescent="0.3">
      <c r="B10222" s="72" t="s">
        <v>628</v>
      </c>
      <c r="C10222" s="74" t="s">
        <v>190</v>
      </c>
      <c r="D10222" s="73">
        <v>2247164.8699999992</v>
      </c>
    </row>
    <row r="10223" spans="2:4" x14ac:dyDescent="0.3">
      <c r="B10223" s="72" t="s">
        <v>628</v>
      </c>
      <c r="C10223" s="74" t="s">
        <v>191</v>
      </c>
      <c r="D10223" s="73">
        <v>3770117.399999999</v>
      </c>
    </row>
    <row r="10224" spans="2:4" x14ac:dyDescent="0.3">
      <c r="B10224" s="72" t="s">
        <v>628</v>
      </c>
      <c r="C10224" s="74" t="s">
        <v>192</v>
      </c>
      <c r="D10224" s="73">
        <v>139070113.46000001</v>
      </c>
    </row>
    <row r="10225" spans="2:4" x14ac:dyDescent="0.3">
      <c r="B10225" s="72" t="s">
        <v>628</v>
      </c>
      <c r="C10225" s="74" t="s">
        <v>172</v>
      </c>
      <c r="D10225" s="73">
        <v>3125833.96</v>
      </c>
    </row>
    <row r="10226" spans="2:4" x14ac:dyDescent="0.3">
      <c r="B10226" s="72" t="s">
        <v>628</v>
      </c>
      <c r="C10226" s="74" t="s">
        <v>174</v>
      </c>
      <c r="D10226" s="73">
        <v>2586734.09</v>
      </c>
    </row>
    <row r="10227" spans="2:4" x14ac:dyDescent="0.3">
      <c r="B10227" s="72" t="s">
        <v>628</v>
      </c>
      <c r="C10227" s="74" t="s">
        <v>178</v>
      </c>
      <c r="D10227" s="73">
        <v>2545561.75</v>
      </c>
    </row>
    <row r="10228" spans="2:4" x14ac:dyDescent="0.3">
      <c r="B10228" s="72" t="s">
        <v>628</v>
      </c>
      <c r="C10228" s="74" t="s">
        <v>180</v>
      </c>
      <c r="D10228" s="73">
        <v>1989862.7799999996</v>
      </c>
    </row>
    <row r="10229" spans="2:4" x14ac:dyDescent="0.3">
      <c r="B10229" s="72" t="s">
        <v>628</v>
      </c>
      <c r="C10229" s="74" t="s">
        <v>182</v>
      </c>
      <c r="D10229" s="73">
        <v>54131645.340000004</v>
      </c>
    </row>
    <row r="10230" spans="2:4" x14ac:dyDescent="0.3">
      <c r="B10230" s="72" t="s">
        <v>628</v>
      </c>
      <c r="C10230" s="74" t="s">
        <v>139</v>
      </c>
      <c r="D10230" s="73">
        <v>14488479.040000001</v>
      </c>
    </row>
    <row r="10231" spans="2:4" x14ac:dyDescent="0.3">
      <c r="B10231" s="72" t="s">
        <v>628</v>
      </c>
      <c r="C10231" s="74" t="s">
        <v>141</v>
      </c>
      <c r="D10231" s="73">
        <v>19060954.550000001</v>
      </c>
    </row>
    <row r="10232" spans="2:4" x14ac:dyDescent="0.3">
      <c r="B10232" s="72" t="s">
        <v>628</v>
      </c>
      <c r="C10232" s="74" t="s">
        <v>143</v>
      </c>
      <c r="D10232" s="73">
        <v>1732362.64</v>
      </c>
    </row>
    <row r="10233" spans="2:4" x14ac:dyDescent="0.3">
      <c r="B10233" s="72" t="s">
        <v>628</v>
      </c>
      <c r="C10233" s="74" t="s">
        <v>145</v>
      </c>
      <c r="D10233" s="73">
        <v>816128.95000000019</v>
      </c>
    </row>
    <row r="10234" spans="2:4" x14ac:dyDescent="0.3">
      <c r="B10234" s="72" t="s">
        <v>628</v>
      </c>
      <c r="C10234" s="74" t="s">
        <v>147</v>
      </c>
      <c r="D10234" s="73">
        <v>100267.72</v>
      </c>
    </row>
    <row r="10235" spans="2:4" x14ac:dyDescent="0.3">
      <c r="B10235" s="72" t="s">
        <v>628</v>
      </c>
      <c r="C10235" s="74" t="s">
        <v>149</v>
      </c>
      <c r="D10235" s="73">
        <v>250091.63999999998</v>
      </c>
    </row>
    <row r="10236" spans="2:4" x14ac:dyDescent="0.3">
      <c r="B10236" s="72" t="s">
        <v>628</v>
      </c>
      <c r="C10236" s="74" t="s">
        <v>159</v>
      </c>
      <c r="D10236" s="73">
        <v>6660372.620000002</v>
      </c>
    </row>
    <row r="10237" spans="2:4" x14ac:dyDescent="0.3">
      <c r="B10237" s="72" t="s">
        <v>628</v>
      </c>
      <c r="C10237" s="74" t="s">
        <v>161</v>
      </c>
      <c r="D10237" s="73">
        <v>22307961.09</v>
      </c>
    </row>
    <row r="10238" spans="2:4" x14ac:dyDescent="0.3">
      <c r="B10238" s="72" t="s">
        <v>628</v>
      </c>
      <c r="C10238" s="74" t="s">
        <v>163</v>
      </c>
      <c r="D10238" s="73">
        <v>4756058.83</v>
      </c>
    </row>
    <row r="10239" spans="2:4" x14ac:dyDescent="0.3">
      <c r="B10239" s="72" t="s">
        <v>628</v>
      </c>
      <c r="C10239" s="74" t="s">
        <v>165</v>
      </c>
      <c r="D10239" s="73">
        <v>11997678.420000002</v>
      </c>
    </row>
    <row r="10240" spans="2:4" x14ac:dyDescent="0.3">
      <c r="B10240" s="72" t="s">
        <v>628</v>
      </c>
      <c r="C10240" s="74" t="s">
        <v>124</v>
      </c>
      <c r="D10240" s="73">
        <v>3083556.5</v>
      </c>
    </row>
    <row r="10241" spans="2:4" x14ac:dyDescent="0.3">
      <c r="B10241" s="72" t="s">
        <v>628</v>
      </c>
      <c r="C10241" s="74" t="s">
        <v>126</v>
      </c>
      <c r="D10241" s="73">
        <v>978797.59000000008</v>
      </c>
    </row>
    <row r="10242" spans="2:4" x14ac:dyDescent="0.3">
      <c r="B10242" s="72" t="s">
        <v>628</v>
      </c>
      <c r="C10242" s="74" t="s">
        <v>128</v>
      </c>
      <c r="D10242" s="73">
        <v>2870494.6599999997</v>
      </c>
    </row>
    <row r="10243" spans="2:4" x14ac:dyDescent="0.3">
      <c r="B10243" s="72" t="s">
        <v>628</v>
      </c>
      <c r="C10243" s="74" t="s">
        <v>130</v>
      </c>
      <c r="D10243" s="73">
        <v>1058185.74</v>
      </c>
    </row>
    <row r="10244" spans="2:4" x14ac:dyDescent="0.3">
      <c r="B10244" s="72" t="s">
        <v>628</v>
      </c>
      <c r="C10244" s="74" t="s">
        <v>132</v>
      </c>
      <c r="D10244" s="73">
        <v>6867541.7200000007</v>
      </c>
    </row>
    <row r="10245" spans="2:4" x14ac:dyDescent="0.3">
      <c r="B10245" s="72" t="s">
        <v>628</v>
      </c>
      <c r="C10245" s="74" t="s">
        <v>35</v>
      </c>
      <c r="D10245" s="73">
        <v>330214.31</v>
      </c>
    </row>
    <row r="10246" spans="2:4" x14ac:dyDescent="0.3">
      <c r="B10246" s="72" t="s">
        <v>628</v>
      </c>
      <c r="C10246" s="74" t="s">
        <v>39</v>
      </c>
      <c r="D10246" s="73">
        <v>302158.89</v>
      </c>
    </row>
    <row r="10247" spans="2:4" x14ac:dyDescent="0.3">
      <c r="B10247" s="72" t="s">
        <v>628</v>
      </c>
      <c r="C10247" s="74" t="s">
        <v>45</v>
      </c>
      <c r="D10247" s="73">
        <v>3795.8000000000006</v>
      </c>
    </row>
    <row r="10248" spans="2:4" x14ac:dyDescent="0.3">
      <c r="B10248" s="72" t="s">
        <v>628</v>
      </c>
      <c r="C10248" s="74" t="s">
        <v>49</v>
      </c>
      <c r="D10248" s="73">
        <v>3136605.07</v>
      </c>
    </row>
    <row r="10249" spans="2:4" x14ac:dyDescent="0.3">
      <c r="B10249" s="72" t="s">
        <v>628</v>
      </c>
      <c r="C10249" s="74" t="s">
        <v>51</v>
      </c>
      <c r="D10249" s="73">
        <v>622319.54</v>
      </c>
    </row>
    <row r="10250" spans="2:4" x14ac:dyDescent="0.3">
      <c r="B10250" s="72" t="s">
        <v>628</v>
      </c>
      <c r="C10250" s="74" t="s">
        <v>55</v>
      </c>
      <c r="D10250" s="73">
        <v>119463.5</v>
      </c>
    </row>
    <row r="10251" spans="2:4" x14ac:dyDescent="0.3">
      <c r="B10251" s="72" t="s">
        <v>628</v>
      </c>
      <c r="C10251" s="74" t="s">
        <v>57</v>
      </c>
      <c r="D10251" s="73">
        <v>59276.209999999992</v>
      </c>
    </row>
    <row r="10252" spans="2:4" x14ac:dyDescent="0.3">
      <c r="B10252" s="72" t="s">
        <v>628</v>
      </c>
      <c r="C10252" s="74" t="s">
        <v>61</v>
      </c>
      <c r="D10252" s="73">
        <v>234256.23</v>
      </c>
    </row>
    <row r="10253" spans="2:4" x14ac:dyDescent="0.3">
      <c r="B10253" s="72" t="s">
        <v>628</v>
      </c>
      <c r="C10253" s="74" t="s">
        <v>63</v>
      </c>
      <c r="D10253" s="73">
        <v>4970472.76</v>
      </c>
    </row>
    <row r="10254" spans="2:4" x14ac:dyDescent="0.3">
      <c r="B10254" s="72" t="s">
        <v>628</v>
      </c>
      <c r="C10254" s="74" t="s">
        <v>65</v>
      </c>
      <c r="D10254" s="73">
        <v>29443.57</v>
      </c>
    </row>
    <row r="10255" spans="2:4" x14ac:dyDescent="0.3">
      <c r="B10255" s="72" t="s">
        <v>628</v>
      </c>
      <c r="C10255" s="74" t="s">
        <v>67</v>
      </c>
      <c r="D10255" s="73">
        <v>7106.5199999999986</v>
      </c>
    </row>
    <row r="10256" spans="2:4" x14ac:dyDescent="0.3">
      <c r="B10256" s="72" t="s">
        <v>628</v>
      </c>
      <c r="C10256" s="74" t="s">
        <v>69</v>
      </c>
      <c r="D10256" s="73">
        <v>3595635.1799999997</v>
      </c>
    </row>
    <row r="10257" spans="2:4" x14ac:dyDescent="0.3">
      <c r="B10257" s="72" t="s">
        <v>628</v>
      </c>
      <c r="C10257" s="74" t="s">
        <v>71</v>
      </c>
      <c r="D10257" s="73">
        <v>3473577.6</v>
      </c>
    </row>
    <row r="10258" spans="2:4" x14ac:dyDescent="0.3">
      <c r="B10258" s="72" t="s">
        <v>628</v>
      </c>
      <c r="C10258" s="74" t="s">
        <v>73</v>
      </c>
      <c r="D10258" s="73">
        <v>823294.42999999993</v>
      </c>
    </row>
    <row r="10259" spans="2:4" x14ac:dyDescent="0.3">
      <c r="B10259" s="72" t="s">
        <v>628</v>
      </c>
      <c r="C10259" s="74" t="s">
        <v>81</v>
      </c>
      <c r="D10259" s="73">
        <v>1762929.83</v>
      </c>
    </row>
    <row r="10260" spans="2:4" x14ac:dyDescent="0.3">
      <c r="B10260" s="72" t="s">
        <v>628</v>
      </c>
      <c r="C10260" s="74" t="s">
        <v>85</v>
      </c>
      <c r="D10260" s="73">
        <v>508756.22000000003</v>
      </c>
    </row>
    <row r="10261" spans="2:4" x14ac:dyDescent="0.3">
      <c r="B10261" s="72" t="s">
        <v>628</v>
      </c>
      <c r="C10261" s="74" t="s">
        <v>87</v>
      </c>
      <c r="D10261" s="73">
        <v>271362.25</v>
      </c>
    </row>
    <row r="10262" spans="2:4" x14ac:dyDescent="0.3">
      <c r="B10262" s="72" t="s">
        <v>628</v>
      </c>
      <c r="C10262" s="74" t="s">
        <v>89</v>
      </c>
      <c r="D10262" s="73">
        <v>432564.94000000006</v>
      </c>
    </row>
    <row r="10263" spans="2:4" x14ac:dyDescent="0.3">
      <c r="B10263" s="72" t="s">
        <v>628</v>
      </c>
      <c r="C10263" s="74" t="s">
        <v>91</v>
      </c>
      <c r="D10263" s="73">
        <v>1142999.1700000002</v>
      </c>
    </row>
    <row r="10264" spans="2:4" x14ac:dyDescent="0.3">
      <c r="B10264" s="72" t="s">
        <v>628</v>
      </c>
      <c r="C10264" s="74" t="s">
        <v>93</v>
      </c>
      <c r="D10264" s="73">
        <v>943104.00999999978</v>
      </c>
    </row>
    <row r="10265" spans="2:4" x14ac:dyDescent="0.3">
      <c r="B10265" s="72" t="s">
        <v>628</v>
      </c>
      <c r="C10265" s="74" t="s">
        <v>95</v>
      </c>
      <c r="D10265" s="73">
        <v>1008915.0999999997</v>
      </c>
    </row>
    <row r="10266" spans="2:4" x14ac:dyDescent="0.3">
      <c r="B10266" s="72" t="s">
        <v>628</v>
      </c>
      <c r="C10266" s="74" t="s">
        <v>101</v>
      </c>
      <c r="D10266" s="73">
        <v>109293.35</v>
      </c>
    </row>
    <row r="10267" spans="2:4" x14ac:dyDescent="0.3">
      <c r="B10267" s="72" t="s">
        <v>628</v>
      </c>
      <c r="C10267" s="74" t="s">
        <v>105</v>
      </c>
      <c r="D10267" s="73">
        <v>29673.09</v>
      </c>
    </row>
    <row r="10268" spans="2:4" x14ac:dyDescent="0.3">
      <c r="B10268" s="72" t="s">
        <v>628</v>
      </c>
      <c r="C10268" s="74" t="s">
        <v>107</v>
      </c>
      <c r="D10268" s="73">
        <v>101403.91</v>
      </c>
    </row>
    <row r="10269" spans="2:4" x14ac:dyDescent="0.3">
      <c r="B10269" s="72" t="s">
        <v>628</v>
      </c>
      <c r="C10269" s="74" t="s">
        <v>109</v>
      </c>
      <c r="D10269" s="73">
        <v>2597784.9500000002</v>
      </c>
    </row>
    <row r="10270" spans="2:4" x14ac:dyDescent="0.3">
      <c r="B10270" s="72" t="s">
        <v>628</v>
      </c>
      <c r="C10270" s="74" t="s">
        <v>111</v>
      </c>
      <c r="D10270" s="73">
        <v>474662.97000000003</v>
      </c>
    </row>
    <row r="10271" spans="2:4" x14ac:dyDescent="0.3">
      <c r="B10271" s="72" t="s">
        <v>628</v>
      </c>
      <c r="C10271" s="74" t="s">
        <v>113</v>
      </c>
      <c r="D10271" s="73">
        <v>1076471.98</v>
      </c>
    </row>
    <row r="10272" spans="2:4" x14ac:dyDescent="0.3">
      <c r="B10272" s="72" t="s">
        <v>628</v>
      </c>
      <c r="C10272" s="74" t="s">
        <v>115</v>
      </c>
      <c r="D10272" s="73">
        <v>102823.34</v>
      </c>
    </row>
    <row r="10273" spans="2:4" x14ac:dyDescent="0.3">
      <c r="B10273" s="72" t="s">
        <v>628</v>
      </c>
      <c r="C10273" s="74" t="s">
        <v>117</v>
      </c>
      <c r="D10273" s="73">
        <v>286438.93</v>
      </c>
    </row>
    <row r="10274" spans="2:4" x14ac:dyDescent="0.3">
      <c r="B10274" s="72" t="s">
        <v>628</v>
      </c>
      <c r="C10274" s="74" t="s">
        <v>119</v>
      </c>
      <c r="D10274" s="73">
        <v>292616</v>
      </c>
    </row>
    <row r="10275" spans="2:4" x14ac:dyDescent="0.3">
      <c r="B10275" s="72" t="s">
        <v>628</v>
      </c>
      <c r="C10275" s="74" t="s">
        <v>121</v>
      </c>
      <c r="D10275" s="73">
        <v>80287.19</v>
      </c>
    </row>
    <row r="10276" spans="2:4" x14ac:dyDescent="0.3">
      <c r="B10276" s="72" t="s">
        <v>628</v>
      </c>
      <c r="C10276" s="74" t="s">
        <v>22</v>
      </c>
      <c r="D10276" s="73">
        <v>238511.25</v>
      </c>
    </row>
    <row r="10277" spans="2:4" x14ac:dyDescent="0.3">
      <c r="B10277" s="72" t="s">
        <v>628</v>
      </c>
      <c r="C10277" s="74" t="s">
        <v>6</v>
      </c>
      <c r="D10277" s="73">
        <v>327558.65000000002</v>
      </c>
    </row>
    <row r="10278" spans="2:4" x14ac:dyDescent="0.3">
      <c r="B10278" s="72" t="s">
        <v>628</v>
      </c>
      <c r="C10278" s="74" t="s">
        <v>8</v>
      </c>
      <c r="D10278" s="73">
        <v>663433.59</v>
      </c>
    </row>
    <row r="10279" spans="2:4" x14ac:dyDescent="0.3">
      <c r="B10279" s="72" t="s">
        <v>628</v>
      </c>
      <c r="C10279" s="74" t="s">
        <v>14</v>
      </c>
      <c r="D10279" s="73">
        <v>184110.65</v>
      </c>
    </row>
    <row r="10280" spans="2:4" x14ac:dyDescent="0.3">
      <c r="B10280" s="72" t="s">
        <v>628</v>
      </c>
      <c r="C10280" s="74" t="s">
        <v>16</v>
      </c>
      <c r="D10280" s="73">
        <v>159938.66</v>
      </c>
    </row>
    <row r="10281" spans="2:4" x14ac:dyDescent="0.3">
      <c r="B10281" s="72" t="s">
        <v>748</v>
      </c>
      <c r="C10281" s="74" t="s">
        <v>194</v>
      </c>
      <c r="D10281" s="73">
        <v>1735814.3499999999</v>
      </c>
    </row>
    <row r="10282" spans="2:4" x14ac:dyDescent="0.3">
      <c r="B10282" s="72" t="s">
        <v>748</v>
      </c>
      <c r="C10282" s="74" t="s">
        <v>193</v>
      </c>
      <c r="D10282" s="73">
        <v>-1735814.35</v>
      </c>
    </row>
    <row r="10283" spans="2:4" x14ac:dyDescent="0.3">
      <c r="B10283" s="72" t="s">
        <v>748</v>
      </c>
      <c r="C10283" s="74" t="s">
        <v>186</v>
      </c>
      <c r="D10283" s="73">
        <v>1343041.0600000005</v>
      </c>
    </row>
    <row r="10284" spans="2:4" x14ac:dyDescent="0.3">
      <c r="B10284" s="72" t="s">
        <v>748</v>
      </c>
      <c r="C10284" s="74" t="s">
        <v>187</v>
      </c>
      <c r="D10284" s="73">
        <v>10559785</v>
      </c>
    </row>
    <row r="10285" spans="2:4" x14ac:dyDescent="0.3">
      <c r="B10285" s="72" t="s">
        <v>748</v>
      </c>
      <c r="C10285" s="74" t="s">
        <v>190</v>
      </c>
      <c r="D10285" s="73">
        <v>3221963.1799999997</v>
      </c>
    </row>
    <row r="10286" spans="2:4" x14ac:dyDescent="0.3">
      <c r="B10286" s="72" t="s">
        <v>748</v>
      </c>
      <c r="C10286" s="74" t="s">
        <v>191</v>
      </c>
      <c r="D10286" s="73">
        <v>3316029.96</v>
      </c>
    </row>
    <row r="10287" spans="2:4" x14ac:dyDescent="0.3">
      <c r="B10287" s="72" t="s">
        <v>748</v>
      </c>
      <c r="C10287" s="74" t="s">
        <v>192</v>
      </c>
      <c r="D10287" s="73">
        <v>223180259.59999999</v>
      </c>
    </row>
    <row r="10288" spans="2:4" x14ac:dyDescent="0.3">
      <c r="B10288" s="72" t="s">
        <v>748</v>
      </c>
      <c r="C10288" s="74" t="s">
        <v>172</v>
      </c>
      <c r="D10288" s="73">
        <v>357103.60000000003</v>
      </c>
    </row>
    <row r="10289" spans="2:4" x14ac:dyDescent="0.3">
      <c r="B10289" s="72" t="s">
        <v>748</v>
      </c>
      <c r="C10289" s="74" t="s">
        <v>174</v>
      </c>
      <c r="D10289" s="73">
        <v>4392375.8400000017</v>
      </c>
    </row>
    <row r="10290" spans="2:4" x14ac:dyDescent="0.3">
      <c r="B10290" s="72" t="s">
        <v>748</v>
      </c>
      <c r="C10290" s="74" t="s">
        <v>178</v>
      </c>
      <c r="D10290" s="73">
        <v>1764056.91</v>
      </c>
    </row>
    <row r="10291" spans="2:4" x14ac:dyDescent="0.3">
      <c r="B10291" s="72" t="s">
        <v>748</v>
      </c>
      <c r="C10291" s="74" t="s">
        <v>180</v>
      </c>
      <c r="D10291" s="73">
        <v>1096423.3999999997</v>
      </c>
    </row>
    <row r="10292" spans="2:4" x14ac:dyDescent="0.3">
      <c r="B10292" s="72" t="s">
        <v>748</v>
      </c>
      <c r="C10292" s="74" t="s">
        <v>182</v>
      </c>
      <c r="D10292" s="73">
        <v>73377060.139999986</v>
      </c>
    </row>
    <row r="10293" spans="2:4" x14ac:dyDescent="0.3">
      <c r="B10293" s="72" t="s">
        <v>748</v>
      </c>
      <c r="C10293" s="74" t="s">
        <v>135</v>
      </c>
      <c r="D10293" s="73">
        <v>523052.78000000032</v>
      </c>
    </row>
    <row r="10294" spans="2:4" x14ac:dyDescent="0.3">
      <c r="B10294" s="72" t="s">
        <v>748</v>
      </c>
      <c r="C10294" s="74" t="s">
        <v>137</v>
      </c>
      <c r="D10294" s="73">
        <v>1602438.3400000003</v>
      </c>
    </row>
    <row r="10295" spans="2:4" x14ac:dyDescent="0.3">
      <c r="B10295" s="72" t="s">
        <v>748</v>
      </c>
      <c r="C10295" s="74" t="s">
        <v>139</v>
      </c>
      <c r="D10295" s="73">
        <v>13560156.869999994</v>
      </c>
    </row>
    <row r="10296" spans="2:4" x14ac:dyDescent="0.3">
      <c r="B10296" s="72" t="s">
        <v>748</v>
      </c>
      <c r="C10296" s="74" t="s">
        <v>141</v>
      </c>
      <c r="D10296" s="73">
        <v>29536229.500000007</v>
      </c>
    </row>
    <row r="10297" spans="2:4" x14ac:dyDescent="0.3">
      <c r="B10297" s="72" t="s">
        <v>748</v>
      </c>
      <c r="C10297" s="74" t="s">
        <v>143</v>
      </c>
      <c r="D10297" s="73">
        <v>1884261.9699999995</v>
      </c>
    </row>
    <row r="10298" spans="2:4" x14ac:dyDescent="0.3">
      <c r="B10298" s="72" t="s">
        <v>748</v>
      </c>
      <c r="C10298" s="74" t="s">
        <v>145</v>
      </c>
      <c r="D10298" s="73">
        <v>1648784.2399999998</v>
      </c>
    </row>
    <row r="10299" spans="2:4" x14ac:dyDescent="0.3">
      <c r="B10299" s="72" t="s">
        <v>748</v>
      </c>
      <c r="C10299" s="74" t="s">
        <v>147</v>
      </c>
      <c r="D10299" s="73">
        <v>308415.19000000018</v>
      </c>
    </row>
    <row r="10300" spans="2:4" x14ac:dyDescent="0.3">
      <c r="B10300" s="72" t="s">
        <v>748</v>
      </c>
      <c r="C10300" s="74" t="s">
        <v>149</v>
      </c>
      <c r="D10300" s="73">
        <v>752907.16000000038</v>
      </c>
    </row>
    <row r="10301" spans="2:4" x14ac:dyDescent="0.3">
      <c r="B10301" s="72" t="s">
        <v>748</v>
      </c>
      <c r="C10301" s="74" t="s">
        <v>159</v>
      </c>
      <c r="D10301" s="73">
        <v>7228354.71</v>
      </c>
    </row>
    <row r="10302" spans="2:4" x14ac:dyDescent="0.3">
      <c r="B10302" s="72" t="s">
        <v>748</v>
      </c>
      <c r="C10302" s="74" t="s">
        <v>161</v>
      </c>
      <c r="D10302" s="73">
        <v>35481202.609999999</v>
      </c>
    </row>
    <row r="10303" spans="2:4" x14ac:dyDescent="0.3">
      <c r="B10303" s="72" t="s">
        <v>748</v>
      </c>
      <c r="C10303" s="74" t="s">
        <v>163</v>
      </c>
      <c r="D10303" s="73">
        <v>4941343.6099999994</v>
      </c>
    </row>
    <row r="10304" spans="2:4" x14ac:dyDescent="0.3">
      <c r="B10304" s="72" t="s">
        <v>748</v>
      </c>
      <c r="C10304" s="74" t="s">
        <v>165</v>
      </c>
      <c r="D10304" s="73">
        <v>18796696.210000001</v>
      </c>
    </row>
    <row r="10305" spans="2:4" x14ac:dyDescent="0.3">
      <c r="B10305" s="72" t="s">
        <v>748</v>
      </c>
      <c r="C10305" s="74" t="s">
        <v>124</v>
      </c>
      <c r="D10305" s="73">
        <v>442341.95999999996</v>
      </c>
    </row>
    <row r="10306" spans="2:4" x14ac:dyDescent="0.3">
      <c r="B10306" s="72" t="s">
        <v>748</v>
      </c>
      <c r="C10306" s="74" t="s">
        <v>126</v>
      </c>
      <c r="D10306" s="73">
        <v>96732.23</v>
      </c>
    </row>
    <row r="10307" spans="2:4" x14ac:dyDescent="0.3">
      <c r="B10307" s="72" t="s">
        <v>748</v>
      </c>
      <c r="C10307" s="74" t="s">
        <v>128</v>
      </c>
      <c r="D10307" s="73">
        <v>6372729.1699999981</v>
      </c>
    </row>
    <row r="10308" spans="2:4" x14ac:dyDescent="0.3">
      <c r="B10308" s="72" t="s">
        <v>748</v>
      </c>
      <c r="C10308" s="74" t="s">
        <v>130</v>
      </c>
      <c r="D10308" s="73">
        <v>1412425.0499999998</v>
      </c>
    </row>
    <row r="10309" spans="2:4" x14ac:dyDescent="0.3">
      <c r="B10309" s="72" t="s">
        <v>748</v>
      </c>
      <c r="C10309" s="74" t="s">
        <v>132</v>
      </c>
      <c r="D10309" s="73">
        <v>11014115.439999998</v>
      </c>
    </row>
    <row r="10310" spans="2:4" x14ac:dyDescent="0.3">
      <c r="B10310" s="72" t="s">
        <v>748</v>
      </c>
      <c r="C10310" s="74" t="s">
        <v>29</v>
      </c>
      <c r="D10310" s="73">
        <v>13620.07</v>
      </c>
    </row>
    <row r="10311" spans="2:4" x14ac:dyDescent="0.3">
      <c r="B10311" s="72" t="s">
        <v>748</v>
      </c>
      <c r="C10311" s="74" t="s">
        <v>35</v>
      </c>
      <c r="D10311" s="73">
        <v>244913.57</v>
      </c>
    </row>
    <row r="10312" spans="2:4" x14ac:dyDescent="0.3">
      <c r="B10312" s="72" t="s">
        <v>748</v>
      </c>
      <c r="C10312" s="74" t="s">
        <v>37</v>
      </c>
      <c r="D10312" s="73">
        <v>43175.96</v>
      </c>
    </row>
    <row r="10313" spans="2:4" x14ac:dyDescent="0.3">
      <c r="B10313" s="72" t="s">
        <v>748</v>
      </c>
      <c r="C10313" s="74" t="s">
        <v>39</v>
      </c>
      <c r="D10313" s="73">
        <v>116431.24</v>
      </c>
    </row>
    <row r="10314" spans="2:4" x14ac:dyDescent="0.3">
      <c r="B10314" s="72" t="s">
        <v>748</v>
      </c>
      <c r="C10314" s="74" t="s">
        <v>49</v>
      </c>
      <c r="D10314" s="73">
        <v>3958356.3499999996</v>
      </c>
    </row>
    <row r="10315" spans="2:4" x14ac:dyDescent="0.3">
      <c r="B10315" s="72" t="s">
        <v>748</v>
      </c>
      <c r="C10315" s="74" t="s">
        <v>51</v>
      </c>
      <c r="D10315" s="73">
        <v>1382528.92</v>
      </c>
    </row>
    <row r="10316" spans="2:4" x14ac:dyDescent="0.3">
      <c r="B10316" s="72" t="s">
        <v>748</v>
      </c>
      <c r="C10316" s="74" t="s">
        <v>57</v>
      </c>
      <c r="D10316" s="73">
        <v>437176.89</v>
      </c>
    </row>
    <row r="10317" spans="2:4" x14ac:dyDescent="0.3">
      <c r="B10317" s="72" t="s">
        <v>748</v>
      </c>
      <c r="C10317" s="74" t="s">
        <v>59</v>
      </c>
      <c r="D10317" s="73">
        <v>101579.88</v>
      </c>
    </row>
    <row r="10318" spans="2:4" x14ac:dyDescent="0.3">
      <c r="B10318" s="72" t="s">
        <v>748</v>
      </c>
      <c r="C10318" s="74" t="s">
        <v>65</v>
      </c>
      <c r="D10318" s="73">
        <v>50709.54</v>
      </c>
    </row>
    <row r="10319" spans="2:4" x14ac:dyDescent="0.3">
      <c r="B10319" s="72" t="s">
        <v>748</v>
      </c>
      <c r="C10319" s="74" t="s">
        <v>67</v>
      </c>
      <c r="D10319" s="73">
        <v>979.31</v>
      </c>
    </row>
    <row r="10320" spans="2:4" x14ac:dyDescent="0.3">
      <c r="B10320" s="72" t="s">
        <v>748</v>
      </c>
      <c r="C10320" s="74" t="s">
        <v>69</v>
      </c>
      <c r="D10320" s="73">
        <v>6901964.4100000001</v>
      </c>
    </row>
    <row r="10321" spans="2:4" x14ac:dyDescent="0.3">
      <c r="B10321" s="72" t="s">
        <v>748</v>
      </c>
      <c r="C10321" s="74" t="s">
        <v>71</v>
      </c>
      <c r="D10321" s="73">
        <v>4098272.4299999997</v>
      </c>
    </row>
    <row r="10322" spans="2:4" x14ac:dyDescent="0.3">
      <c r="B10322" s="72" t="s">
        <v>748</v>
      </c>
      <c r="C10322" s="74" t="s">
        <v>73</v>
      </c>
      <c r="D10322" s="73">
        <v>10006306.800000001</v>
      </c>
    </row>
    <row r="10323" spans="2:4" x14ac:dyDescent="0.3">
      <c r="B10323" s="72" t="s">
        <v>748</v>
      </c>
      <c r="C10323" s="74" t="s">
        <v>85</v>
      </c>
      <c r="D10323" s="73">
        <v>102858.68</v>
      </c>
    </row>
    <row r="10324" spans="2:4" x14ac:dyDescent="0.3">
      <c r="B10324" s="72" t="s">
        <v>748</v>
      </c>
      <c r="C10324" s="74" t="s">
        <v>87</v>
      </c>
      <c r="D10324" s="73">
        <v>169168.28</v>
      </c>
    </row>
    <row r="10325" spans="2:4" x14ac:dyDescent="0.3">
      <c r="B10325" s="72" t="s">
        <v>748</v>
      </c>
      <c r="C10325" s="74" t="s">
        <v>89</v>
      </c>
      <c r="D10325" s="73">
        <v>721.36</v>
      </c>
    </row>
    <row r="10326" spans="2:4" x14ac:dyDescent="0.3">
      <c r="B10326" s="72" t="s">
        <v>748</v>
      </c>
      <c r="C10326" s="74" t="s">
        <v>91</v>
      </c>
      <c r="D10326" s="73">
        <v>970319.0900000002</v>
      </c>
    </row>
    <row r="10327" spans="2:4" x14ac:dyDescent="0.3">
      <c r="B10327" s="72" t="s">
        <v>748</v>
      </c>
      <c r="C10327" s="74" t="s">
        <v>93</v>
      </c>
      <c r="D10327" s="73">
        <v>587328.36</v>
      </c>
    </row>
    <row r="10328" spans="2:4" x14ac:dyDescent="0.3">
      <c r="B10328" s="72" t="s">
        <v>748</v>
      </c>
      <c r="C10328" s="74" t="s">
        <v>95</v>
      </c>
      <c r="D10328" s="73">
        <v>2694509.9899999998</v>
      </c>
    </row>
    <row r="10329" spans="2:4" x14ac:dyDescent="0.3">
      <c r="B10329" s="72" t="s">
        <v>748</v>
      </c>
      <c r="C10329" s="74" t="s">
        <v>105</v>
      </c>
      <c r="D10329" s="73">
        <v>129813.1</v>
      </c>
    </row>
    <row r="10330" spans="2:4" x14ac:dyDescent="0.3">
      <c r="B10330" s="72" t="s">
        <v>748</v>
      </c>
      <c r="C10330" s="74" t="s">
        <v>107</v>
      </c>
      <c r="D10330" s="73">
        <v>151350.32</v>
      </c>
    </row>
    <row r="10331" spans="2:4" x14ac:dyDescent="0.3">
      <c r="B10331" s="72" t="s">
        <v>748</v>
      </c>
      <c r="C10331" s="74" t="s">
        <v>109</v>
      </c>
      <c r="D10331" s="73">
        <v>17554456.739999998</v>
      </c>
    </row>
    <row r="10332" spans="2:4" x14ac:dyDescent="0.3">
      <c r="B10332" s="72" t="s">
        <v>748</v>
      </c>
      <c r="C10332" s="74" t="s">
        <v>111</v>
      </c>
      <c r="D10332" s="73">
        <v>98978.5</v>
      </c>
    </row>
    <row r="10333" spans="2:4" x14ac:dyDescent="0.3">
      <c r="B10333" s="72" t="s">
        <v>748</v>
      </c>
      <c r="C10333" s="74" t="s">
        <v>115</v>
      </c>
      <c r="D10333" s="73">
        <v>250955.29</v>
      </c>
    </row>
    <row r="10334" spans="2:4" x14ac:dyDescent="0.3">
      <c r="B10334" s="72" t="s">
        <v>748</v>
      </c>
      <c r="C10334" s="74" t="s">
        <v>117</v>
      </c>
      <c r="D10334" s="73">
        <v>1004.5</v>
      </c>
    </row>
    <row r="10335" spans="2:4" x14ac:dyDescent="0.3">
      <c r="B10335" s="72" t="s">
        <v>748</v>
      </c>
      <c r="C10335" s="74" t="s">
        <v>119</v>
      </c>
      <c r="D10335" s="73">
        <v>309123</v>
      </c>
    </row>
    <row r="10336" spans="2:4" x14ac:dyDescent="0.3">
      <c r="B10336" s="72" t="s">
        <v>748</v>
      </c>
      <c r="C10336" s="74" t="s">
        <v>121</v>
      </c>
      <c r="D10336" s="73">
        <v>50288.77</v>
      </c>
    </row>
    <row r="10337" spans="2:4" x14ac:dyDescent="0.3">
      <c r="B10337" s="72" t="s">
        <v>748</v>
      </c>
      <c r="C10337" s="74" t="s">
        <v>22</v>
      </c>
      <c r="D10337" s="73">
        <v>387736.81999999995</v>
      </c>
    </row>
    <row r="10338" spans="2:4" x14ac:dyDescent="0.3">
      <c r="B10338" s="72" t="s">
        <v>748</v>
      </c>
      <c r="C10338" s="74" t="s">
        <v>6</v>
      </c>
      <c r="D10338" s="73">
        <v>2070674.7</v>
      </c>
    </row>
    <row r="10339" spans="2:4" x14ac:dyDescent="0.3">
      <c r="B10339" s="72" t="s">
        <v>748</v>
      </c>
      <c r="C10339" s="74" t="s">
        <v>8</v>
      </c>
      <c r="D10339" s="73">
        <v>6601.46</v>
      </c>
    </row>
    <row r="10340" spans="2:4" x14ac:dyDescent="0.3">
      <c r="B10340" s="72" t="s">
        <v>748</v>
      </c>
      <c r="C10340" s="74" t="s">
        <v>10</v>
      </c>
      <c r="D10340" s="73">
        <v>35450.410000000003</v>
      </c>
    </row>
    <row r="10341" spans="2:4" x14ac:dyDescent="0.3">
      <c r="B10341" s="72" t="s">
        <v>748</v>
      </c>
      <c r="C10341" s="74" t="s">
        <v>12</v>
      </c>
      <c r="D10341" s="73">
        <v>17525.88</v>
      </c>
    </row>
    <row r="10342" spans="2:4" x14ac:dyDescent="0.3">
      <c r="B10342" s="72" t="s">
        <v>748</v>
      </c>
      <c r="C10342" s="74" t="s">
        <v>14</v>
      </c>
      <c r="D10342" s="73">
        <v>120301.06</v>
      </c>
    </row>
    <row r="10343" spans="2:4" x14ac:dyDescent="0.3">
      <c r="B10343" s="72" t="s">
        <v>748</v>
      </c>
      <c r="C10343" s="74" t="s">
        <v>16</v>
      </c>
      <c r="D10343" s="73">
        <v>16285.9</v>
      </c>
    </row>
    <row r="10344" spans="2:4" x14ac:dyDescent="0.3">
      <c r="B10344" s="72" t="s">
        <v>748</v>
      </c>
      <c r="C10344" s="74" t="s">
        <v>18</v>
      </c>
      <c r="D10344" s="73">
        <v>6628161.6299999999</v>
      </c>
    </row>
    <row r="10345" spans="2:4" x14ac:dyDescent="0.3">
      <c r="B10345" s="72" t="s">
        <v>256</v>
      </c>
      <c r="C10345" s="74" t="s">
        <v>194</v>
      </c>
      <c r="D10345" s="73">
        <v>12589.29</v>
      </c>
    </row>
    <row r="10346" spans="2:4" x14ac:dyDescent="0.3">
      <c r="B10346" s="72" t="s">
        <v>256</v>
      </c>
      <c r="C10346" s="74" t="s">
        <v>193</v>
      </c>
      <c r="D10346" s="73">
        <v>-12589.29</v>
      </c>
    </row>
    <row r="10347" spans="2:4" x14ac:dyDescent="0.3">
      <c r="B10347" s="72" t="s">
        <v>256</v>
      </c>
      <c r="C10347" s="74" t="s">
        <v>186</v>
      </c>
      <c r="D10347" s="73">
        <v>7029.0199999999995</v>
      </c>
    </row>
    <row r="10348" spans="2:4" x14ac:dyDescent="0.3">
      <c r="B10348" s="72" t="s">
        <v>256</v>
      </c>
      <c r="C10348" s="74" t="s">
        <v>187</v>
      </c>
      <c r="D10348" s="73">
        <v>26574.5</v>
      </c>
    </row>
    <row r="10349" spans="2:4" x14ac:dyDescent="0.3">
      <c r="B10349" s="72" t="s">
        <v>256</v>
      </c>
      <c r="C10349" s="74" t="s">
        <v>190</v>
      </c>
      <c r="D10349" s="73">
        <v>12899.15</v>
      </c>
    </row>
    <row r="10350" spans="2:4" x14ac:dyDescent="0.3">
      <c r="B10350" s="72" t="s">
        <v>256</v>
      </c>
      <c r="C10350" s="74" t="s">
        <v>191</v>
      </c>
      <c r="D10350" s="73">
        <v>9685.32</v>
      </c>
    </row>
    <row r="10351" spans="2:4" x14ac:dyDescent="0.3">
      <c r="B10351" s="72" t="s">
        <v>256</v>
      </c>
      <c r="C10351" s="74" t="s">
        <v>192</v>
      </c>
      <c r="D10351" s="73">
        <v>1132105.2000000002</v>
      </c>
    </row>
    <row r="10352" spans="2:4" x14ac:dyDescent="0.3">
      <c r="B10352" s="72" t="s">
        <v>256</v>
      </c>
      <c r="C10352" s="74" t="s">
        <v>172</v>
      </c>
      <c r="D10352" s="73">
        <v>10496.39</v>
      </c>
    </row>
    <row r="10353" spans="2:4" x14ac:dyDescent="0.3">
      <c r="B10353" s="72" t="s">
        <v>256</v>
      </c>
      <c r="C10353" s="74" t="s">
        <v>174</v>
      </c>
      <c r="D10353" s="73">
        <v>28432.879999999997</v>
      </c>
    </row>
    <row r="10354" spans="2:4" x14ac:dyDescent="0.3">
      <c r="B10354" s="72" t="s">
        <v>256</v>
      </c>
      <c r="C10354" s="74" t="s">
        <v>178</v>
      </c>
      <c r="D10354" s="73">
        <v>12250.26</v>
      </c>
    </row>
    <row r="10355" spans="2:4" x14ac:dyDescent="0.3">
      <c r="B10355" s="72" t="s">
        <v>256</v>
      </c>
      <c r="C10355" s="74" t="s">
        <v>180</v>
      </c>
      <c r="D10355" s="73">
        <v>10619.49</v>
      </c>
    </row>
    <row r="10356" spans="2:4" x14ac:dyDescent="0.3">
      <c r="B10356" s="72" t="s">
        <v>256</v>
      </c>
      <c r="C10356" s="74" t="s">
        <v>182</v>
      </c>
      <c r="D10356" s="73">
        <v>494284.16000000003</v>
      </c>
    </row>
    <row r="10357" spans="2:4" x14ac:dyDescent="0.3">
      <c r="B10357" s="72" t="s">
        <v>256</v>
      </c>
      <c r="C10357" s="74" t="s">
        <v>139</v>
      </c>
      <c r="D10357" s="73">
        <v>145564.43</v>
      </c>
    </row>
    <row r="10358" spans="2:4" x14ac:dyDescent="0.3">
      <c r="B10358" s="72" t="s">
        <v>256</v>
      </c>
      <c r="C10358" s="74" t="s">
        <v>141</v>
      </c>
      <c r="D10358" s="73">
        <v>172975.5</v>
      </c>
    </row>
    <row r="10359" spans="2:4" x14ac:dyDescent="0.3">
      <c r="B10359" s="72" t="s">
        <v>256</v>
      </c>
      <c r="C10359" s="74" t="s">
        <v>143</v>
      </c>
      <c r="D10359" s="73">
        <v>12701.279999999999</v>
      </c>
    </row>
    <row r="10360" spans="2:4" x14ac:dyDescent="0.3">
      <c r="B10360" s="72" t="s">
        <v>256</v>
      </c>
      <c r="C10360" s="74" t="s">
        <v>145</v>
      </c>
      <c r="D10360" s="73">
        <v>6646.5599999999995</v>
      </c>
    </row>
    <row r="10361" spans="2:4" x14ac:dyDescent="0.3">
      <c r="B10361" s="72" t="s">
        <v>256</v>
      </c>
      <c r="C10361" s="74" t="s">
        <v>159</v>
      </c>
      <c r="D10361" s="73">
        <v>55583.75</v>
      </c>
    </row>
    <row r="10362" spans="2:4" x14ac:dyDescent="0.3">
      <c r="B10362" s="72" t="s">
        <v>256</v>
      </c>
      <c r="C10362" s="74" t="s">
        <v>161</v>
      </c>
      <c r="D10362" s="73">
        <v>151541.26</v>
      </c>
    </row>
    <row r="10363" spans="2:4" x14ac:dyDescent="0.3">
      <c r="B10363" s="72" t="s">
        <v>256</v>
      </c>
      <c r="C10363" s="74" t="s">
        <v>163</v>
      </c>
      <c r="D10363" s="73">
        <v>37265.519999999997</v>
      </c>
    </row>
    <row r="10364" spans="2:4" x14ac:dyDescent="0.3">
      <c r="B10364" s="72" t="s">
        <v>256</v>
      </c>
      <c r="C10364" s="74" t="s">
        <v>165</v>
      </c>
      <c r="D10364" s="73">
        <v>89288.94</v>
      </c>
    </row>
    <row r="10365" spans="2:4" x14ac:dyDescent="0.3">
      <c r="B10365" s="72" t="s">
        <v>256</v>
      </c>
      <c r="C10365" s="74" t="s">
        <v>124</v>
      </c>
      <c r="D10365" s="73">
        <v>9189.7200000000012</v>
      </c>
    </row>
    <row r="10366" spans="2:4" x14ac:dyDescent="0.3">
      <c r="B10366" s="72" t="s">
        <v>256</v>
      </c>
      <c r="C10366" s="74" t="s">
        <v>126</v>
      </c>
      <c r="D10366" s="73">
        <v>7802.46</v>
      </c>
    </row>
    <row r="10367" spans="2:4" x14ac:dyDescent="0.3">
      <c r="B10367" s="72" t="s">
        <v>256</v>
      </c>
      <c r="C10367" s="74" t="s">
        <v>128</v>
      </c>
      <c r="D10367" s="73">
        <v>40401</v>
      </c>
    </row>
    <row r="10368" spans="2:4" x14ac:dyDescent="0.3">
      <c r="B10368" s="72" t="s">
        <v>256</v>
      </c>
      <c r="C10368" s="74" t="s">
        <v>130</v>
      </c>
      <c r="D10368" s="73">
        <v>9289.83</v>
      </c>
    </row>
    <row r="10369" spans="2:4" x14ac:dyDescent="0.3">
      <c r="B10369" s="72" t="s">
        <v>256</v>
      </c>
      <c r="C10369" s="74" t="s">
        <v>132</v>
      </c>
      <c r="D10369" s="73">
        <v>273604.95</v>
      </c>
    </row>
    <row r="10370" spans="2:4" x14ac:dyDescent="0.3">
      <c r="B10370" s="72" t="s">
        <v>256</v>
      </c>
      <c r="C10370" s="74" t="s">
        <v>39</v>
      </c>
      <c r="D10370" s="73">
        <v>4673.5</v>
      </c>
    </row>
    <row r="10371" spans="2:4" x14ac:dyDescent="0.3">
      <c r="B10371" s="72" t="s">
        <v>256</v>
      </c>
      <c r="C10371" s="74" t="s">
        <v>45</v>
      </c>
      <c r="D10371" s="73">
        <v>3603.85</v>
      </c>
    </row>
    <row r="10372" spans="2:4" x14ac:dyDescent="0.3">
      <c r="B10372" s="72" t="s">
        <v>256</v>
      </c>
      <c r="C10372" s="74" t="s">
        <v>49</v>
      </c>
      <c r="D10372" s="73">
        <v>39683.279999999999</v>
      </c>
    </row>
    <row r="10373" spans="2:4" x14ac:dyDescent="0.3">
      <c r="B10373" s="72" t="s">
        <v>256</v>
      </c>
      <c r="C10373" s="74" t="s">
        <v>55</v>
      </c>
      <c r="D10373" s="73">
        <v>30</v>
      </c>
    </row>
    <row r="10374" spans="2:4" x14ac:dyDescent="0.3">
      <c r="B10374" s="72" t="s">
        <v>256</v>
      </c>
      <c r="C10374" s="74" t="s">
        <v>57</v>
      </c>
      <c r="D10374" s="73">
        <v>7472.34</v>
      </c>
    </row>
    <row r="10375" spans="2:4" x14ac:dyDescent="0.3">
      <c r="B10375" s="72" t="s">
        <v>256</v>
      </c>
      <c r="C10375" s="74" t="s">
        <v>67</v>
      </c>
      <c r="D10375" s="73">
        <v>51.75</v>
      </c>
    </row>
    <row r="10376" spans="2:4" x14ac:dyDescent="0.3">
      <c r="B10376" s="72" t="s">
        <v>256</v>
      </c>
      <c r="C10376" s="74" t="s">
        <v>69</v>
      </c>
      <c r="D10376" s="73">
        <v>280.8</v>
      </c>
    </row>
    <row r="10377" spans="2:4" x14ac:dyDescent="0.3">
      <c r="B10377" s="72" t="s">
        <v>256</v>
      </c>
      <c r="C10377" s="74" t="s">
        <v>71</v>
      </c>
      <c r="D10377" s="73">
        <v>74607.75</v>
      </c>
    </row>
    <row r="10378" spans="2:4" x14ac:dyDescent="0.3">
      <c r="B10378" s="72" t="s">
        <v>256</v>
      </c>
      <c r="C10378" s="74" t="s">
        <v>89</v>
      </c>
      <c r="D10378" s="73">
        <v>17707.41</v>
      </c>
    </row>
    <row r="10379" spans="2:4" x14ac:dyDescent="0.3">
      <c r="B10379" s="72" t="s">
        <v>256</v>
      </c>
      <c r="C10379" s="74" t="s">
        <v>91</v>
      </c>
      <c r="D10379" s="73">
        <v>54322.49</v>
      </c>
    </row>
    <row r="10380" spans="2:4" x14ac:dyDescent="0.3">
      <c r="B10380" s="72" t="s">
        <v>256</v>
      </c>
      <c r="C10380" s="74" t="s">
        <v>93</v>
      </c>
      <c r="D10380" s="73">
        <v>5753</v>
      </c>
    </row>
    <row r="10381" spans="2:4" x14ac:dyDescent="0.3">
      <c r="B10381" s="72" t="s">
        <v>256</v>
      </c>
      <c r="C10381" s="74" t="s">
        <v>95</v>
      </c>
      <c r="D10381" s="73">
        <v>32511.919999999998</v>
      </c>
    </row>
    <row r="10382" spans="2:4" x14ac:dyDescent="0.3">
      <c r="B10382" s="72" t="s">
        <v>256</v>
      </c>
      <c r="C10382" s="74" t="s">
        <v>101</v>
      </c>
      <c r="D10382" s="73">
        <v>3313.22</v>
      </c>
    </row>
    <row r="10383" spans="2:4" x14ac:dyDescent="0.3">
      <c r="B10383" s="72" t="s">
        <v>256</v>
      </c>
      <c r="C10383" s="74" t="s">
        <v>109</v>
      </c>
      <c r="D10383" s="73">
        <v>78156.570000000007</v>
      </c>
    </row>
    <row r="10384" spans="2:4" x14ac:dyDescent="0.3">
      <c r="B10384" s="72" t="s">
        <v>256</v>
      </c>
      <c r="C10384" s="74" t="s">
        <v>111</v>
      </c>
      <c r="D10384" s="73">
        <v>2463.0500000000002</v>
      </c>
    </row>
    <row r="10385" spans="2:4" x14ac:dyDescent="0.3">
      <c r="B10385" s="72" t="s">
        <v>256</v>
      </c>
      <c r="C10385" s="74" t="s">
        <v>115</v>
      </c>
      <c r="D10385" s="73">
        <v>18483.25</v>
      </c>
    </row>
    <row r="10386" spans="2:4" x14ac:dyDescent="0.3">
      <c r="B10386" s="72" t="s">
        <v>256</v>
      </c>
      <c r="C10386" s="74" t="s">
        <v>117</v>
      </c>
      <c r="D10386" s="73">
        <v>76434.37</v>
      </c>
    </row>
    <row r="10387" spans="2:4" x14ac:dyDescent="0.3">
      <c r="B10387" s="72" t="s">
        <v>256</v>
      </c>
      <c r="C10387" s="74" t="s">
        <v>121</v>
      </c>
      <c r="D10387" s="73">
        <v>17714.78</v>
      </c>
    </row>
    <row r="10388" spans="2:4" x14ac:dyDescent="0.3">
      <c r="B10388" s="72" t="s">
        <v>256</v>
      </c>
      <c r="C10388" s="74" t="s">
        <v>22</v>
      </c>
      <c r="D10388" s="73">
        <v>3422.13</v>
      </c>
    </row>
    <row r="10389" spans="2:4" x14ac:dyDescent="0.3">
      <c r="B10389" s="72" t="s">
        <v>256</v>
      </c>
      <c r="C10389" s="74" t="s">
        <v>10</v>
      </c>
      <c r="D10389" s="73">
        <v>5075.6000000000004</v>
      </c>
    </row>
    <row r="10390" spans="2:4" x14ac:dyDescent="0.3">
      <c r="B10390" s="72" t="s">
        <v>778</v>
      </c>
      <c r="C10390" s="74" t="s">
        <v>194</v>
      </c>
      <c r="D10390" s="73">
        <v>466514.53999999992</v>
      </c>
    </row>
    <row r="10391" spans="2:4" x14ac:dyDescent="0.3">
      <c r="B10391" s="72" t="s">
        <v>778</v>
      </c>
      <c r="C10391" s="74" t="s">
        <v>193</v>
      </c>
      <c r="D10391" s="73">
        <v>-466514.5400000001</v>
      </c>
    </row>
    <row r="10392" spans="2:4" x14ac:dyDescent="0.3">
      <c r="B10392" s="72" t="s">
        <v>778</v>
      </c>
      <c r="C10392" s="74" t="s">
        <v>185</v>
      </c>
      <c r="D10392" s="73">
        <v>159740</v>
      </c>
    </row>
    <row r="10393" spans="2:4" x14ac:dyDescent="0.3">
      <c r="B10393" s="72" t="s">
        <v>778</v>
      </c>
      <c r="C10393" s="74" t="s">
        <v>186</v>
      </c>
      <c r="D10393" s="73">
        <v>731515.14999999991</v>
      </c>
    </row>
    <row r="10394" spans="2:4" x14ac:dyDescent="0.3">
      <c r="B10394" s="72" t="s">
        <v>778</v>
      </c>
      <c r="C10394" s="74" t="s">
        <v>187</v>
      </c>
      <c r="D10394" s="73">
        <v>3516059.9099999997</v>
      </c>
    </row>
    <row r="10395" spans="2:4" x14ac:dyDescent="0.3">
      <c r="B10395" s="72" t="s">
        <v>778</v>
      </c>
      <c r="C10395" s="74" t="s">
        <v>190</v>
      </c>
      <c r="D10395" s="73">
        <v>1786128.25</v>
      </c>
    </row>
    <row r="10396" spans="2:4" x14ac:dyDescent="0.3">
      <c r="B10396" s="72" t="s">
        <v>778</v>
      </c>
      <c r="C10396" s="74" t="s">
        <v>191</v>
      </c>
      <c r="D10396" s="73">
        <v>1140534.1599999999</v>
      </c>
    </row>
    <row r="10397" spans="2:4" x14ac:dyDescent="0.3">
      <c r="B10397" s="72" t="s">
        <v>778</v>
      </c>
      <c r="C10397" s="74" t="s">
        <v>192</v>
      </c>
      <c r="D10397" s="73">
        <v>33308525.129999995</v>
      </c>
    </row>
    <row r="10398" spans="2:4" x14ac:dyDescent="0.3">
      <c r="B10398" s="72" t="s">
        <v>778</v>
      </c>
      <c r="C10398" s="74" t="s">
        <v>172</v>
      </c>
      <c r="D10398" s="73">
        <v>183170.39</v>
      </c>
    </row>
    <row r="10399" spans="2:4" x14ac:dyDescent="0.3">
      <c r="B10399" s="72" t="s">
        <v>778</v>
      </c>
      <c r="C10399" s="74" t="s">
        <v>174</v>
      </c>
      <c r="D10399" s="73">
        <v>499744.36</v>
      </c>
    </row>
    <row r="10400" spans="2:4" x14ac:dyDescent="0.3">
      <c r="B10400" s="72" t="s">
        <v>778</v>
      </c>
      <c r="C10400" s="74" t="s">
        <v>178</v>
      </c>
      <c r="D10400" s="73">
        <v>861059.93</v>
      </c>
    </row>
    <row r="10401" spans="2:4" x14ac:dyDescent="0.3">
      <c r="B10401" s="72" t="s">
        <v>778</v>
      </c>
      <c r="C10401" s="74" t="s">
        <v>180</v>
      </c>
      <c r="D10401" s="73">
        <v>619556</v>
      </c>
    </row>
    <row r="10402" spans="2:4" x14ac:dyDescent="0.3">
      <c r="B10402" s="72" t="s">
        <v>778</v>
      </c>
      <c r="C10402" s="74" t="s">
        <v>182</v>
      </c>
      <c r="D10402" s="73">
        <v>11732435.589999996</v>
      </c>
    </row>
    <row r="10403" spans="2:4" x14ac:dyDescent="0.3">
      <c r="B10403" s="72" t="s">
        <v>778</v>
      </c>
      <c r="C10403" s="74" t="s">
        <v>137</v>
      </c>
      <c r="D10403" s="73">
        <v>20600</v>
      </c>
    </row>
    <row r="10404" spans="2:4" x14ac:dyDescent="0.3">
      <c r="B10404" s="72" t="s">
        <v>778</v>
      </c>
      <c r="C10404" s="74" t="s">
        <v>139</v>
      </c>
      <c r="D10404" s="73">
        <v>3133465.1700000004</v>
      </c>
    </row>
    <row r="10405" spans="2:4" x14ac:dyDescent="0.3">
      <c r="B10405" s="72" t="s">
        <v>778</v>
      </c>
      <c r="C10405" s="74" t="s">
        <v>141</v>
      </c>
      <c r="D10405" s="73">
        <v>4650745.83</v>
      </c>
    </row>
    <row r="10406" spans="2:4" x14ac:dyDescent="0.3">
      <c r="B10406" s="72" t="s">
        <v>778</v>
      </c>
      <c r="C10406" s="74" t="s">
        <v>143</v>
      </c>
      <c r="D10406" s="73">
        <v>341446.43</v>
      </c>
    </row>
    <row r="10407" spans="2:4" x14ac:dyDescent="0.3">
      <c r="B10407" s="72" t="s">
        <v>778</v>
      </c>
      <c r="C10407" s="74" t="s">
        <v>145</v>
      </c>
      <c r="D10407" s="73">
        <v>186410.3</v>
      </c>
    </row>
    <row r="10408" spans="2:4" x14ac:dyDescent="0.3">
      <c r="B10408" s="72" t="s">
        <v>778</v>
      </c>
      <c r="C10408" s="74" t="s">
        <v>147</v>
      </c>
      <c r="D10408" s="73">
        <v>74060.320000000007</v>
      </c>
    </row>
    <row r="10409" spans="2:4" x14ac:dyDescent="0.3">
      <c r="B10409" s="72" t="s">
        <v>778</v>
      </c>
      <c r="C10409" s="74" t="s">
        <v>149</v>
      </c>
      <c r="D10409" s="73">
        <v>215584.25999999998</v>
      </c>
    </row>
    <row r="10410" spans="2:4" x14ac:dyDescent="0.3">
      <c r="B10410" s="72" t="s">
        <v>778</v>
      </c>
      <c r="C10410" s="74" t="s">
        <v>159</v>
      </c>
      <c r="D10410" s="73">
        <v>1488235.0999999996</v>
      </c>
    </row>
    <row r="10411" spans="2:4" x14ac:dyDescent="0.3">
      <c r="B10411" s="72" t="s">
        <v>778</v>
      </c>
      <c r="C10411" s="74" t="s">
        <v>161</v>
      </c>
      <c r="D10411" s="73">
        <v>5619962.3000000007</v>
      </c>
    </row>
    <row r="10412" spans="2:4" x14ac:dyDescent="0.3">
      <c r="B10412" s="72" t="s">
        <v>778</v>
      </c>
      <c r="C10412" s="74" t="s">
        <v>163</v>
      </c>
      <c r="D10412" s="73">
        <v>1024615.8999999999</v>
      </c>
    </row>
    <row r="10413" spans="2:4" x14ac:dyDescent="0.3">
      <c r="B10413" s="72" t="s">
        <v>778</v>
      </c>
      <c r="C10413" s="74" t="s">
        <v>165</v>
      </c>
      <c r="D10413" s="73">
        <v>2990636.2399999993</v>
      </c>
    </row>
    <row r="10414" spans="2:4" x14ac:dyDescent="0.3">
      <c r="B10414" s="72" t="s">
        <v>778</v>
      </c>
      <c r="C10414" s="74" t="s">
        <v>124</v>
      </c>
      <c r="D10414" s="73">
        <v>732294.87</v>
      </c>
    </row>
    <row r="10415" spans="2:4" x14ac:dyDescent="0.3">
      <c r="B10415" s="72" t="s">
        <v>778</v>
      </c>
      <c r="C10415" s="74" t="s">
        <v>126</v>
      </c>
      <c r="D10415" s="73">
        <v>300971.73</v>
      </c>
    </row>
    <row r="10416" spans="2:4" x14ac:dyDescent="0.3">
      <c r="B10416" s="72" t="s">
        <v>778</v>
      </c>
      <c r="C10416" s="74" t="s">
        <v>128</v>
      </c>
      <c r="D10416" s="73">
        <v>938163.53</v>
      </c>
    </row>
    <row r="10417" spans="2:4" x14ac:dyDescent="0.3">
      <c r="B10417" s="72" t="s">
        <v>778</v>
      </c>
      <c r="C10417" s="74" t="s">
        <v>130</v>
      </c>
      <c r="D10417" s="73">
        <v>177454.97999999998</v>
      </c>
    </row>
    <row r="10418" spans="2:4" x14ac:dyDescent="0.3">
      <c r="B10418" s="72" t="s">
        <v>778</v>
      </c>
      <c r="C10418" s="74" t="s">
        <v>132</v>
      </c>
      <c r="D10418" s="73">
        <v>1868557.1899999995</v>
      </c>
    </row>
    <row r="10419" spans="2:4" x14ac:dyDescent="0.3">
      <c r="B10419" s="72" t="s">
        <v>778</v>
      </c>
      <c r="C10419" s="74" t="s">
        <v>39</v>
      </c>
      <c r="D10419" s="73">
        <v>81956.83</v>
      </c>
    </row>
    <row r="10420" spans="2:4" x14ac:dyDescent="0.3">
      <c r="B10420" s="72" t="s">
        <v>778</v>
      </c>
      <c r="C10420" s="74" t="s">
        <v>49</v>
      </c>
      <c r="D10420" s="73">
        <v>738124.80000000005</v>
      </c>
    </row>
    <row r="10421" spans="2:4" x14ac:dyDescent="0.3">
      <c r="B10421" s="72" t="s">
        <v>778</v>
      </c>
      <c r="C10421" s="74" t="s">
        <v>51</v>
      </c>
      <c r="D10421" s="73">
        <v>175429.89</v>
      </c>
    </row>
    <row r="10422" spans="2:4" x14ac:dyDescent="0.3">
      <c r="B10422" s="72" t="s">
        <v>778</v>
      </c>
      <c r="C10422" s="74" t="s">
        <v>55</v>
      </c>
      <c r="D10422" s="73">
        <v>262436.36</v>
      </c>
    </row>
    <row r="10423" spans="2:4" x14ac:dyDescent="0.3">
      <c r="B10423" s="72" t="s">
        <v>778</v>
      </c>
      <c r="C10423" s="74" t="s">
        <v>57</v>
      </c>
      <c r="D10423" s="73">
        <v>994.89</v>
      </c>
    </row>
    <row r="10424" spans="2:4" x14ac:dyDescent="0.3">
      <c r="B10424" s="72" t="s">
        <v>778</v>
      </c>
      <c r="C10424" s="74" t="s">
        <v>61</v>
      </c>
      <c r="D10424" s="73">
        <v>800549.97</v>
      </c>
    </row>
    <row r="10425" spans="2:4" x14ac:dyDescent="0.3">
      <c r="B10425" s="72" t="s">
        <v>778</v>
      </c>
      <c r="C10425" s="74" t="s">
        <v>63</v>
      </c>
      <c r="D10425" s="73">
        <v>1714071.2899999998</v>
      </c>
    </row>
    <row r="10426" spans="2:4" x14ac:dyDescent="0.3">
      <c r="B10426" s="72" t="s">
        <v>778</v>
      </c>
      <c r="C10426" s="74" t="s">
        <v>65</v>
      </c>
      <c r="D10426" s="73">
        <v>15772.1</v>
      </c>
    </row>
    <row r="10427" spans="2:4" x14ac:dyDescent="0.3">
      <c r="B10427" s="72" t="s">
        <v>778</v>
      </c>
      <c r="C10427" s="74" t="s">
        <v>67</v>
      </c>
      <c r="D10427" s="73">
        <v>7473.49</v>
      </c>
    </row>
    <row r="10428" spans="2:4" x14ac:dyDescent="0.3">
      <c r="B10428" s="72" t="s">
        <v>778</v>
      </c>
      <c r="C10428" s="74" t="s">
        <v>69</v>
      </c>
      <c r="D10428" s="73">
        <v>1153643.52</v>
      </c>
    </row>
    <row r="10429" spans="2:4" x14ac:dyDescent="0.3">
      <c r="B10429" s="72" t="s">
        <v>778</v>
      </c>
      <c r="C10429" s="74" t="s">
        <v>71</v>
      </c>
      <c r="D10429" s="73">
        <v>897140</v>
      </c>
    </row>
    <row r="10430" spans="2:4" x14ac:dyDescent="0.3">
      <c r="B10430" s="72" t="s">
        <v>778</v>
      </c>
      <c r="C10430" s="74" t="s">
        <v>73</v>
      </c>
      <c r="D10430" s="73">
        <v>130430.73</v>
      </c>
    </row>
    <row r="10431" spans="2:4" x14ac:dyDescent="0.3">
      <c r="B10431" s="72" t="s">
        <v>778</v>
      </c>
      <c r="C10431" s="74" t="s">
        <v>85</v>
      </c>
      <c r="D10431" s="73">
        <v>68766.37999999999</v>
      </c>
    </row>
    <row r="10432" spans="2:4" x14ac:dyDescent="0.3">
      <c r="B10432" s="72" t="s">
        <v>778</v>
      </c>
      <c r="C10432" s="74" t="s">
        <v>87</v>
      </c>
      <c r="D10432" s="73">
        <v>1</v>
      </c>
    </row>
    <row r="10433" spans="2:4" x14ac:dyDescent="0.3">
      <c r="B10433" s="72" t="s">
        <v>778</v>
      </c>
      <c r="C10433" s="74" t="s">
        <v>89</v>
      </c>
      <c r="D10433" s="73">
        <v>120167.48999999998</v>
      </c>
    </row>
    <row r="10434" spans="2:4" x14ac:dyDescent="0.3">
      <c r="B10434" s="72" t="s">
        <v>778</v>
      </c>
      <c r="C10434" s="74" t="s">
        <v>91</v>
      </c>
      <c r="D10434" s="73">
        <v>420113.73</v>
      </c>
    </row>
    <row r="10435" spans="2:4" x14ac:dyDescent="0.3">
      <c r="B10435" s="72" t="s">
        <v>778</v>
      </c>
      <c r="C10435" s="74" t="s">
        <v>93</v>
      </c>
      <c r="D10435" s="73">
        <v>425353.06999999995</v>
      </c>
    </row>
    <row r="10436" spans="2:4" x14ac:dyDescent="0.3">
      <c r="B10436" s="72" t="s">
        <v>778</v>
      </c>
      <c r="C10436" s="74" t="s">
        <v>95</v>
      </c>
      <c r="D10436" s="73">
        <v>310586.19</v>
      </c>
    </row>
    <row r="10437" spans="2:4" x14ac:dyDescent="0.3">
      <c r="B10437" s="72" t="s">
        <v>778</v>
      </c>
      <c r="C10437" s="74" t="s">
        <v>97</v>
      </c>
      <c r="D10437" s="73">
        <v>32015.100000000002</v>
      </c>
    </row>
    <row r="10438" spans="2:4" x14ac:dyDescent="0.3">
      <c r="B10438" s="72" t="s">
        <v>778</v>
      </c>
      <c r="C10438" s="74" t="s">
        <v>99</v>
      </c>
      <c r="D10438" s="73">
        <v>21862.579999999998</v>
      </c>
    </row>
    <row r="10439" spans="2:4" x14ac:dyDescent="0.3">
      <c r="B10439" s="72" t="s">
        <v>778</v>
      </c>
      <c r="C10439" s="74" t="s">
        <v>101</v>
      </c>
      <c r="D10439" s="73">
        <v>257491.47999999998</v>
      </c>
    </row>
    <row r="10440" spans="2:4" x14ac:dyDescent="0.3">
      <c r="B10440" s="72" t="s">
        <v>778</v>
      </c>
      <c r="C10440" s="74" t="s">
        <v>103</v>
      </c>
      <c r="D10440" s="73">
        <v>39732.800000000003</v>
      </c>
    </row>
    <row r="10441" spans="2:4" x14ac:dyDescent="0.3">
      <c r="B10441" s="72" t="s">
        <v>778</v>
      </c>
      <c r="C10441" s="74" t="s">
        <v>105</v>
      </c>
      <c r="D10441" s="73">
        <v>40576.080000000002</v>
      </c>
    </row>
    <row r="10442" spans="2:4" x14ac:dyDescent="0.3">
      <c r="B10442" s="72" t="s">
        <v>778</v>
      </c>
      <c r="C10442" s="74" t="s">
        <v>109</v>
      </c>
      <c r="D10442" s="73">
        <v>353704.70999999996</v>
      </c>
    </row>
    <row r="10443" spans="2:4" x14ac:dyDescent="0.3">
      <c r="B10443" s="72" t="s">
        <v>778</v>
      </c>
      <c r="C10443" s="74" t="s">
        <v>111</v>
      </c>
      <c r="D10443" s="73">
        <v>187811.02000000002</v>
      </c>
    </row>
    <row r="10444" spans="2:4" x14ac:dyDescent="0.3">
      <c r="B10444" s="72" t="s">
        <v>778</v>
      </c>
      <c r="C10444" s="74" t="s">
        <v>113</v>
      </c>
      <c r="D10444" s="73">
        <v>621868.56000000006</v>
      </c>
    </row>
    <row r="10445" spans="2:4" x14ac:dyDescent="0.3">
      <c r="B10445" s="72" t="s">
        <v>778</v>
      </c>
      <c r="C10445" s="74" t="s">
        <v>117</v>
      </c>
      <c r="D10445" s="73">
        <v>213549.72</v>
      </c>
    </row>
    <row r="10446" spans="2:4" x14ac:dyDescent="0.3">
      <c r="B10446" s="72" t="s">
        <v>778</v>
      </c>
      <c r="C10446" s="74" t="s">
        <v>119</v>
      </c>
      <c r="D10446" s="73">
        <v>70164</v>
      </c>
    </row>
    <row r="10447" spans="2:4" x14ac:dyDescent="0.3">
      <c r="B10447" s="72" t="s">
        <v>778</v>
      </c>
      <c r="C10447" s="74" t="s">
        <v>121</v>
      </c>
      <c r="D10447" s="73">
        <v>31526.63</v>
      </c>
    </row>
    <row r="10448" spans="2:4" x14ac:dyDescent="0.3">
      <c r="B10448" s="72" t="s">
        <v>778</v>
      </c>
      <c r="C10448" s="74" t="s">
        <v>22</v>
      </c>
      <c r="D10448" s="73">
        <v>50322.04</v>
      </c>
    </row>
    <row r="10449" spans="2:4" x14ac:dyDescent="0.3">
      <c r="B10449" s="72" t="s">
        <v>778</v>
      </c>
      <c r="C10449" s="74" t="s">
        <v>6</v>
      </c>
      <c r="D10449" s="73">
        <v>276999.18</v>
      </c>
    </row>
    <row r="10450" spans="2:4" x14ac:dyDescent="0.3">
      <c r="B10450" s="72" t="s">
        <v>778</v>
      </c>
      <c r="C10450" s="74" t="s">
        <v>10</v>
      </c>
      <c r="D10450" s="73">
        <v>4389</v>
      </c>
    </row>
    <row r="10451" spans="2:4" x14ac:dyDescent="0.3">
      <c r="B10451" s="72" t="s">
        <v>778</v>
      </c>
      <c r="C10451" s="74" t="s">
        <v>14</v>
      </c>
      <c r="D10451" s="73">
        <v>7246.8</v>
      </c>
    </row>
    <row r="10452" spans="2:4" x14ac:dyDescent="0.3">
      <c r="B10452" s="72" t="s">
        <v>778</v>
      </c>
      <c r="C10452" s="74" t="s">
        <v>16</v>
      </c>
      <c r="D10452" s="73">
        <v>33381.869999999995</v>
      </c>
    </row>
    <row r="10453" spans="2:4" x14ac:dyDescent="0.3">
      <c r="B10453" s="72" t="s">
        <v>742</v>
      </c>
      <c r="C10453" s="74" t="s">
        <v>194</v>
      </c>
      <c r="D10453" s="73">
        <v>426626.21000000008</v>
      </c>
    </row>
    <row r="10454" spans="2:4" x14ac:dyDescent="0.3">
      <c r="B10454" s="72" t="s">
        <v>742</v>
      </c>
      <c r="C10454" s="74" t="s">
        <v>193</v>
      </c>
      <c r="D10454" s="73">
        <v>-426626.20999999996</v>
      </c>
    </row>
    <row r="10455" spans="2:4" x14ac:dyDescent="0.3">
      <c r="B10455" s="72" t="s">
        <v>742</v>
      </c>
      <c r="C10455" s="74" t="s">
        <v>185</v>
      </c>
      <c r="D10455" s="73">
        <v>491771</v>
      </c>
    </row>
    <row r="10456" spans="2:4" x14ac:dyDescent="0.3">
      <c r="B10456" s="72" t="s">
        <v>742</v>
      </c>
      <c r="C10456" s="74" t="s">
        <v>186</v>
      </c>
      <c r="D10456" s="73">
        <v>1730037.3100000005</v>
      </c>
    </row>
    <row r="10457" spans="2:4" x14ac:dyDescent="0.3">
      <c r="B10457" s="72" t="s">
        <v>742</v>
      </c>
      <c r="C10457" s="74" t="s">
        <v>187</v>
      </c>
      <c r="D10457" s="73">
        <v>6740144.8499999987</v>
      </c>
    </row>
    <row r="10458" spans="2:4" x14ac:dyDescent="0.3">
      <c r="B10458" s="72" t="s">
        <v>742</v>
      </c>
      <c r="C10458" s="74" t="s">
        <v>190</v>
      </c>
      <c r="D10458" s="73">
        <v>694826.15</v>
      </c>
    </row>
    <row r="10459" spans="2:4" x14ac:dyDescent="0.3">
      <c r="B10459" s="72" t="s">
        <v>742</v>
      </c>
      <c r="C10459" s="74" t="s">
        <v>191</v>
      </c>
      <c r="D10459" s="73">
        <v>2133413.59</v>
      </c>
    </row>
    <row r="10460" spans="2:4" x14ac:dyDescent="0.3">
      <c r="B10460" s="72" t="s">
        <v>742</v>
      </c>
      <c r="C10460" s="74" t="s">
        <v>192</v>
      </c>
      <c r="D10460" s="73">
        <v>56486976.780000009</v>
      </c>
    </row>
    <row r="10461" spans="2:4" x14ac:dyDescent="0.3">
      <c r="B10461" s="72" t="s">
        <v>742</v>
      </c>
      <c r="C10461" s="74" t="s">
        <v>172</v>
      </c>
      <c r="D10461" s="73">
        <v>492994.79000000004</v>
      </c>
    </row>
    <row r="10462" spans="2:4" x14ac:dyDescent="0.3">
      <c r="B10462" s="72" t="s">
        <v>742</v>
      </c>
      <c r="C10462" s="74" t="s">
        <v>174</v>
      </c>
      <c r="D10462" s="73">
        <v>1223745.6000000001</v>
      </c>
    </row>
    <row r="10463" spans="2:4" x14ac:dyDescent="0.3">
      <c r="B10463" s="72" t="s">
        <v>742</v>
      </c>
      <c r="C10463" s="74" t="s">
        <v>178</v>
      </c>
      <c r="D10463" s="73">
        <v>878181.9099999998</v>
      </c>
    </row>
    <row r="10464" spans="2:4" x14ac:dyDescent="0.3">
      <c r="B10464" s="72" t="s">
        <v>742</v>
      </c>
      <c r="C10464" s="74" t="s">
        <v>180</v>
      </c>
      <c r="D10464" s="73">
        <v>800883.89</v>
      </c>
    </row>
    <row r="10465" spans="2:4" x14ac:dyDescent="0.3">
      <c r="B10465" s="72" t="s">
        <v>742</v>
      </c>
      <c r="C10465" s="74" t="s">
        <v>182</v>
      </c>
      <c r="D10465" s="73">
        <v>19502322.709999997</v>
      </c>
    </row>
    <row r="10466" spans="2:4" x14ac:dyDescent="0.3">
      <c r="B10466" s="72" t="s">
        <v>742</v>
      </c>
      <c r="C10466" s="74" t="s">
        <v>139</v>
      </c>
      <c r="D10466" s="73">
        <v>5753826.8200000003</v>
      </c>
    </row>
    <row r="10467" spans="2:4" x14ac:dyDescent="0.3">
      <c r="B10467" s="72" t="s">
        <v>742</v>
      </c>
      <c r="C10467" s="74" t="s">
        <v>141</v>
      </c>
      <c r="D10467" s="73">
        <v>8190217.8000000007</v>
      </c>
    </row>
    <row r="10468" spans="2:4" x14ac:dyDescent="0.3">
      <c r="B10468" s="72" t="s">
        <v>742</v>
      </c>
      <c r="C10468" s="74" t="s">
        <v>143</v>
      </c>
      <c r="D10468" s="73">
        <v>401367.25000000012</v>
      </c>
    </row>
    <row r="10469" spans="2:4" x14ac:dyDescent="0.3">
      <c r="B10469" s="72" t="s">
        <v>742</v>
      </c>
      <c r="C10469" s="74" t="s">
        <v>145</v>
      </c>
      <c r="D10469" s="73">
        <v>212101.11000000002</v>
      </c>
    </row>
    <row r="10470" spans="2:4" x14ac:dyDescent="0.3">
      <c r="B10470" s="72" t="s">
        <v>742</v>
      </c>
      <c r="C10470" s="74" t="s">
        <v>147</v>
      </c>
      <c r="D10470" s="73">
        <v>81369.420000000027</v>
      </c>
    </row>
    <row r="10471" spans="2:4" x14ac:dyDescent="0.3">
      <c r="B10471" s="72" t="s">
        <v>742</v>
      </c>
      <c r="C10471" s="74" t="s">
        <v>149</v>
      </c>
      <c r="D10471" s="73">
        <v>275618.21999999997</v>
      </c>
    </row>
    <row r="10472" spans="2:4" x14ac:dyDescent="0.3">
      <c r="B10472" s="72" t="s">
        <v>742</v>
      </c>
      <c r="C10472" s="74" t="s">
        <v>159</v>
      </c>
      <c r="D10472" s="73">
        <v>2474667.5599999991</v>
      </c>
    </row>
    <row r="10473" spans="2:4" x14ac:dyDescent="0.3">
      <c r="B10473" s="72" t="s">
        <v>742</v>
      </c>
      <c r="C10473" s="74" t="s">
        <v>161</v>
      </c>
      <c r="D10473" s="73">
        <v>9456127.1999999993</v>
      </c>
    </row>
    <row r="10474" spans="2:4" x14ac:dyDescent="0.3">
      <c r="B10474" s="72" t="s">
        <v>742</v>
      </c>
      <c r="C10474" s="74" t="s">
        <v>163</v>
      </c>
      <c r="D10474" s="73">
        <v>1670482.2100000004</v>
      </c>
    </row>
    <row r="10475" spans="2:4" x14ac:dyDescent="0.3">
      <c r="B10475" s="72" t="s">
        <v>742</v>
      </c>
      <c r="C10475" s="74" t="s">
        <v>165</v>
      </c>
      <c r="D10475" s="73">
        <v>5083698.7499999991</v>
      </c>
    </row>
    <row r="10476" spans="2:4" x14ac:dyDescent="0.3">
      <c r="B10476" s="72" t="s">
        <v>742</v>
      </c>
      <c r="C10476" s="74" t="s">
        <v>124</v>
      </c>
      <c r="D10476" s="73">
        <v>444306.88</v>
      </c>
    </row>
    <row r="10477" spans="2:4" x14ac:dyDescent="0.3">
      <c r="B10477" s="72" t="s">
        <v>742</v>
      </c>
      <c r="C10477" s="74" t="s">
        <v>126</v>
      </c>
      <c r="D10477" s="73">
        <v>448587.86</v>
      </c>
    </row>
    <row r="10478" spans="2:4" x14ac:dyDescent="0.3">
      <c r="B10478" s="72" t="s">
        <v>742</v>
      </c>
      <c r="C10478" s="74" t="s">
        <v>128</v>
      </c>
      <c r="D10478" s="73">
        <v>1574394.5899999999</v>
      </c>
    </row>
    <row r="10479" spans="2:4" x14ac:dyDescent="0.3">
      <c r="B10479" s="72" t="s">
        <v>742</v>
      </c>
      <c r="C10479" s="74" t="s">
        <v>130</v>
      </c>
      <c r="D10479" s="73">
        <v>450802.15</v>
      </c>
    </row>
    <row r="10480" spans="2:4" x14ac:dyDescent="0.3">
      <c r="B10480" s="72" t="s">
        <v>742</v>
      </c>
      <c r="C10480" s="74" t="s">
        <v>132</v>
      </c>
      <c r="D10480" s="73">
        <v>3059950.6300000004</v>
      </c>
    </row>
    <row r="10481" spans="2:4" x14ac:dyDescent="0.3">
      <c r="B10481" s="72" t="s">
        <v>742</v>
      </c>
      <c r="C10481" s="74" t="s">
        <v>33</v>
      </c>
      <c r="D10481" s="73">
        <v>10325.65</v>
      </c>
    </row>
    <row r="10482" spans="2:4" x14ac:dyDescent="0.3">
      <c r="B10482" s="72" t="s">
        <v>742</v>
      </c>
      <c r="C10482" s="74" t="s">
        <v>35</v>
      </c>
      <c r="D10482" s="73">
        <v>59909.87</v>
      </c>
    </row>
    <row r="10483" spans="2:4" x14ac:dyDescent="0.3">
      <c r="B10483" s="72" t="s">
        <v>742</v>
      </c>
      <c r="C10483" s="74" t="s">
        <v>39</v>
      </c>
      <c r="D10483" s="73">
        <v>282705.61000000004</v>
      </c>
    </row>
    <row r="10484" spans="2:4" x14ac:dyDescent="0.3">
      <c r="B10484" s="72" t="s">
        <v>742</v>
      </c>
      <c r="C10484" s="74" t="s">
        <v>49</v>
      </c>
      <c r="D10484" s="73">
        <v>1402252.19</v>
      </c>
    </row>
    <row r="10485" spans="2:4" x14ac:dyDescent="0.3">
      <c r="B10485" s="72" t="s">
        <v>742</v>
      </c>
      <c r="C10485" s="74" t="s">
        <v>51</v>
      </c>
      <c r="D10485" s="73">
        <v>450394.32</v>
      </c>
    </row>
    <row r="10486" spans="2:4" x14ac:dyDescent="0.3">
      <c r="B10486" s="72" t="s">
        <v>742</v>
      </c>
      <c r="C10486" s="74" t="s">
        <v>55</v>
      </c>
      <c r="D10486" s="73">
        <v>72952.450000000012</v>
      </c>
    </row>
    <row r="10487" spans="2:4" x14ac:dyDescent="0.3">
      <c r="B10487" s="72" t="s">
        <v>742</v>
      </c>
      <c r="C10487" s="74" t="s">
        <v>57</v>
      </c>
      <c r="D10487" s="73">
        <v>55002.840000000004</v>
      </c>
    </row>
    <row r="10488" spans="2:4" x14ac:dyDescent="0.3">
      <c r="B10488" s="72" t="s">
        <v>742</v>
      </c>
      <c r="C10488" s="74" t="s">
        <v>61</v>
      </c>
      <c r="D10488" s="73">
        <v>1015665.7</v>
      </c>
    </row>
    <row r="10489" spans="2:4" x14ac:dyDescent="0.3">
      <c r="B10489" s="72" t="s">
        <v>742</v>
      </c>
      <c r="C10489" s="74" t="s">
        <v>63</v>
      </c>
      <c r="D10489" s="73">
        <v>1755084.44</v>
      </c>
    </row>
    <row r="10490" spans="2:4" x14ac:dyDescent="0.3">
      <c r="B10490" s="72" t="s">
        <v>742</v>
      </c>
      <c r="C10490" s="74" t="s">
        <v>65</v>
      </c>
      <c r="D10490" s="73">
        <v>163967.29000000004</v>
      </c>
    </row>
    <row r="10491" spans="2:4" x14ac:dyDescent="0.3">
      <c r="B10491" s="72" t="s">
        <v>742</v>
      </c>
      <c r="C10491" s="74" t="s">
        <v>67</v>
      </c>
      <c r="D10491" s="73">
        <v>18316.559999999998</v>
      </c>
    </row>
    <row r="10492" spans="2:4" x14ac:dyDescent="0.3">
      <c r="B10492" s="72" t="s">
        <v>742</v>
      </c>
      <c r="C10492" s="74" t="s">
        <v>69</v>
      </c>
      <c r="D10492" s="73">
        <v>1348123.37</v>
      </c>
    </row>
    <row r="10493" spans="2:4" x14ac:dyDescent="0.3">
      <c r="B10493" s="72" t="s">
        <v>742</v>
      </c>
      <c r="C10493" s="74" t="s">
        <v>71</v>
      </c>
      <c r="D10493" s="73">
        <v>1614818.96</v>
      </c>
    </row>
    <row r="10494" spans="2:4" x14ac:dyDescent="0.3">
      <c r="B10494" s="72" t="s">
        <v>742</v>
      </c>
      <c r="C10494" s="74" t="s">
        <v>73</v>
      </c>
      <c r="D10494" s="73">
        <v>594277.38</v>
      </c>
    </row>
    <row r="10495" spans="2:4" x14ac:dyDescent="0.3">
      <c r="B10495" s="72" t="s">
        <v>742</v>
      </c>
      <c r="C10495" s="74" t="s">
        <v>79</v>
      </c>
      <c r="D10495" s="73">
        <v>25416.31</v>
      </c>
    </row>
    <row r="10496" spans="2:4" x14ac:dyDescent="0.3">
      <c r="B10496" s="72" t="s">
        <v>742</v>
      </c>
      <c r="C10496" s="74" t="s">
        <v>81</v>
      </c>
      <c r="D10496" s="73">
        <v>1400</v>
      </c>
    </row>
    <row r="10497" spans="2:4" x14ac:dyDescent="0.3">
      <c r="B10497" s="72" t="s">
        <v>742</v>
      </c>
      <c r="C10497" s="74" t="s">
        <v>85</v>
      </c>
      <c r="D10497" s="73">
        <v>20988.54</v>
      </c>
    </row>
    <row r="10498" spans="2:4" x14ac:dyDescent="0.3">
      <c r="B10498" s="72" t="s">
        <v>742</v>
      </c>
      <c r="C10498" s="74" t="s">
        <v>87</v>
      </c>
      <c r="D10498" s="73">
        <v>3115.9</v>
      </c>
    </row>
    <row r="10499" spans="2:4" x14ac:dyDescent="0.3">
      <c r="B10499" s="72" t="s">
        <v>742</v>
      </c>
      <c r="C10499" s="74" t="s">
        <v>89</v>
      </c>
      <c r="D10499" s="73">
        <v>860.94</v>
      </c>
    </row>
    <row r="10500" spans="2:4" x14ac:dyDescent="0.3">
      <c r="B10500" s="72" t="s">
        <v>742</v>
      </c>
      <c r="C10500" s="74" t="s">
        <v>91</v>
      </c>
      <c r="D10500" s="73">
        <v>849450.98</v>
      </c>
    </row>
    <row r="10501" spans="2:4" x14ac:dyDescent="0.3">
      <c r="B10501" s="72" t="s">
        <v>742</v>
      </c>
      <c r="C10501" s="74" t="s">
        <v>93</v>
      </c>
      <c r="D10501" s="73">
        <v>327586.17999999993</v>
      </c>
    </row>
    <row r="10502" spans="2:4" x14ac:dyDescent="0.3">
      <c r="B10502" s="72" t="s">
        <v>742</v>
      </c>
      <c r="C10502" s="74" t="s">
        <v>95</v>
      </c>
      <c r="D10502" s="73">
        <v>707092.85000000009</v>
      </c>
    </row>
    <row r="10503" spans="2:4" x14ac:dyDescent="0.3">
      <c r="B10503" s="72" t="s">
        <v>742</v>
      </c>
      <c r="C10503" s="74" t="s">
        <v>97</v>
      </c>
      <c r="D10503" s="73">
        <v>18569.419999999998</v>
      </c>
    </row>
    <row r="10504" spans="2:4" x14ac:dyDescent="0.3">
      <c r="B10504" s="72" t="s">
        <v>742</v>
      </c>
      <c r="C10504" s="74" t="s">
        <v>99</v>
      </c>
      <c r="D10504" s="73">
        <v>401038.46</v>
      </c>
    </row>
    <row r="10505" spans="2:4" x14ac:dyDescent="0.3">
      <c r="B10505" s="72" t="s">
        <v>742</v>
      </c>
      <c r="C10505" s="74" t="s">
        <v>101</v>
      </c>
      <c r="D10505" s="73">
        <v>191626.83</v>
      </c>
    </row>
    <row r="10506" spans="2:4" x14ac:dyDescent="0.3">
      <c r="B10506" s="72" t="s">
        <v>742</v>
      </c>
      <c r="C10506" s="74" t="s">
        <v>103</v>
      </c>
      <c r="D10506" s="73">
        <v>37573</v>
      </c>
    </row>
    <row r="10507" spans="2:4" x14ac:dyDescent="0.3">
      <c r="B10507" s="72" t="s">
        <v>742</v>
      </c>
      <c r="C10507" s="74" t="s">
        <v>105</v>
      </c>
      <c r="D10507" s="73">
        <v>39585.550000000003</v>
      </c>
    </row>
    <row r="10508" spans="2:4" x14ac:dyDescent="0.3">
      <c r="B10508" s="72" t="s">
        <v>742</v>
      </c>
      <c r="C10508" s="74" t="s">
        <v>107</v>
      </c>
      <c r="D10508" s="73">
        <v>45950.979999999996</v>
      </c>
    </row>
    <row r="10509" spans="2:4" x14ac:dyDescent="0.3">
      <c r="B10509" s="72" t="s">
        <v>742</v>
      </c>
      <c r="C10509" s="74" t="s">
        <v>109</v>
      </c>
      <c r="D10509" s="73">
        <v>1926612.2400000002</v>
      </c>
    </row>
    <row r="10510" spans="2:4" x14ac:dyDescent="0.3">
      <c r="B10510" s="72" t="s">
        <v>742</v>
      </c>
      <c r="C10510" s="74" t="s">
        <v>111</v>
      </c>
      <c r="D10510" s="73">
        <v>231087.57</v>
      </c>
    </row>
    <row r="10511" spans="2:4" x14ac:dyDescent="0.3">
      <c r="B10511" s="72" t="s">
        <v>742</v>
      </c>
      <c r="C10511" s="74" t="s">
        <v>115</v>
      </c>
      <c r="D10511" s="73">
        <v>3892.5</v>
      </c>
    </row>
    <row r="10512" spans="2:4" x14ac:dyDescent="0.3">
      <c r="B10512" s="72" t="s">
        <v>742</v>
      </c>
      <c r="C10512" s="74" t="s">
        <v>117</v>
      </c>
      <c r="D10512" s="73">
        <v>254625.32</v>
      </c>
    </row>
    <row r="10513" spans="2:4" x14ac:dyDescent="0.3">
      <c r="B10513" s="72" t="s">
        <v>742</v>
      </c>
      <c r="C10513" s="74" t="s">
        <v>119</v>
      </c>
      <c r="D10513" s="73">
        <v>20991</v>
      </c>
    </row>
    <row r="10514" spans="2:4" x14ac:dyDescent="0.3">
      <c r="B10514" s="72" t="s">
        <v>742</v>
      </c>
      <c r="C10514" s="74" t="s">
        <v>121</v>
      </c>
      <c r="D10514" s="73">
        <v>66366.260000000009</v>
      </c>
    </row>
    <row r="10515" spans="2:4" x14ac:dyDescent="0.3">
      <c r="B10515" s="72" t="s">
        <v>742</v>
      </c>
      <c r="C10515" s="74" t="s">
        <v>22</v>
      </c>
      <c r="D10515" s="73">
        <v>115491.79000000001</v>
      </c>
    </row>
    <row r="10516" spans="2:4" x14ac:dyDescent="0.3">
      <c r="B10516" s="72" t="s">
        <v>742</v>
      </c>
      <c r="C10516" s="74" t="s">
        <v>6</v>
      </c>
      <c r="D10516" s="73">
        <v>200970.21</v>
      </c>
    </row>
    <row r="10517" spans="2:4" x14ac:dyDescent="0.3">
      <c r="B10517" s="72" t="s">
        <v>742</v>
      </c>
      <c r="C10517" s="74" t="s">
        <v>14</v>
      </c>
      <c r="D10517" s="73">
        <v>174681.41</v>
      </c>
    </row>
    <row r="10518" spans="2:4" x14ac:dyDescent="0.3">
      <c r="B10518" s="72" t="s">
        <v>330</v>
      </c>
      <c r="C10518" s="74" t="s">
        <v>194</v>
      </c>
      <c r="D10518" s="73">
        <v>1390.8899999999999</v>
      </c>
    </row>
    <row r="10519" spans="2:4" x14ac:dyDescent="0.3">
      <c r="B10519" s="72" t="s">
        <v>330</v>
      </c>
      <c r="C10519" s="74" t="s">
        <v>193</v>
      </c>
      <c r="D10519" s="73">
        <v>-1390.89</v>
      </c>
    </row>
    <row r="10520" spans="2:4" x14ac:dyDescent="0.3">
      <c r="B10520" s="72" t="s">
        <v>330</v>
      </c>
      <c r="C10520" s="74" t="s">
        <v>186</v>
      </c>
      <c r="D10520" s="73">
        <v>556623.52</v>
      </c>
    </row>
    <row r="10521" spans="2:4" x14ac:dyDescent="0.3">
      <c r="B10521" s="72" t="s">
        <v>330</v>
      </c>
      <c r="C10521" s="74" t="s">
        <v>187</v>
      </c>
      <c r="D10521" s="73">
        <v>1294901.96</v>
      </c>
    </row>
    <row r="10522" spans="2:4" x14ac:dyDescent="0.3">
      <c r="B10522" s="72" t="s">
        <v>330</v>
      </c>
      <c r="C10522" s="74" t="s">
        <v>190</v>
      </c>
      <c r="D10522" s="73">
        <v>69496.95</v>
      </c>
    </row>
    <row r="10523" spans="2:4" x14ac:dyDescent="0.3">
      <c r="B10523" s="72" t="s">
        <v>330</v>
      </c>
      <c r="C10523" s="74" t="s">
        <v>191</v>
      </c>
      <c r="D10523" s="73">
        <v>176978.31</v>
      </c>
    </row>
    <row r="10524" spans="2:4" x14ac:dyDescent="0.3">
      <c r="B10524" s="72" t="s">
        <v>330</v>
      </c>
      <c r="C10524" s="74" t="s">
        <v>192</v>
      </c>
      <c r="D10524" s="73">
        <v>8750746.4199999981</v>
      </c>
    </row>
    <row r="10525" spans="2:4" x14ac:dyDescent="0.3">
      <c r="B10525" s="72" t="s">
        <v>330</v>
      </c>
      <c r="C10525" s="74" t="s">
        <v>172</v>
      </c>
      <c r="D10525" s="73">
        <v>473939.29999999993</v>
      </c>
    </row>
    <row r="10526" spans="2:4" x14ac:dyDescent="0.3">
      <c r="B10526" s="72" t="s">
        <v>330</v>
      </c>
      <c r="C10526" s="74" t="s">
        <v>174</v>
      </c>
      <c r="D10526" s="73">
        <v>265748.89</v>
      </c>
    </row>
    <row r="10527" spans="2:4" x14ac:dyDescent="0.3">
      <c r="B10527" s="72" t="s">
        <v>330</v>
      </c>
      <c r="C10527" s="74" t="s">
        <v>178</v>
      </c>
      <c r="D10527" s="73">
        <v>182867.43</v>
      </c>
    </row>
    <row r="10528" spans="2:4" x14ac:dyDescent="0.3">
      <c r="B10528" s="72" t="s">
        <v>330</v>
      </c>
      <c r="C10528" s="74" t="s">
        <v>180</v>
      </c>
      <c r="D10528" s="73">
        <v>113528.37999999999</v>
      </c>
    </row>
    <row r="10529" spans="2:4" x14ac:dyDescent="0.3">
      <c r="B10529" s="72" t="s">
        <v>330</v>
      </c>
      <c r="C10529" s="74" t="s">
        <v>182</v>
      </c>
      <c r="D10529" s="73">
        <v>3555995.6199999992</v>
      </c>
    </row>
    <row r="10530" spans="2:4" x14ac:dyDescent="0.3">
      <c r="B10530" s="72" t="s">
        <v>330</v>
      </c>
      <c r="C10530" s="74" t="s">
        <v>137</v>
      </c>
      <c r="D10530" s="73">
        <v>6397.34</v>
      </c>
    </row>
    <row r="10531" spans="2:4" x14ac:dyDescent="0.3">
      <c r="B10531" s="72" t="s">
        <v>330</v>
      </c>
      <c r="C10531" s="74" t="s">
        <v>139</v>
      </c>
      <c r="D10531" s="73">
        <v>1081964.5</v>
      </c>
    </row>
    <row r="10532" spans="2:4" x14ac:dyDescent="0.3">
      <c r="B10532" s="72" t="s">
        <v>330</v>
      </c>
      <c r="C10532" s="74" t="s">
        <v>141</v>
      </c>
      <c r="D10532" s="73">
        <v>1136031.49</v>
      </c>
    </row>
    <row r="10533" spans="2:4" x14ac:dyDescent="0.3">
      <c r="B10533" s="72" t="s">
        <v>330</v>
      </c>
      <c r="C10533" s="74" t="s">
        <v>143</v>
      </c>
      <c r="D10533" s="73">
        <v>72711.570000000007</v>
      </c>
    </row>
    <row r="10534" spans="2:4" x14ac:dyDescent="0.3">
      <c r="B10534" s="72" t="s">
        <v>330</v>
      </c>
      <c r="C10534" s="74" t="s">
        <v>145</v>
      </c>
      <c r="D10534" s="73">
        <v>32475.030000000002</v>
      </c>
    </row>
    <row r="10535" spans="2:4" x14ac:dyDescent="0.3">
      <c r="B10535" s="72" t="s">
        <v>330</v>
      </c>
      <c r="C10535" s="74" t="s">
        <v>147</v>
      </c>
      <c r="D10535" s="73">
        <v>19997.5</v>
      </c>
    </row>
    <row r="10536" spans="2:4" x14ac:dyDescent="0.3">
      <c r="B10536" s="72" t="s">
        <v>330</v>
      </c>
      <c r="C10536" s="74" t="s">
        <v>149</v>
      </c>
      <c r="D10536" s="73">
        <v>27249.279999999999</v>
      </c>
    </row>
    <row r="10537" spans="2:4" x14ac:dyDescent="0.3">
      <c r="B10537" s="72" t="s">
        <v>330</v>
      </c>
      <c r="C10537" s="74" t="s">
        <v>159</v>
      </c>
      <c r="D10537" s="73">
        <v>472057.5</v>
      </c>
    </row>
    <row r="10538" spans="2:4" x14ac:dyDescent="0.3">
      <c r="B10538" s="72" t="s">
        <v>330</v>
      </c>
      <c r="C10538" s="74" t="s">
        <v>161</v>
      </c>
      <c r="D10538" s="73">
        <v>1526850.15</v>
      </c>
    </row>
    <row r="10539" spans="2:4" x14ac:dyDescent="0.3">
      <c r="B10539" s="72" t="s">
        <v>330</v>
      </c>
      <c r="C10539" s="74" t="s">
        <v>163</v>
      </c>
      <c r="D10539" s="73">
        <v>338942.83</v>
      </c>
    </row>
    <row r="10540" spans="2:4" x14ac:dyDescent="0.3">
      <c r="B10540" s="72" t="s">
        <v>330</v>
      </c>
      <c r="C10540" s="74" t="s">
        <v>165</v>
      </c>
      <c r="D10540" s="73">
        <v>799481.93</v>
      </c>
    </row>
    <row r="10541" spans="2:4" x14ac:dyDescent="0.3">
      <c r="B10541" s="72" t="s">
        <v>330</v>
      </c>
      <c r="C10541" s="74" t="s">
        <v>169</v>
      </c>
      <c r="D10541" s="73">
        <v>2874.4099999999994</v>
      </c>
    </row>
    <row r="10542" spans="2:4" x14ac:dyDescent="0.3">
      <c r="B10542" s="72" t="s">
        <v>330</v>
      </c>
      <c r="C10542" s="74" t="s">
        <v>124</v>
      </c>
      <c r="D10542" s="73">
        <v>37383.5</v>
      </c>
    </row>
    <row r="10543" spans="2:4" x14ac:dyDescent="0.3">
      <c r="B10543" s="72" t="s">
        <v>330</v>
      </c>
      <c r="C10543" s="74" t="s">
        <v>126</v>
      </c>
      <c r="D10543" s="73">
        <v>71897.06</v>
      </c>
    </row>
    <row r="10544" spans="2:4" x14ac:dyDescent="0.3">
      <c r="B10544" s="72" t="s">
        <v>330</v>
      </c>
      <c r="C10544" s="74" t="s">
        <v>128</v>
      </c>
      <c r="D10544" s="73">
        <v>24720.69</v>
      </c>
    </row>
    <row r="10545" spans="2:4" x14ac:dyDescent="0.3">
      <c r="B10545" s="72" t="s">
        <v>330</v>
      </c>
      <c r="C10545" s="74" t="s">
        <v>130</v>
      </c>
      <c r="D10545" s="73">
        <v>93427.51999999999</v>
      </c>
    </row>
    <row r="10546" spans="2:4" x14ac:dyDescent="0.3">
      <c r="B10546" s="72" t="s">
        <v>330</v>
      </c>
      <c r="C10546" s="74" t="s">
        <v>132</v>
      </c>
      <c r="D10546" s="73">
        <v>500002.22000000003</v>
      </c>
    </row>
    <row r="10547" spans="2:4" x14ac:dyDescent="0.3">
      <c r="B10547" s="72" t="s">
        <v>330</v>
      </c>
      <c r="C10547" s="74" t="s">
        <v>33</v>
      </c>
      <c r="D10547" s="73">
        <v>439.87</v>
      </c>
    </row>
    <row r="10548" spans="2:4" x14ac:dyDescent="0.3">
      <c r="B10548" s="72" t="s">
        <v>330</v>
      </c>
      <c r="C10548" s="74" t="s">
        <v>35</v>
      </c>
      <c r="D10548" s="73">
        <v>11179.73</v>
      </c>
    </row>
    <row r="10549" spans="2:4" x14ac:dyDescent="0.3">
      <c r="B10549" s="72" t="s">
        <v>330</v>
      </c>
      <c r="C10549" s="74" t="s">
        <v>37</v>
      </c>
      <c r="D10549" s="73">
        <v>42310.47</v>
      </c>
    </row>
    <row r="10550" spans="2:4" x14ac:dyDescent="0.3">
      <c r="B10550" s="72" t="s">
        <v>330</v>
      </c>
      <c r="C10550" s="74" t="s">
        <v>39</v>
      </c>
      <c r="D10550" s="73">
        <v>17661.009999999998</v>
      </c>
    </row>
    <row r="10551" spans="2:4" x14ac:dyDescent="0.3">
      <c r="B10551" s="72" t="s">
        <v>330</v>
      </c>
      <c r="C10551" s="74" t="s">
        <v>47</v>
      </c>
      <c r="D10551" s="73">
        <v>8785.6299999999992</v>
      </c>
    </row>
    <row r="10552" spans="2:4" x14ac:dyDescent="0.3">
      <c r="B10552" s="72" t="s">
        <v>330</v>
      </c>
      <c r="C10552" s="74" t="s">
        <v>49</v>
      </c>
      <c r="D10552" s="73">
        <v>266452.90999999997</v>
      </c>
    </row>
    <row r="10553" spans="2:4" x14ac:dyDescent="0.3">
      <c r="B10553" s="72" t="s">
        <v>330</v>
      </c>
      <c r="C10553" s="74" t="s">
        <v>51</v>
      </c>
      <c r="D10553" s="73">
        <v>38343.67</v>
      </c>
    </row>
    <row r="10554" spans="2:4" x14ac:dyDescent="0.3">
      <c r="B10554" s="72" t="s">
        <v>330</v>
      </c>
      <c r="C10554" s="74" t="s">
        <v>55</v>
      </c>
      <c r="D10554" s="73">
        <v>96299.12</v>
      </c>
    </row>
    <row r="10555" spans="2:4" x14ac:dyDescent="0.3">
      <c r="B10555" s="72" t="s">
        <v>330</v>
      </c>
      <c r="C10555" s="74" t="s">
        <v>57</v>
      </c>
      <c r="D10555" s="73">
        <v>17560</v>
      </c>
    </row>
    <row r="10556" spans="2:4" x14ac:dyDescent="0.3">
      <c r="B10556" s="72" t="s">
        <v>330</v>
      </c>
      <c r="C10556" s="74" t="s">
        <v>59</v>
      </c>
      <c r="D10556" s="73">
        <v>187296.01</v>
      </c>
    </row>
    <row r="10557" spans="2:4" x14ac:dyDescent="0.3">
      <c r="B10557" s="72" t="s">
        <v>330</v>
      </c>
      <c r="C10557" s="74" t="s">
        <v>61</v>
      </c>
      <c r="D10557" s="73">
        <v>1604470.15</v>
      </c>
    </row>
    <row r="10558" spans="2:4" x14ac:dyDescent="0.3">
      <c r="B10558" s="72" t="s">
        <v>330</v>
      </c>
      <c r="C10558" s="74" t="s">
        <v>65</v>
      </c>
      <c r="D10558" s="73">
        <v>1646.7800000000002</v>
      </c>
    </row>
    <row r="10559" spans="2:4" x14ac:dyDescent="0.3">
      <c r="B10559" s="72" t="s">
        <v>330</v>
      </c>
      <c r="C10559" s="74" t="s">
        <v>67</v>
      </c>
      <c r="D10559" s="73">
        <v>587.03</v>
      </c>
    </row>
    <row r="10560" spans="2:4" x14ac:dyDescent="0.3">
      <c r="B10560" s="72" t="s">
        <v>330</v>
      </c>
      <c r="C10560" s="74" t="s">
        <v>69</v>
      </c>
      <c r="D10560" s="73">
        <v>442510.79</v>
      </c>
    </row>
    <row r="10561" spans="2:4" x14ac:dyDescent="0.3">
      <c r="B10561" s="72" t="s">
        <v>330</v>
      </c>
      <c r="C10561" s="74" t="s">
        <v>71</v>
      </c>
      <c r="D10561" s="73">
        <v>262947</v>
      </c>
    </row>
    <row r="10562" spans="2:4" x14ac:dyDescent="0.3">
      <c r="B10562" s="72" t="s">
        <v>330</v>
      </c>
      <c r="C10562" s="74" t="s">
        <v>81</v>
      </c>
      <c r="D10562" s="73">
        <v>11591.189999999999</v>
      </c>
    </row>
    <row r="10563" spans="2:4" x14ac:dyDescent="0.3">
      <c r="B10563" s="72" t="s">
        <v>330</v>
      </c>
      <c r="C10563" s="74" t="s">
        <v>85</v>
      </c>
      <c r="D10563" s="73">
        <v>34884.639999999999</v>
      </c>
    </row>
    <row r="10564" spans="2:4" x14ac:dyDescent="0.3">
      <c r="B10564" s="72" t="s">
        <v>330</v>
      </c>
      <c r="C10564" s="74" t="s">
        <v>87</v>
      </c>
      <c r="D10564" s="73">
        <v>1122.4100000000001</v>
      </c>
    </row>
    <row r="10565" spans="2:4" x14ac:dyDescent="0.3">
      <c r="B10565" s="72" t="s">
        <v>330</v>
      </c>
      <c r="C10565" s="74" t="s">
        <v>89</v>
      </c>
      <c r="D10565" s="73">
        <v>3876.41</v>
      </c>
    </row>
    <row r="10566" spans="2:4" x14ac:dyDescent="0.3">
      <c r="B10566" s="72" t="s">
        <v>330</v>
      </c>
      <c r="C10566" s="74" t="s">
        <v>91</v>
      </c>
      <c r="D10566" s="73">
        <v>221153.84000000003</v>
      </c>
    </row>
    <row r="10567" spans="2:4" x14ac:dyDescent="0.3">
      <c r="B10567" s="72" t="s">
        <v>330</v>
      </c>
      <c r="C10567" s="74" t="s">
        <v>93</v>
      </c>
      <c r="D10567" s="73">
        <v>45262.729999999996</v>
      </c>
    </row>
    <row r="10568" spans="2:4" x14ac:dyDescent="0.3">
      <c r="B10568" s="72" t="s">
        <v>330</v>
      </c>
      <c r="C10568" s="74" t="s">
        <v>95</v>
      </c>
      <c r="D10568" s="73">
        <v>105070.34999999999</v>
      </c>
    </row>
    <row r="10569" spans="2:4" x14ac:dyDescent="0.3">
      <c r="B10569" s="72" t="s">
        <v>330</v>
      </c>
      <c r="C10569" s="74" t="s">
        <v>97</v>
      </c>
      <c r="D10569" s="73">
        <v>17095.900000000001</v>
      </c>
    </row>
    <row r="10570" spans="2:4" x14ac:dyDescent="0.3">
      <c r="B10570" s="72" t="s">
        <v>330</v>
      </c>
      <c r="C10570" s="74" t="s">
        <v>99</v>
      </c>
      <c r="D10570" s="73">
        <v>1683.36</v>
      </c>
    </row>
    <row r="10571" spans="2:4" x14ac:dyDescent="0.3">
      <c r="B10571" s="72" t="s">
        <v>330</v>
      </c>
      <c r="C10571" s="74" t="s">
        <v>101</v>
      </c>
      <c r="D10571" s="73">
        <v>1366.42</v>
      </c>
    </row>
    <row r="10572" spans="2:4" x14ac:dyDescent="0.3">
      <c r="B10572" s="72" t="s">
        <v>330</v>
      </c>
      <c r="C10572" s="74" t="s">
        <v>105</v>
      </c>
      <c r="D10572" s="73">
        <v>32943.21</v>
      </c>
    </row>
    <row r="10573" spans="2:4" x14ac:dyDescent="0.3">
      <c r="B10573" s="72" t="s">
        <v>330</v>
      </c>
      <c r="C10573" s="74" t="s">
        <v>107</v>
      </c>
      <c r="D10573" s="73">
        <v>19990.5</v>
      </c>
    </row>
    <row r="10574" spans="2:4" x14ac:dyDescent="0.3">
      <c r="B10574" s="72" t="s">
        <v>330</v>
      </c>
      <c r="C10574" s="74" t="s">
        <v>109</v>
      </c>
      <c r="D10574" s="73">
        <v>214511.63</v>
      </c>
    </row>
    <row r="10575" spans="2:4" x14ac:dyDescent="0.3">
      <c r="B10575" s="72" t="s">
        <v>330</v>
      </c>
      <c r="C10575" s="74" t="s">
        <v>111</v>
      </c>
      <c r="D10575" s="73">
        <v>35730.5</v>
      </c>
    </row>
    <row r="10576" spans="2:4" x14ac:dyDescent="0.3">
      <c r="B10576" s="72" t="s">
        <v>330</v>
      </c>
      <c r="C10576" s="74" t="s">
        <v>113</v>
      </c>
      <c r="D10576" s="73">
        <v>51093.5</v>
      </c>
    </row>
    <row r="10577" spans="2:4" x14ac:dyDescent="0.3">
      <c r="B10577" s="72" t="s">
        <v>330</v>
      </c>
      <c r="C10577" s="74" t="s">
        <v>115</v>
      </c>
      <c r="D10577" s="73">
        <v>22620.61</v>
      </c>
    </row>
    <row r="10578" spans="2:4" x14ac:dyDescent="0.3">
      <c r="B10578" s="72" t="s">
        <v>330</v>
      </c>
      <c r="C10578" s="74" t="s">
        <v>119</v>
      </c>
      <c r="D10578" s="73">
        <v>28553</v>
      </c>
    </row>
    <row r="10579" spans="2:4" x14ac:dyDescent="0.3">
      <c r="B10579" s="72" t="s">
        <v>330</v>
      </c>
      <c r="C10579" s="74" t="s">
        <v>121</v>
      </c>
      <c r="D10579" s="73">
        <v>33450.5</v>
      </c>
    </row>
    <row r="10580" spans="2:4" x14ac:dyDescent="0.3">
      <c r="B10580" s="72" t="s">
        <v>330</v>
      </c>
      <c r="C10580" s="74" t="s">
        <v>22</v>
      </c>
      <c r="D10580" s="73">
        <v>24094.79</v>
      </c>
    </row>
    <row r="10581" spans="2:4" x14ac:dyDescent="0.3">
      <c r="B10581" s="72" t="s">
        <v>330</v>
      </c>
      <c r="C10581" s="74" t="s">
        <v>8</v>
      </c>
      <c r="D10581" s="73">
        <v>47125.33</v>
      </c>
    </row>
    <row r="10582" spans="2:4" x14ac:dyDescent="0.3">
      <c r="B10582" s="72" t="s">
        <v>330</v>
      </c>
      <c r="C10582" s="74" t="s">
        <v>14</v>
      </c>
      <c r="D10582" s="73">
        <v>10940</v>
      </c>
    </row>
    <row r="10583" spans="2:4" x14ac:dyDescent="0.3">
      <c r="B10583" s="72" t="s">
        <v>330</v>
      </c>
      <c r="C10583" s="74" t="s">
        <v>16</v>
      </c>
      <c r="D10583" s="73">
        <v>11151.85</v>
      </c>
    </row>
    <row r="10584" spans="2:4" x14ac:dyDescent="0.3">
      <c r="B10584" s="72" t="s">
        <v>330</v>
      </c>
      <c r="C10584" s="74" t="s">
        <v>18</v>
      </c>
      <c r="D10584" s="73">
        <v>11610.96</v>
      </c>
    </row>
    <row r="10585" spans="2:4" x14ac:dyDescent="0.3">
      <c r="B10585" s="72" t="s">
        <v>590</v>
      </c>
      <c r="C10585" s="74" t="s">
        <v>194</v>
      </c>
      <c r="D10585" s="73">
        <v>233949.93</v>
      </c>
    </row>
    <row r="10586" spans="2:4" x14ac:dyDescent="0.3">
      <c r="B10586" s="72" t="s">
        <v>590</v>
      </c>
      <c r="C10586" s="74" t="s">
        <v>193</v>
      </c>
      <c r="D10586" s="73">
        <v>-233949.93</v>
      </c>
    </row>
    <row r="10587" spans="2:4" x14ac:dyDescent="0.3">
      <c r="B10587" s="72" t="s">
        <v>590</v>
      </c>
      <c r="C10587" s="74" t="s">
        <v>185</v>
      </c>
      <c r="D10587" s="73">
        <v>57050</v>
      </c>
    </row>
    <row r="10588" spans="2:4" x14ac:dyDescent="0.3">
      <c r="B10588" s="72" t="s">
        <v>590</v>
      </c>
      <c r="C10588" s="74" t="s">
        <v>186</v>
      </c>
      <c r="D10588" s="73">
        <v>329953.48</v>
      </c>
    </row>
    <row r="10589" spans="2:4" x14ac:dyDescent="0.3">
      <c r="B10589" s="72" t="s">
        <v>590</v>
      </c>
      <c r="C10589" s="74" t="s">
        <v>187</v>
      </c>
      <c r="D10589" s="73">
        <v>1305222.8800000001</v>
      </c>
    </row>
    <row r="10590" spans="2:4" x14ac:dyDescent="0.3">
      <c r="B10590" s="72" t="s">
        <v>590</v>
      </c>
      <c r="C10590" s="74" t="s">
        <v>190</v>
      </c>
      <c r="D10590" s="73">
        <v>239311.50999999995</v>
      </c>
    </row>
    <row r="10591" spans="2:4" x14ac:dyDescent="0.3">
      <c r="B10591" s="72" t="s">
        <v>590</v>
      </c>
      <c r="C10591" s="74" t="s">
        <v>191</v>
      </c>
      <c r="D10591" s="73">
        <v>497349.87999999995</v>
      </c>
    </row>
    <row r="10592" spans="2:4" x14ac:dyDescent="0.3">
      <c r="B10592" s="72" t="s">
        <v>590</v>
      </c>
      <c r="C10592" s="74" t="s">
        <v>192</v>
      </c>
      <c r="D10592" s="73">
        <v>13882531.059999999</v>
      </c>
    </row>
    <row r="10593" spans="2:4" x14ac:dyDescent="0.3">
      <c r="B10593" s="72" t="s">
        <v>590</v>
      </c>
      <c r="C10593" s="74" t="s">
        <v>172</v>
      </c>
      <c r="D10593" s="73">
        <v>61236.49</v>
      </c>
    </row>
    <row r="10594" spans="2:4" x14ac:dyDescent="0.3">
      <c r="B10594" s="72" t="s">
        <v>590</v>
      </c>
      <c r="C10594" s="74" t="s">
        <v>174</v>
      </c>
      <c r="D10594" s="73">
        <v>476339.74</v>
      </c>
    </row>
    <row r="10595" spans="2:4" x14ac:dyDescent="0.3">
      <c r="B10595" s="72" t="s">
        <v>590</v>
      </c>
      <c r="C10595" s="74" t="s">
        <v>178</v>
      </c>
      <c r="D10595" s="73">
        <v>251897.18999999997</v>
      </c>
    </row>
    <row r="10596" spans="2:4" x14ac:dyDescent="0.3">
      <c r="B10596" s="72" t="s">
        <v>590</v>
      </c>
      <c r="C10596" s="74" t="s">
        <v>180</v>
      </c>
      <c r="D10596" s="73">
        <v>326343.87</v>
      </c>
    </row>
    <row r="10597" spans="2:4" x14ac:dyDescent="0.3">
      <c r="B10597" s="72" t="s">
        <v>590</v>
      </c>
      <c r="C10597" s="74" t="s">
        <v>182</v>
      </c>
      <c r="D10597" s="73">
        <v>5900709.2000000011</v>
      </c>
    </row>
    <row r="10598" spans="2:4" x14ac:dyDescent="0.3">
      <c r="B10598" s="72" t="s">
        <v>590</v>
      </c>
      <c r="C10598" s="74" t="s">
        <v>135</v>
      </c>
      <c r="D10598" s="73">
        <v>2658.92</v>
      </c>
    </row>
    <row r="10599" spans="2:4" x14ac:dyDescent="0.3">
      <c r="B10599" s="72" t="s">
        <v>590</v>
      </c>
      <c r="C10599" s="74" t="s">
        <v>137</v>
      </c>
      <c r="D10599" s="73">
        <v>2864.92</v>
      </c>
    </row>
    <row r="10600" spans="2:4" x14ac:dyDescent="0.3">
      <c r="B10600" s="72" t="s">
        <v>590</v>
      </c>
      <c r="C10600" s="74" t="s">
        <v>139</v>
      </c>
      <c r="D10600" s="73">
        <v>1653334.36</v>
      </c>
    </row>
    <row r="10601" spans="2:4" x14ac:dyDescent="0.3">
      <c r="B10601" s="72" t="s">
        <v>590</v>
      </c>
      <c r="C10601" s="74" t="s">
        <v>141</v>
      </c>
      <c r="D10601" s="73">
        <v>1945529.8399999999</v>
      </c>
    </row>
    <row r="10602" spans="2:4" x14ac:dyDescent="0.3">
      <c r="B10602" s="72" t="s">
        <v>590</v>
      </c>
      <c r="C10602" s="74" t="s">
        <v>143</v>
      </c>
      <c r="D10602" s="73">
        <v>221619.72999999998</v>
      </c>
    </row>
    <row r="10603" spans="2:4" x14ac:dyDescent="0.3">
      <c r="B10603" s="72" t="s">
        <v>590</v>
      </c>
      <c r="C10603" s="74" t="s">
        <v>145</v>
      </c>
      <c r="D10603" s="73">
        <v>75470.570000000007</v>
      </c>
    </row>
    <row r="10604" spans="2:4" x14ac:dyDescent="0.3">
      <c r="B10604" s="72" t="s">
        <v>590</v>
      </c>
      <c r="C10604" s="74" t="s">
        <v>147</v>
      </c>
      <c r="D10604" s="73">
        <v>41841.19000000001</v>
      </c>
    </row>
    <row r="10605" spans="2:4" x14ac:dyDescent="0.3">
      <c r="B10605" s="72" t="s">
        <v>590</v>
      </c>
      <c r="C10605" s="74" t="s">
        <v>149</v>
      </c>
      <c r="D10605" s="73">
        <v>80456.98</v>
      </c>
    </row>
    <row r="10606" spans="2:4" x14ac:dyDescent="0.3">
      <c r="B10606" s="72" t="s">
        <v>590</v>
      </c>
      <c r="C10606" s="74" t="s">
        <v>151</v>
      </c>
      <c r="D10606" s="73">
        <v>7144.5</v>
      </c>
    </row>
    <row r="10607" spans="2:4" x14ac:dyDescent="0.3">
      <c r="B10607" s="72" t="s">
        <v>590</v>
      </c>
      <c r="C10607" s="74" t="s">
        <v>159</v>
      </c>
      <c r="D10607" s="73">
        <v>745298.75999999989</v>
      </c>
    </row>
    <row r="10608" spans="2:4" x14ac:dyDescent="0.3">
      <c r="B10608" s="72" t="s">
        <v>590</v>
      </c>
      <c r="C10608" s="74" t="s">
        <v>161</v>
      </c>
      <c r="D10608" s="73">
        <v>2242040.86</v>
      </c>
    </row>
    <row r="10609" spans="2:4" x14ac:dyDescent="0.3">
      <c r="B10609" s="72" t="s">
        <v>590</v>
      </c>
      <c r="C10609" s="74" t="s">
        <v>163</v>
      </c>
      <c r="D10609" s="73">
        <v>526612.12000000011</v>
      </c>
    </row>
    <row r="10610" spans="2:4" x14ac:dyDescent="0.3">
      <c r="B10610" s="72" t="s">
        <v>590</v>
      </c>
      <c r="C10610" s="74" t="s">
        <v>165</v>
      </c>
      <c r="D10610" s="73">
        <v>1213706.49</v>
      </c>
    </row>
    <row r="10611" spans="2:4" x14ac:dyDescent="0.3">
      <c r="B10611" s="72" t="s">
        <v>590</v>
      </c>
      <c r="C10611" s="74" t="s">
        <v>124</v>
      </c>
      <c r="D10611" s="73">
        <v>784706.80999999994</v>
      </c>
    </row>
    <row r="10612" spans="2:4" x14ac:dyDescent="0.3">
      <c r="B10612" s="72" t="s">
        <v>590</v>
      </c>
      <c r="C10612" s="74" t="s">
        <v>126</v>
      </c>
      <c r="D10612" s="73">
        <v>160463.08000000002</v>
      </c>
    </row>
    <row r="10613" spans="2:4" x14ac:dyDescent="0.3">
      <c r="B10613" s="72" t="s">
        <v>590</v>
      </c>
      <c r="C10613" s="74" t="s">
        <v>128</v>
      </c>
      <c r="D10613" s="73">
        <v>310200.3</v>
      </c>
    </row>
    <row r="10614" spans="2:4" x14ac:dyDescent="0.3">
      <c r="B10614" s="72" t="s">
        <v>590</v>
      </c>
      <c r="C10614" s="74" t="s">
        <v>130</v>
      </c>
      <c r="D10614" s="73">
        <v>175361.68</v>
      </c>
    </row>
    <row r="10615" spans="2:4" x14ac:dyDescent="0.3">
      <c r="B10615" s="72" t="s">
        <v>590</v>
      </c>
      <c r="C10615" s="74" t="s">
        <v>132</v>
      </c>
      <c r="D10615" s="73">
        <v>970340.27</v>
      </c>
    </row>
    <row r="10616" spans="2:4" x14ac:dyDescent="0.3">
      <c r="B10616" s="72" t="s">
        <v>590</v>
      </c>
      <c r="C10616" s="74" t="s">
        <v>39</v>
      </c>
      <c r="D10616" s="73">
        <v>48935.57</v>
      </c>
    </row>
    <row r="10617" spans="2:4" x14ac:dyDescent="0.3">
      <c r="B10617" s="72" t="s">
        <v>590</v>
      </c>
      <c r="C10617" s="74" t="s">
        <v>49</v>
      </c>
      <c r="D10617" s="73">
        <v>337553.86</v>
      </c>
    </row>
    <row r="10618" spans="2:4" x14ac:dyDescent="0.3">
      <c r="B10618" s="72" t="s">
        <v>590</v>
      </c>
      <c r="C10618" s="74" t="s">
        <v>51</v>
      </c>
      <c r="D10618" s="73">
        <v>185608.02</v>
      </c>
    </row>
    <row r="10619" spans="2:4" x14ac:dyDescent="0.3">
      <c r="B10619" s="72" t="s">
        <v>590</v>
      </c>
      <c r="C10619" s="74" t="s">
        <v>55</v>
      </c>
      <c r="D10619" s="73">
        <v>459538.51</v>
      </c>
    </row>
    <row r="10620" spans="2:4" x14ac:dyDescent="0.3">
      <c r="B10620" s="72" t="s">
        <v>590</v>
      </c>
      <c r="C10620" s="74" t="s">
        <v>57</v>
      </c>
      <c r="D10620" s="73">
        <v>20451.080000000002</v>
      </c>
    </row>
    <row r="10621" spans="2:4" x14ac:dyDescent="0.3">
      <c r="B10621" s="72" t="s">
        <v>590</v>
      </c>
      <c r="C10621" s="74" t="s">
        <v>61</v>
      </c>
      <c r="D10621" s="73">
        <v>251875.81</v>
      </c>
    </row>
    <row r="10622" spans="2:4" x14ac:dyDescent="0.3">
      <c r="B10622" s="72" t="s">
        <v>590</v>
      </c>
      <c r="C10622" s="74" t="s">
        <v>63</v>
      </c>
      <c r="D10622" s="73">
        <v>448635.88</v>
      </c>
    </row>
    <row r="10623" spans="2:4" x14ac:dyDescent="0.3">
      <c r="B10623" s="72" t="s">
        <v>590</v>
      </c>
      <c r="C10623" s="74" t="s">
        <v>65</v>
      </c>
      <c r="D10623" s="73">
        <v>28993.870000000003</v>
      </c>
    </row>
    <row r="10624" spans="2:4" x14ac:dyDescent="0.3">
      <c r="B10624" s="72" t="s">
        <v>590</v>
      </c>
      <c r="C10624" s="74" t="s">
        <v>67</v>
      </c>
      <c r="D10624" s="73">
        <v>1358.9099999999999</v>
      </c>
    </row>
    <row r="10625" spans="2:4" x14ac:dyDescent="0.3">
      <c r="B10625" s="72" t="s">
        <v>590</v>
      </c>
      <c r="C10625" s="74" t="s">
        <v>69</v>
      </c>
      <c r="D10625" s="73">
        <v>325893.61</v>
      </c>
    </row>
    <row r="10626" spans="2:4" x14ac:dyDescent="0.3">
      <c r="B10626" s="72" t="s">
        <v>590</v>
      </c>
      <c r="C10626" s="74" t="s">
        <v>71</v>
      </c>
      <c r="D10626" s="73">
        <v>462364</v>
      </c>
    </row>
    <row r="10627" spans="2:4" x14ac:dyDescent="0.3">
      <c r="B10627" s="72" t="s">
        <v>590</v>
      </c>
      <c r="C10627" s="74" t="s">
        <v>73</v>
      </c>
      <c r="D10627" s="73">
        <v>63606.61</v>
      </c>
    </row>
    <row r="10628" spans="2:4" x14ac:dyDescent="0.3">
      <c r="B10628" s="72" t="s">
        <v>590</v>
      </c>
      <c r="C10628" s="74" t="s">
        <v>77</v>
      </c>
      <c r="D10628" s="73">
        <v>1024.4000000000001</v>
      </c>
    </row>
    <row r="10629" spans="2:4" x14ac:dyDescent="0.3">
      <c r="B10629" s="72" t="s">
        <v>590</v>
      </c>
      <c r="C10629" s="74" t="s">
        <v>85</v>
      </c>
      <c r="D10629" s="73">
        <v>20905.95</v>
      </c>
    </row>
    <row r="10630" spans="2:4" x14ac:dyDescent="0.3">
      <c r="B10630" s="72" t="s">
        <v>590</v>
      </c>
      <c r="C10630" s="74" t="s">
        <v>89</v>
      </c>
      <c r="D10630" s="73">
        <v>61147.41</v>
      </c>
    </row>
    <row r="10631" spans="2:4" x14ac:dyDescent="0.3">
      <c r="B10631" s="72" t="s">
        <v>590</v>
      </c>
      <c r="C10631" s="74" t="s">
        <v>91</v>
      </c>
      <c r="D10631" s="73">
        <v>144418.01999999999</v>
      </c>
    </row>
    <row r="10632" spans="2:4" x14ac:dyDescent="0.3">
      <c r="B10632" s="72" t="s">
        <v>590</v>
      </c>
      <c r="C10632" s="74" t="s">
        <v>93</v>
      </c>
      <c r="D10632" s="73">
        <v>115328.57999999999</v>
      </c>
    </row>
    <row r="10633" spans="2:4" x14ac:dyDescent="0.3">
      <c r="B10633" s="72" t="s">
        <v>590</v>
      </c>
      <c r="C10633" s="74" t="s">
        <v>95</v>
      </c>
      <c r="D10633" s="73">
        <v>108831.63</v>
      </c>
    </row>
    <row r="10634" spans="2:4" x14ac:dyDescent="0.3">
      <c r="B10634" s="72" t="s">
        <v>590</v>
      </c>
      <c r="C10634" s="74" t="s">
        <v>103</v>
      </c>
      <c r="D10634" s="73">
        <v>156961.99</v>
      </c>
    </row>
    <row r="10635" spans="2:4" x14ac:dyDescent="0.3">
      <c r="B10635" s="72" t="s">
        <v>590</v>
      </c>
      <c r="C10635" s="74" t="s">
        <v>105</v>
      </c>
      <c r="D10635" s="73">
        <v>29511.45</v>
      </c>
    </row>
    <row r="10636" spans="2:4" x14ac:dyDescent="0.3">
      <c r="B10636" s="72" t="s">
        <v>590</v>
      </c>
      <c r="C10636" s="74" t="s">
        <v>109</v>
      </c>
      <c r="D10636" s="73">
        <v>3041927.3899999997</v>
      </c>
    </row>
    <row r="10637" spans="2:4" x14ac:dyDescent="0.3">
      <c r="B10637" s="72" t="s">
        <v>590</v>
      </c>
      <c r="C10637" s="74" t="s">
        <v>111</v>
      </c>
      <c r="D10637" s="73">
        <v>111074.94</v>
      </c>
    </row>
    <row r="10638" spans="2:4" x14ac:dyDescent="0.3">
      <c r="B10638" s="72" t="s">
        <v>590</v>
      </c>
      <c r="C10638" s="74" t="s">
        <v>117</v>
      </c>
      <c r="D10638" s="73">
        <v>235120.96999999997</v>
      </c>
    </row>
    <row r="10639" spans="2:4" x14ac:dyDescent="0.3">
      <c r="B10639" s="72" t="s">
        <v>590</v>
      </c>
      <c r="C10639" s="74" t="s">
        <v>119</v>
      </c>
      <c r="D10639" s="73">
        <v>27446</v>
      </c>
    </row>
    <row r="10640" spans="2:4" x14ac:dyDescent="0.3">
      <c r="B10640" s="72" t="s">
        <v>590</v>
      </c>
      <c r="C10640" s="74" t="s">
        <v>121</v>
      </c>
      <c r="D10640" s="73">
        <v>8539.0299999999988</v>
      </c>
    </row>
    <row r="10641" spans="2:4" x14ac:dyDescent="0.3">
      <c r="B10641" s="72" t="s">
        <v>590</v>
      </c>
      <c r="C10641" s="74" t="s">
        <v>22</v>
      </c>
      <c r="D10641" s="73">
        <v>60307.09</v>
      </c>
    </row>
    <row r="10642" spans="2:4" x14ac:dyDescent="0.3">
      <c r="B10642" s="72" t="s">
        <v>590</v>
      </c>
      <c r="C10642" s="74" t="s">
        <v>6</v>
      </c>
      <c r="D10642" s="73">
        <v>51358.659999999996</v>
      </c>
    </row>
    <row r="10643" spans="2:4" x14ac:dyDescent="0.3">
      <c r="B10643" s="72" t="s">
        <v>590</v>
      </c>
      <c r="C10643" s="74" t="s">
        <v>8</v>
      </c>
      <c r="D10643" s="73">
        <v>36303.800000000003</v>
      </c>
    </row>
    <row r="10644" spans="2:4" x14ac:dyDescent="0.3">
      <c r="B10644" s="72" t="s">
        <v>590</v>
      </c>
      <c r="C10644" s="74" t="s">
        <v>10</v>
      </c>
      <c r="D10644" s="73">
        <v>14153.95</v>
      </c>
    </row>
    <row r="10645" spans="2:4" x14ac:dyDescent="0.3">
      <c r="B10645" s="72" t="s">
        <v>590</v>
      </c>
      <c r="C10645" s="74" t="s">
        <v>12</v>
      </c>
      <c r="D10645" s="73">
        <v>13818.66</v>
      </c>
    </row>
    <row r="10646" spans="2:4" x14ac:dyDescent="0.3">
      <c r="B10646" s="72" t="s">
        <v>590</v>
      </c>
      <c r="C10646" s="74" t="s">
        <v>16</v>
      </c>
      <c r="D10646" s="73">
        <v>11100.6</v>
      </c>
    </row>
    <row r="10647" spans="2:4" x14ac:dyDescent="0.3">
      <c r="B10647" s="72" t="s">
        <v>288</v>
      </c>
      <c r="C10647" s="74" t="s">
        <v>194</v>
      </c>
      <c r="D10647" s="73">
        <v>1273446.23</v>
      </c>
    </row>
    <row r="10648" spans="2:4" x14ac:dyDescent="0.3">
      <c r="B10648" s="72" t="s">
        <v>288</v>
      </c>
      <c r="C10648" s="74" t="s">
        <v>193</v>
      </c>
      <c r="D10648" s="73">
        <v>-1273446.23</v>
      </c>
    </row>
    <row r="10649" spans="2:4" x14ac:dyDescent="0.3">
      <c r="B10649" s="72" t="s">
        <v>288</v>
      </c>
      <c r="C10649" s="74" t="s">
        <v>186</v>
      </c>
      <c r="D10649" s="73">
        <v>787515.61999999988</v>
      </c>
    </row>
    <row r="10650" spans="2:4" x14ac:dyDescent="0.3">
      <c r="B10650" s="72" t="s">
        <v>288</v>
      </c>
      <c r="C10650" s="74" t="s">
        <v>187</v>
      </c>
      <c r="D10650" s="73">
        <v>9840901.8399999999</v>
      </c>
    </row>
    <row r="10651" spans="2:4" x14ac:dyDescent="0.3">
      <c r="B10651" s="72" t="s">
        <v>288</v>
      </c>
      <c r="C10651" s="74" t="s">
        <v>190</v>
      </c>
      <c r="D10651" s="73">
        <v>2318306.2299999995</v>
      </c>
    </row>
    <row r="10652" spans="2:4" x14ac:dyDescent="0.3">
      <c r="B10652" s="72" t="s">
        <v>288</v>
      </c>
      <c r="C10652" s="74" t="s">
        <v>191</v>
      </c>
      <c r="D10652" s="73">
        <v>1629074.7599999998</v>
      </c>
    </row>
    <row r="10653" spans="2:4" x14ac:dyDescent="0.3">
      <c r="B10653" s="72" t="s">
        <v>288</v>
      </c>
      <c r="C10653" s="74" t="s">
        <v>192</v>
      </c>
      <c r="D10653" s="73">
        <v>78245382.5</v>
      </c>
    </row>
    <row r="10654" spans="2:4" x14ac:dyDescent="0.3">
      <c r="B10654" s="72" t="s">
        <v>288</v>
      </c>
      <c r="C10654" s="74" t="s">
        <v>172</v>
      </c>
      <c r="D10654" s="73">
        <v>213800.13</v>
      </c>
    </row>
    <row r="10655" spans="2:4" x14ac:dyDescent="0.3">
      <c r="B10655" s="72" t="s">
        <v>288</v>
      </c>
      <c r="C10655" s="74" t="s">
        <v>174</v>
      </c>
      <c r="D10655" s="73">
        <v>304137.08999999997</v>
      </c>
    </row>
    <row r="10656" spans="2:4" x14ac:dyDescent="0.3">
      <c r="B10656" s="72" t="s">
        <v>288</v>
      </c>
      <c r="C10656" s="74" t="s">
        <v>178</v>
      </c>
      <c r="D10656" s="73">
        <v>2432453.8499999996</v>
      </c>
    </row>
    <row r="10657" spans="2:4" x14ac:dyDescent="0.3">
      <c r="B10657" s="72" t="s">
        <v>288</v>
      </c>
      <c r="C10657" s="74" t="s">
        <v>180</v>
      </c>
      <c r="D10657" s="73">
        <v>1303854.29</v>
      </c>
    </row>
    <row r="10658" spans="2:4" x14ac:dyDescent="0.3">
      <c r="B10658" s="72" t="s">
        <v>288</v>
      </c>
      <c r="C10658" s="74" t="s">
        <v>182</v>
      </c>
      <c r="D10658" s="73">
        <v>34529961.74000001</v>
      </c>
    </row>
    <row r="10659" spans="2:4" x14ac:dyDescent="0.3">
      <c r="B10659" s="72" t="s">
        <v>288</v>
      </c>
      <c r="C10659" s="74" t="s">
        <v>139</v>
      </c>
      <c r="D10659" s="73">
        <v>8308400.7400000002</v>
      </c>
    </row>
    <row r="10660" spans="2:4" x14ac:dyDescent="0.3">
      <c r="B10660" s="72" t="s">
        <v>288</v>
      </c>
      <c r="C10660" s="74" t="s">
        <v>141</v>
      </c>
      <c r="D10660" s="73">
        <v>10848265.389999995</v>
      </c>
    </row>
    <row r="10661" spans="2:4" x14ac:dyDescent="0.3">
      <c r="B10661" s="72" t="s">
        <v>288</v>
      </c>
      <c r="C10661" s="74" t="s">
        <v>143</v>
      </c>
      <c r="D10661" s="73">
        <v>908630.47999999975</v>
      </c>
    </row>
    <row r="10662" spans="2:4" x14ac:dyDescent="0.3">
      <c r="B10662" s="72" t="s">
        <v>288</v>
      </c>
      <c r="C10662" s="74" t="s">
        <v>145</v>
      </c>
      <c r="D10662" s="73">
        <v>420734.08999999997</v>
      </c>
    </row>
    <row r="10663" spans="2:4" x14ac:dyDescent="0.3">
      <c r="B10663" s="72" t="s">
        <v>288</v>
      </c>
      <c r="C10663" s="74" t="s">
        <v>147</v>
      </c>
      <c r="D10663" s="73">
        <v>60244.579999999987</v>
      </c>
    </row>
    <row r="10664" spans="2:4" x14ac:dyDescent="0.3">
      <c r="B10664" s="72" t="s">
        <v>288</v>
      </c>
      <c r="C10664" s="74" t="s">
        <v>149</v>
      </c>
      <c r="D10664" s="73">
        <v>254625.91999999998</v>
      </c>
    </row>
    <row r="10665" spans="2:4" x14ac:dyDescent="0.3">
      <c r="B10665" s="72" t="s">
        <v>288</v>
      </c>
      <c r="C10665" s="74" t="s">
        <v>151</v>
      </c>
      <c r="D10665" s="73">
        <v>-0.36</v>
      </c>
    </row>
    <row r="10666" spans="2:4" x14ac:dyDescent="0.3">
      <c r="B10666" s="72" t="s">
        <v>288</v>
      </c>
      <c r="C10666" s="74" t="s">
        <v>159</v>
      </c>
      <c r="D10666" s="73">
        <v>4327149.93</v>
      </c>
    </row>
    <row r="10667" spans="2:4" x14ac:dyDescent="0.3">
      <c r="B10667" s="72" t="s">
        <v>288</v>
      </c>
      <c r="C10667" s="74" t="s">
        <v>161</v>
      </c>
      <c r="D10667" s="73">
        <v>13065087.559999999</v>
      </c>
    </row>
    <row r="10668" spans="2:4" x14ac:dyDescent="0.3">
      <c r="B10668" s="72" t="s">
        <v>288</v>
      </c>
      <c r="C10668" s="74" t="s">
        <v>163</v>
      </c>
      <c r="D10668" s="73">
        <v>2881932.7399999998</v>
      </c>
    </row>
    <row r="10669" spans="2:4" x14ac:dyDescent="0.3">
      <c r="B10669" s="72" t="s">
        <v>288</v>
      </c>
      <c r="C10669" s="74" t="s">
        <v>165</v>
      </c>
      <c r="D10669" s="73">
        <v>6897472.2599999998</v>
      </c>
    </row>
    <row r="10670" spans="2:4" x14ac:dyDescent="0.3">
      <c r="B10670" s="72" t="s">
        <v>288</v>
      </c>
      <c r="C10670" s="74" t="s">
        <v>124</v>
      </c>
      <c r="D10670" s="73">
        <v>1308621.2000000002</v>
      </c>
    </row>
    <row r="10671" spans="2:4" x14ac:dyDescent="0.3">
      <c r="B10671" s="72" t="s">
        <v>288</v>
      </c>
      <c r="C10671" s="74" t="s">
        <v>126</v>
      </c>
      <c r="D10671" s="73">
        <v>540330.89</v>
      </c>
    </row>
    <row r="10672" spans="2:4" x14ac:dyDescent="0.3">
      <c r="B10672" s="72" t="s">
        <v>288</v>
      </c>
      <c r="C10672" s="74" t="s">
        <v>128</v>
      </c>
      <c r="D10672" s="73">
        <v>400414.01</v>
      </c>
    </row>
    <row r="10673" spans="2:4" x14ac:dyDescent="0.3">
      <c r="B10673" s="72" t="s">
        <v>288</v>
      </c>
      <c r="C10673" s="74" t="s">
        <v>130</v>
      </c>
      <c r="D10673" s="73">
        <v>629688.19999999995</v>
      </c>
    </row>
    <row r="10674" spans="2:4" x14ac:dyDescent="0.3">
      <c r="B10674" s="72" t="s">
        <v>288</v>
      </c>
      <c r="C10674" s="74" t="s">
        <v>132</v>
      </c>
      <c r="D10674" s="73">
        <v>10146545.449999999</v>
      </c>
    </row>
    <row r="10675" spans="2:4" x14ac:dyDescent="0.3">
      <c r="B10675" s="72" t="s">
        <v>288</v>
      </c>
      <c r="C10675" s="74" t="s">
        <v>29</v>
      </c>
      <c r="D10675" s="73">
        <v>24288.04</v>
      </c>
    </row>
    <row r="10676" spans="2:4" x14ac:dyDescent="0.3">
      <c r="B10676" s="72" t="s">
        <v>288</v>
      </c>
      <c r="C10676" s="74" t="s">
        <v>35</v>
      </c>
      <c r="D10676" s="73">
        <v>193762.73</v>
      </c>
    </row>
    <row r="10677" spans="2:4" x14ac:dyDescent="0.3">
      <c r="B10677" s="72" t="s">
        <v>288</v>
      </c>
      <c r="C10677" s="74" t="s">
        <v>39</v>
      </c>
      <c r="D10677" s="73">
        <v>200520.67</v>
      </c>
    </row>
    <row r="10678" spans="2:4" x14ac:dyDescent="0.3">
      <c r="B10678" s="72" t="s">
        <v>288</v>
      </c>
      <c r="C10678" s="74" t="s">
        <v>49</v>
      </c>
      <c r="D10678" s="73">
        <v>1667004.8900000001</v>
      </c>
    </row>
    <row r="10679" spans="2:4" x14ac:dyDescent="0.3">
      <c r="B10679" s="72" t="s">
        <v>288</v>
      </c>
      <c r="C10679" s="74" t="s">
        <v>51</v>
      </c>
      <c r="D10679" s="73">
        <v>756495.17</v>
      </c>
    </row>
    <row r="10680" spans="2:4" x14ac:dyDescent="0.3">
      <c r="B10680" s="72" t="s">
        <v>288</v>
      </c>
      <c r="C10680" s="74" t="s">
        <v>57</v>
      </c>
      <c r="D10680" s="73">
        <v>482</v>
      </c>
    </row>
    <row r="10681" spans="2:4" x14ac:dyDescent="0.3">
      <c r="B10681" s="72" t="s">
        <v>288</v>
      </c>
      <c r="C10681" s="74" t="s">
        <v>59</v>
      </c>
      <c r="D10681" s="73">
        <v>3717797.66</v>
      </c>
    </row>
    <row r="10682" spans="2:4" x14ac:dyDescent="0.3">
      <c r="B10682" s="72" t="s">
        <v>288</v>
      </c>
      <c r="C10682" s="74" t="s">
        <v>63</v>
      </c>
      <c r="D10682" s="73">
        <v>1310347.5599999998</v>
      </c>
    </row>
    <row r="10683" spans="2:4" x14ac:dyDescent="0.3">
      <c r="B10683" s="72" t="s">
        <v>288</v>
      </c>
      <c r="C10683" s="74" t="s">
        <v>65</v>
      </c>
      <c r="D10683" s="73">
        <v>34527.26</v>
      </c>
    </row>
    <row r="10684" spans="2:4" x14ac:dyDescent="0.3">
      <c r="B10684" s="72" t="s">
        <v>288</v>
      </c>
      <c r="C10684" s="74" t="s">
        <v>67</v>
      </c>
      <c r="D10684" s="73">
        <v>9916.61</v>
      </c>
    </row>
    <row r="10685" spans="2:4" x14ac:dyDescent="0.3">
      <c r="B10685" s="72" t="s">
        <v>288</v>
      </c>
      <c r="C10685" s="74" t="s">
        <v>69</v>
      </c>
      <c r="D10685" s="73">
        <v>828685.01</v>
      </c>
    </row>
    <row r="10686" spans="2:4" x14ac:dyDescent="0.3">
      <c r="B10686" s="72" t="s">
        <v>288</v>
      </c>
      <c r="C10686" s="74" t="s">
        <v>71</v>
      </c>
      <c r="D10686" s="73">
        <v>2518868.59</v>
      </c>
    </row>
    <row r="10687" spans="2:4" x14ac:dyDescent="0.3">
      <c r="B10687" s="72" t="s">
        <v>288</v>
      </c>
      <c r="C10687" s="74" t="s">
        <v>73</v>
      </c>
      <c r="D10687" s="73">
        <v>126377.79</v>
      </c>
    </row>
    <row r="10688" spans="2:4" x14ac:dyDescent="0.3">
      <c r="B10688" s="72" t="s">
        <v>288</v>
      </c>
      <c r="C10688" s="74" t="s">
        <v>77</v>
      </c>
      <c r="D10688" s="73">
        <v>21396.75</v>
      </c>
    </row>
    <row r="10689" spans="2:4" x14ac:dyDescent="0.3">
      <c r="B10689" s="72" t="s">
        <v>288</v>
      </c>
      <c r="C10689" s="74" t="s">
        <v>81</v>
      </c>
      <c r="D10689" s="73">
        <v>334.97</v>
      </c>
    </row>
    <row r="10690" spans="2:4" x14ac:dyDescent="0.3">
      <c r="B10690" s="72" t="s">
        <v>288</v>
      </c>
      <c r="C10690" s="74" t="s">
        <v>85</v>
      </c>
      <c r="D10690" s="73">
        <v>153781.19</v>
      </c>
    </row>
    <row r="10691" spans="2:4" x14ac:dyDescent="0.3">
      <c r="B10691" s="72" t="s">
        <v>288</v>
      </c>
      <c r="C10691" s="74" t="s">
        <v>87</v>
      </c>
      <c r="D10691" s="73">
        <v>63685.86</v>
      </c>
    </row>
    <row r="10692" spans="2:4" x14ac:dyDescent="0.3">
      <c r="B10692" s="72" t="s">
        <v>288</v>
      </c>
      <c r="C10692" s="74" t="s">
        <v>89</v>
      </c>
      <c r="D10692" s="73">
        <v>1487199.44</v>
      </c>
    </row>
    <row r="10693" spans="2:4" x14ac:dyDescent="0.3">
      <c r="B10693" s="72" t="s">
        <v>288</v>
      </c>
      <c r="C10693" s="74" t="s">
        <v>91</v>
      </c>
      <c r="D10693" s="73">
        <v>1648256.87</v>
      </c>
    </row>
    <row r="10694" spans="2:4" x14ac:dyDescent="0.3">
      <c r="B10694" s="72" t="s">
        <v>288</v>
      </c>
      <c r="C10694" s="74" t="s">
        <v>93</v>
      </c>
      <c r="D10694" s="73">
        <v>683573.09</v>
      </c>
    </row>
    <row r="10695" spans="2:4" x14ac:dyDescent="0.3">
      <c r="B10695" s="72" t="s">
        <v>288</v>
      </c>
      <c r="C10695" s="74" t="s">
        <v>95</v>
      </c>
      <c r="D10695" s="73">
        <v>532539.94000000006</v>
      </c>
    </row>
    <row r="10696" spans="2:4" x14ac:dyDescent="0.3">
      <c r="B10696" s="72" t="s">
        <v>288</v>
      </c>
      <c r="C10696" s="74" t="s">
        <v>103</v>
      </c>
      <c r="D10696" s="73">
        <v>323036.66000000003</v>
      </c>
    </row>
    <row r="10697" spans="2:4" x14ac:dyDescent="0.3">
      <c r="B10697" s="72" t="s">
        <v>288</v>
      </c>
      <c r="C10697" s="74" t="s">
        <v>109</v>
      </c>
      <c r="D10697" s="73">
        <v>527611.31000000006</v>
      </c>
    </row>
    <row r="10698" spans="2:4" x14ac:dyDescent="0.3">
      <c r="B10698" s="72" t="s">
        <v>288</v>
      </c>
      <c r="C10698" s="74" t="s">
        <v>111</v>
      </c>
      <c r="D10698" s="73">
        <v>747099.65</v>
      </c>
    </row>
    <row r="10699" spans="2:4" x14ac:dyDescent="0.3">
      <c r="B10699" s="72" t="s">
        <v>288</v>
      </c>
      <c r="C10699" s="74" t="s">
        <v>113</v>
      </c>
      <c r="D10699" s="73">
        <v>5012198.99</v>
      </c>
    </row>
    <row r="10700" spans="2:4" x14ac:dyDescent="0.3">
      <c r="B10700" s="72" t="s">
        <v>288</v>
      </c>
      <c r="C10700" s="74" t="s">
        <v>117</v>
      </c>
      <c r="D10700" s="73">
        <v>6324950.6099999994</v>
      </c>
    </row>
    <row r="10701" spans="2:4" x14ac:dyDescent="0.3">
      <c r="B10701" s="72" t="s">
        <v>288</v>
      </c>
      <c r="C10701" s="74" t="s">
        <v>119</v>
      </c>
      <c r="D10701" s="73">
        <v>63882</v>
      </c>
    </row>
    <row r="10702" spans="2:4" x14ac:dyDescent="0.3">
      <c r="B10702" s="72" t="s">
        <v>288</v>
      </c>
      <c r="C10702" s="74" t="s">
        <v>121</v>
      </c>
      <c r="D10702" s="73">
        <v>198990.78</v>
      </c>
    </row>
    <row r="10703" spans="2:4" x14ac:dyDescent="0.3">
      <c r="B10703" s="72" t="s">
        <v>288</v>
      </c>
      <c r="C10703" s="74" t="s">
        <v>22</v>
      </c>
      <c r="D10703" s="73">
        <v>141733.6</v>
      </c>
    </row>
    <row r="10704" spans="2:4" x14ac:dyDescent="0.3">
      <c r="B10704" s="72" t="s">
        <v>288</v>
      </c>
      <c r="C10704" s="74" t="s">
        <v>6</v>
      </c>
      <c r="D10704" s="73">
        <v>42278.5</v>
      </c>
    </row>
    <row r="10705" spans="2:4" x14ac:dyDescent="0.3">
      <c r="B10705" s="72" t="s">
        <v>288</v>
      </c>
      <c r="C10705" s="74" t="s">
        <v>10</v>
      </c>
      <c r="D10705" s="73">
        <v>299635.26</v>
      </c>
    </row>
    <row r="10706" spans="2:4" x14ac:dyDescent="0.3">
      <c r="B10706" s="72" t="s">
        <v>288</v>
      </c>
      <c r="C10706" s="74" t="s">
        <v>12</v>
      </c>
      <c r="D10706" s="73">
        <v>361730.33999999997</v>
      </c>
    </row>
    <row r="10707" spans="2:4" x14ac:dyDescent="0.3">
      <c r="B10707" s="72" t="s">
        <v>288</v>
      </c>
      <c r="C10707" s="74" t="s">
        <v>18</v>
      </c>
      <c r="D10707" s="73">
        <v>78289.17</v>
      </c>
    </row>
    <row r="10708" spans="2:4" x14ac:dyDescent="0.3">
      <c r="B10708" s="72" t="s">
        <v>606</v>
      </c>
      <c r="C10708" s="74" t="s">
        <v>194</v>
      </c>
      <c r="D10708" s="73">
        <v>122786.81</v>
      </c>
    </row>
    <row r="10709" spans="2:4" x14ac:dyDescent="0.3">
      <c r="B10709" s="72" t="s">
        <v>606</v>
      </c>
      <c r="C10709" s="74" t="s">
        <v>193</v>
      </c>
      <c r="D10709" s="73">
        <v>-122786.81</v>
      </c>
    </row>
    <row r="10710" spans="2:4" x14ac:dyDescent="0.3">
      <c r="B10710" s="72" t="s">
        <v>606</v>
      </c>
      <c r="C10710" s="74" t="s">
        <v>185</v>
      </c>
      <c r="D10710" s="73">
        <v>429702</v>
      </c>
    </row>
    <row r="10711" spans="2:4" x14ac:dyDescent="0.3">
      <c r="B10711" s="72" t="s">
        <v>606</v>
      </c>
      <c r="C10711" s="74" t="s">
        <v>186</v>
      </c>
      <c r="D10711" s="73">
        <v>761305.25000000012</v>
      </c>
    </row>
    <row r="10712" spans="2:4" x14ac:dyDescent="0.3">
      <c r="B10712" s="72" t="s">
        <v>606</v>
      </c>
      <c r="C10712" s="74" t="s">
        <v>187</v>
      </c>
      <c r="D10712" s="73">
        <v>2482377.6</v>
      </c>
    </row>
    <row r="10713" spans="2:4" x14ac:dyDescent="0.3">
      <c r="B10713" s="72" t="s">
        <v>606</v>
      </c>
      <c r="C10713" s="74" t="s">
        <v>190</v>
      </c>
      <c r="D10713" s="73">
        <v>308182.86</v>
      </c>
    </row>
    <row r="10714" spans="2:4" x14ac:dyDescent="0.3">
      <c r="B10714" s="72" t="s">
        <v>606</v>
      </c>
      <c r="C10714" s="74" t="s">
        <v>191</v>
      </c>
      <c r="D10714" s="73">
        <v>1649582.3799999997</v>
      </c>
    </row>
    <row r="10715" spans="2:4" x14ac:dyDescent="0.3">
      <c r="B10715" s="72" t="s">
        <v>606</v>
      </c>
      <c r="C10715" s="74" t="s">
        <v>192</v>
      </c>
      <c r="D10715" s="73">
        <v>60876510.419999994</v>
      </c>
    </row>
    <row r="10716" spans="2:4" x14ac:dyDescent="0.3">
      <c r="B10716" s="72" t="s">
        <v>606</v>
      </c>
      <c r="C10716" s="74" t="s">
        <v>172</v>
      </c>
      <c r="D10716" s="73">
        <v>251812.90000000002</v>
      </c>
    </row>
    <row r="10717" spans="2:4" x14ac:dyDescent="0.3">
      <c r="B10717" s="72" t="s">
        <v>606</v>
      </c>
      <c r="C10717" s="74" t="s">
        <v>174</v>
      </c>
      <c r="D10717" s="73">
        <v>673409.92999999993</v>
      </c>
    </row>
    <row r="10718" spans="2:4" x14ac:dyDescent="0.3">
      <c r="B10718" s="72" t="s">
        <v>606</v>
      </c>
      <c r="C10718" s="74" t="s">
        <v>178</v>
      </c>
      <c r="D10718" s="73">
        <v>738343.90000000026</v>
      </c>
    </row>
    <row r="10719" spans="2:4" x14ac:dyDescent="0.3">
      <c r="B10719" s="72" t="s">
        <v>606</v>
      </c>
      <c r="C10719" s="74" t="s">
        <v>180</v>
      </c>
      <c r="D10719" s="73">
        <v>641889.2100000002</v>
      </c>
    </row>
    <row r="10720" spans="2:4" x14ac:dyDescent="0.3">
      <c r="B10720" s="72" t="s">
        <v>606</v>
      </c>
      <c r="C10720" s="74" t="s">
        <v>182</v>
      </c>
      <c r="D10720" s="73">
        <v>20401557.430000003</v>
      </c>
    </row>
    <row r="10721" spans="2:4" x14ac:dyDescent="0.3">
      <c r="B10721" s="72" t="s">
        <v>606</v>
      </c>
      <c r="C10721" s="74" t="s">
        <v>135</v>
      </c>
      <c r="D10721" s="73">
        <v>56246.209999999985</v>
      </c>
    </row>
    <row r="10722" spans="2:4" x14ac:dyDescent="0.3">
      <c r="B10722" s="72" t="s">
        <v>606</v>
      </c>
      <c r="C10722" s="74" t="s">
        <v>137</v>
      </c>
      <c r="D10722" s="73">
        <v>109860.49999999999</v>
      </c>
    </row>
    <row r="10723" spans="2:4" x14ac:dyDescent="0.3">
      <c r="B10723" s="72" t="s">
        <v>606</v>
      </c>
      <c r="C10723" s="74" t="s">
        <v>139</v>
      </c>
      <c r="D10723" s="73">
        <v>5884599.8299999991</v>
      </c>
    </row>
    <row r="10724" spans="2:4" x14ac:dyDescent="0.3">
      <c r="B10724" s="72" t="s">
        <v>606</v>
      </c>
      <c r="C10724" s="74" t="s">
        <v>141</v>
      </c>
      <c r="D10724" s="73">
        <v>8354444.9500000011</v>
      </c>
    </row>
    <row r="10725" spans="2:4" x14ac:dyDescent="0.3">
      <c r="B10725" s="72" t="s">
        <v>606</v>
      </c>
      <c r="C10725" s="74" t="s">
        <v>143</v>
      </c>
      <c r="D10725" s="73">
        <v>519430.91999999993</v>
      </c>
    </row>
    <row r="10726" spans="2:4" x14ac:dyDescent="0.3">
      <c r="B10726" s="72" t="s">
        <v>606</v>
      </c>
      <c r="C10726" s="74" t="s">
        <v>145</v>
      </c>
      <c r="D10726" s="73">
        <v>303903.76</v>
      </c>
    </row>
    <row r="10727" spans="2:4" x14ac:dyDescent="0.3">
      <c r="B10727" s="72" t="s">
        <v>606</v>
      </c>
      <c r="C10727" s="74" t="s">
        <v>147</v>
      </c>
      <c r="D10727" s="73">
        <v>42264.560000000019</v>
      </c>
    </row>
    <row r="10728" spans="2:4" x14ac:dyDescent="0.3">
      <c r="B10728" s="72" t="s">
        <v>606</v>
      </c>
      <c r="C10728" s="74" t="s">
        <v>149</v>
      </c>
      <c r="D10728" s="73">
        <v>118996.45000000001</v>
      </c>
    </row>
    <row r="10729" spans="2:4" x14ac:dyDescent="0.3">
      <c r="B10729" s="72" t="s">
        <v>606</v>
      </c>
      <c r="C10729" s="74" t="s">
        <v>159</v>
      </c>
      <c r="D10729" s="73">
        <v>2419839.5499999998</v>
      </c>
    </row>
    <row r="10730" spans="2:4" x14ac:dyDescent="0.3">
      <c r="B10730" s="72" t="s">
        <v>606</v>
      </c>
      <c r="C10730" s="74" t="s">
        <v>161</v>
      </c>
      <c r="D10730" s="73">
        <v>9213983.9600000009</v>
      </c>
    </row>
    <row r="10731" spans="2:4" x14ac:dyDescent="0.3">
      <c r="B10731" s="72" t="s">
        <v>606</v>
      </c>
      <c r="C10731" s="74" t="s">
        <v>163</v>
      </c>
      <c r="D10731" s="73">
        <v>1693322.3699999999</v>
      </c>
    </row>
    <row r="10732" spans="2:4" x14ac:dyDescent="0.3">
      <c r="B10732" s="72" t="s">
        <v>606</v>
      </c>
      <c r="C10732" s="74" t="s">
        <v>165</v>
      </c>
      <c r="D10732" s="73">
        <v>4935928.93</v>
      </c>
    </row>
    <row r="10733" spans="2:4" x14ac:dyDescent="0.3">
      <c r="B10733" s="72" t="s">
        <v>606</v>
      </c>
      <c r="C10733" s="74" t="s">
        <v>167</v>
      </c>
      <c r="D10733" s="73">
        <v>63606.84</v>
      </c>
    </row>
    <row r="10734" spans="2:4" x14ac:dyDescent="0.3">
      <c r="B10734" s="72" t="s">
        <v>606</v>
      </c>
      <c r="C10734" s="74" t="s">
        <v>124</v>
      </c>
      <c r="D10734" s="73">
        <v>4161998.05</v>
      </c>
    </row>
    <row r="10735" spans="2:4" x14ac:dyDescent="0.3">
      <c r="B10735" s="72" t="s">
        <v>606</v>
      </c>
      <c r="C10735" s="74" t="s">
        <v>126</v>
      </c>
      <c r="D10735" s="73">
        <v>711226.72</v>
      </c>
    </row>
    <row r="10736" spans="2:4" x14ac:dyDescent="0.3">
      <c r="B10736" s="72" t="s">
        <v>606</v>
      </c>
      <c r="C10736" s="74" t="s">
        <v>130</v>
      </c>
      <c r="D10736" s="73">
        <v>751604.74</v>
      </c>
    </row>
    <row r="10737" spans="2:4" x14ac:dyDescent="0.3">
      <c r="B10737" s="72" t="s">
        <v>606</v>
      </c>
      <c r="C10737" s="74" t="s">
        <v>132</v>
      </c>
      <c r="D10737" s="73">
        <v>3021105.2000000007</v>
      </c>
    </row>
    <row r="10738" spans="2:4" x14ac:dyDescent="0.3">
      <c r="B10738" s="72" t="s">
        <v>606</v>
      </c>
      <c r="C10738" s="74" t="s">
        <v>39</v>
      </c>
      <c r="D10738" s="73">
        <v>210114.78999999998</v>
      </c>
    </row>
    <row r="10739" spans="2:4" x14ac:dyDescent="0.3">
      <c r="B10739" s="72" t="s">
        <v>606</v>
      </c>
      <c r="C10739" s="74" t="s">
        <v>49</v>
      </c>
      <c r="D10739" s="73">
        <v>1189001.3399999999</v>
      </c>
    </row>
    <row r="10740" spans="2:4" x14ac:dyDescent="0.3">
      <c r="B10740" s="72" t="s">
        <v>606</v>
      </c>
      <c r="C10740" s="74" t="s">
        <v>51</v>
      </c>
      <c r="D10740" s="73">
        <v>321414.59999999998</v>
      </c>
    </row>
    <row r="10741" spans="2:4" x14ac:dyDescent="0.3">
      <c r="B10741" s="72" t="s">
        <v>606</v>
      </c>
      <c r="C10741" s="74" t="s">
        <v>55</v>
      </c>
      <c r="D10741" s="73">
        <v>18024</v>
      </c>
    </row>
    <row r="10742" spans="2:4" x14ac:dyDescent="0.3">
      <c r="B10742" s="72" t="s">
        <v>606</v>
      </c>
      <c r="C10742" s="74" t="s">
        <v>57</v>
      </c>
      <c r="D10742" s="73">
        <v>127045.86000000002</v>
      </c>
    </row>
    <row r="10743" spans="2:4" x14ac:dyDescent="0.3">
      <c r="B10743" s="72" t="s">
        <v>606</v>
      </c>
      <c r="C10743" s="74" t="s">
        <v>59</v>
      </c>
      <c r="D10743" s="73">
        <v>3393112.7</v>
      </c>
    </row>
    <row r="10744" spans="2:4" x14ac:dyDescent="0.3">
      <c r="B10744" s="72" t="s">
        <v>606</v>
      </c>
      <c r="C10744" s="74" t="s">
        <v>63</v>
      </c>
      <c r="D10744" s="73">
        <v>3032410.67</v>
      </c>
    </row>
    <row r="10745" spans="2:4" x14ac:dyDescent="0.3">
      <c r="B10745" s="72" t="s">
        <v>606</v>
      </c>
      <c r="C10745" s="74" t="s">
        <v>65</v>
      </c>
      <c r="D10745" s="73">
        <v>21537.279999999999</v>
      </c>
    </row>
    <row r="10746" spans="2:4" x14ac:dyDescent="0.3">
      <c r="B10746" s="72" t="s">
        <v>606</v>
      </c>
      <c r="C10746" s="74" t="s">
        <v>67</v>
      </c>
      <c r="D10746" s="73">
        <v>2867.6099999999997</v>
      </c>
    </row>
    <row r="10747" spans="2:4" x14ac:dyDescent="0.3">
      <c r="B10747" s="72" t="s">
        <v>606</v>
      </c>
      <c r="C10747" s="74" t="s">
        <v>69</v>
      </c>
      <c r="D10747" s="73">
        <v>609640.36</v>
      </c>
    </row>
    <row r="10748" spans="2:4" x14ac:dyDescent="0.3">
      <c r="B10748" s="72" t="s">
        <v>606</v>
      </c>
      <c r="C10748" s="74" t="s">
        <v>71</v>
      </c>
      <c r="D10748" s="73">
        <v>1685748</v>
      </c>
    </row>
    <row r="10749" spans="2:4" x14ac:dyDescent="0.3">
      <c r="B10749" s="72" t="s">
        <v>606</v>
      </c>
      <c r="C10749" s="74" t="s">
        <v>73</v>
      </c>
      <c r="D10749" s="73">
        <v>315545.02</v>
      </c>
    </row>
    <row r="10750" spans="2:4" x14ac:dyDescent="0.3">
      <c r="B10750" s="72" t="s">
        <v>606</v>
      </c>
      <c r="C10750" s="74" t="s">
        <v>79</v>
      </c>
      <c r="D10750" s="73">
        <v>60475.95</v>
      </c>
    </row>
    <row r="10751" spans="2:4" x14ac:dyDescent="0.3">
      <c r="B10751" s="72" t="s">
        <v>606</v>
      </c>
      <c r="C10751" s="74" t="s">
        <v>85</v>
      </c>
      <c r="D10751" s="73">
        <v>161334.27000000002</v>
      </c>
    </row>
    <row r="10752" spans="2:4" x14ac:dyDescent="0.3">
      <c r="B10752" s="72" t="s">
        <v>606</v>
      </c>
      <c r="C10752" s="74" t="s">
        <v>87</v>
      </c>
      <c r="D10752" s="73">
        <v>233124.04</v>
      </c>
    </row>
    <row r="10753" spans="2:4" x14ac:dyDescent="0.3">
      <c r="B10753" s="72" t="s">
        <v>606</v>
      </c>
      <c r="C10753" s="74" t="s">
        <v>89</v>
      </c>
      <c r="D10753" s="73">
        <v>182874.94</v>
      </c>
    </row>
    <row r="10754" spans="2:4" x14ac:dyDescent="0.3">
      <c r="B10754" s="72" t="s">
        <v>606</v>
      </c>
      <c r="C10754" s="74" t="s">
        <v>91</v>
      </c>
      <c r="D10754" s="73">
        <v>1719666.0499999998</v>
      </c>
    </row>
    <row r="10755" spans="2:4" x14ac:dyDescent="0.3">
      <c r="B10755" s="72" t="s">
        <v>606</v>
      </c>
      <c r="C10755" s="74" t="s">
        <v>93</v>
      </c>
      <c r="D10755" s="73">
        <v>213596.79</v>
      </c>
    </row>
    <row r="10756" spans="2:4" x14ac:dyDescent="0.3">
      <c r="B10756" s="72" t="s">
        <v>606</v>
      </c>
      <c r="C10756" s="74" t="s">
        <v>95</v>
      </c>
      <c r="D10756" s="73">
        <v>471969.47</v>
      </c>
    </row>
    <row r="10757" spans="2:4" x14ac:dyDescent="0.3">
      <c r="B10757" s="72" t="s">
        <v>606</v>
      </c>
      <c r="C10757" s="74" t="s">
        <v>99</v>
      </c>
      <c r="D10757" s="73">
        <v>299451.65000000002</v>
      </c>
    </row>
    <row r="10758" spans="2:4" x14ac:dyDescent="0.3">
      <c r="B10758" s="72" t="s">
        <v>606</v>
      </c>
      <c r="C10758" s="74" t="s">
        <v>101</v>
      </c>
      <c r="D10758" s="73">
        <v>27060.370000000003</v>
      </c>
    </row>
    <row r="10759" spans="2:4" x14ac:dyDescent="0.3">
      <c r="B10759" s="72" t="s">
        <v>606</v>
      </c>
      <c r="C10759" s="74" t="s">
        <v>103</v>
      </c>
      <c r="D10759" s="73">
        <v>9507</v>
      </c>
    </row>
    <row r="10760" spans="2:4" x14ac:dyDescent="0.3">
      <c r="B10760" s="72" t="s">
        <v>606</v>
      </c>
      <c r="C10760" s="74" t="s">
        <v>105</v>
      </c>
      <c r="D10760" s="73">
        <v>27724.68</v>
      </c>
    </row>
    <row r="10761" spans="2:4" x14ac:dyDescent="0.3">
      <c r="B10761" s="72" t="s">
        <v>606</v>
      </c>
      <c r="C10761" s="74" t="s">
        <v>109</v>
      </c>
      <c r="D10761" s="73">
        <v>579818.02</v>
      </c>
    </row>
    <row r="10762" spans="2:4" x14ac:dyDescent="0.3">
      <c r="B10762" s="72" t="s">
        <v>606</v>
      </c>
      <c r="C10762" s="74" t="s">
        <v>111</v>
      </c>
      <c r="D10762" s="73">
        <v>331714.49</v>
      </c>
    </row>
    <row r="10763" spans="2:4" x14ac:dyDescent="0.3">
      <c r="B10763" s="72" t="s">
        <v>606</v>
      </c>
      <c r="C10763" s="74" t="s">
        <v>115</v>
      </c>
      <c r="D10763" s="73">
        <v>3739.77</v>
      </c>
    </row>
    <row r="10764" spans="2:4" x14ac:dyDescent="0.3">
      <c r="B10764" s="72" t="s">
        <v>606</v>
      </c>
      <c r="C10764" s="74" t="s">
        <v>117</v>
      </c>
      <c r="D10764" s="73">
        <v>2098944.2400000002</v>
      </c>
    </row>
    <row r="10765" spans="2:4" x14ac:dyDescent="0.3">
      <c r="B10765" s="72" t="s">
        <v>606</v>
      </c>
      <c r="C10765" s="74" t="s">
        <v>119</v>
      </c>
      <c r="D10765" s="73">
        <v>84346</v>
      </c>
    </row>
    <row r="10766" spans="2:4" x14ac:dyDescent="0.3">
      <c r="B10766" s="72" t="s">
        <v>606</v>
      </c>
      <c r="C10766" s="74" t="s">
        <v>121</v>
      </c>
      <c r="D10766" s="73">
        <v>204246.43</v>
      </c>
    </row>
    <row r="10767" spans="2:4" x14ac:dyDescent="0.3">
      <c r="B10767" s="72" t="s">
        <v>606</v>
      </c>
      <c r="C10767" s="74" t="s">
        <v>22</v>
      </c>
      <c r="D10767" s="73">
        <v>253777.58000000002</v>
      </c>
    </row>
    <row r="10768" spans="2:4" x14ac:dyDescent="0.3">
      <c r="B10768" s="72" t="s">
        <v>606</v>
      </c>
      <c r="C10768" s="74" t="s">
        <v>6</v>
      </c>
      <c r="D10768" s="73">
        <v>18240.419999999998</v>
      </c>
    </row>
    <row r="10769" spans="2:4" x14ac:dyDescent="0.3">
      <c r="B10769" s="72" t="s">
        <v>606</v>
      </c>
      <c r="C10769" s="74" t="s">
        <v>10</v>
      </c>
      <c r="D10769" s="73">
        <v>46255.88</v>
      </c>
    </row>
    <row r="10770" spans="2:4" x14ac:dyDescent="0.3">
      <c r="B10770" s="72" t="s">
        <v>606</v>
      </c>
      <c r="C10770" s="74" t="s">
        <v>12</v>
      </c>
      <c r="D10770" s="73">
        <v>180679.26</v>
      </c>
    </row>
    <row r="10771" spans="2:4" x14ac:dyDescent="0.3">
      <c r="B10771" s="72" t="s">
        <v>606</v>
      </c>
      <c r="C10771" s="74" t="s">
        <v>14</v>
      </c>
      <c r="D10771" s="73">
        <v>94082.53</v>
      </c>
    </row>
    <row r="10772" spans="2:4" x14ac:dyDescent="0.3">
      <c r="B10772" s="72" t="s">
        <v>606</v>
      </c>
      <c r="C10772" s="74" t="s">
        <v>18</v>
      </c>
      <c r="D10772" s="73">
        <v>5448.5</v>
      </c>
    </row>
    <row r="10773" spans="2:4" x14ac:dyDescent="0.3">
      <c r="B10773" s="72" t="s">
        <v>374</v>
      </c>
      <c r="C10773" s="74" t="s">
        <v>194</v>
      </c>
      <c r="D10773" s="73">
        <v>522961.7</v>
      </c>
    </row>
    <row r="10774" spans="2:4" x14ac:dyDescent="0.3">
      <c r="B10774" s="72" t="s">
        <v>374</v>
      </c>
      <c r="C10774" s="74" t="s">
        <v>193</v>
      </c>
      <c r="D10774" s="73">
        <v>-522961.7</v>
      </c>
    </row>
    <row r="10775" spans="2:4" x14ac:dyDescent="0.3">
      <c r="B10775" s="72" t="s">
        <v>374</v>
      </c>
      <c r="C10775" s="74" t="s">
        <v>185</v>
      </c>
      <c r="D10775" s="73">
        <v>4739.9399999999996</v>
      </c>
    </row>
    <row r="10776" spans="2:4" x14ac:dyDescent="0.3">
      <c r="B10776" s="72" t="s">
        <v>374</v>
      </c>
      <c r="C10776" s="74" t="s">
        <v>186</v>
      </c>
      <c r="D10776" s="73">
        <v>302843.02999999997</v>
      </c>
    </row>
    <row r="10777" spans="2:4" x14ac:dyDescent="0.3">
      <c r="B10777" s="72" t="s">
        <v>374</v>
      </c>
      <c r="C10777" s="74" t="s">
        <v>187</v>
      </c>
      <c r="D10777" s="73">
        <v>2872621.2</v>
      </c>
    </row>
    <row r="10778" spans="2:4" x14ac:dyDescent="0.3">
      <c r="B10778" s="72" t="s">
        <v>374</v>
      </c>
      <c r="C10778" s="74" t="s">
        <v>190</v>
      </c>
      <c r="D10778" s="73">
        <v>34288.339999999997</v>
      </c>
    </row>
    <row r="10779" spans="2:4" x14ac:dyDescent="0.3">
      <c r="B10779" s="72" t="s">
        <v>374</v>
      </c>
      <c r="C10779" s="74" t="s">
        <v>191</v>
      </c>
      <c r="D10779" s="73">
        <v>1501401.03</v>
      </c>
    </row>
    <row r="10780" spans="2:4" x14ac:dyDescent="0.3">
      <c r="B10780" s="72" t="s">
        <v>374</v>
      </c>
      <c r="C10780" s="74" t="s">
        <v>192</v>
      </c>
      <c r="D10780" s="73">
        <v>52747932.099999987</v>
      </c>
    </row>
    <row r="10781" spans="2:4" x14ac:dyDescent="0.3">
      <c r="B10781" s="72" t="s">
        <v>374</v>
      </c>
      <c r="C10781" s="74" t="s">
        <v>172</v>
      </c>
      <c r="D10781" s="73">
        <v>96025.299999999988</v>
      </c>
    </row>
    <row r="10782" spans="2:4" x14ac:dyDescent="0.3">
      <c r="B10782" s="72" t="s">
        <v>374</v>
      </c>
      <c r="C10782" s="74" t="s">
        <v>174</v>
      </c>
      <c r="D10782" s="73">
        <v>1379251.03</v>
      </c>
    </row>
    <row r="10783" spans="2:4" x14ac:dyDescent="0.3">
      <c r="B10783" s="72" t="s">
        <v>374</v>
      </c>
      <c r="C10783" s="74" t="s">
        <v>178</v>
      </c>
      <c r="D10783" s="73">
        <v>385639.74</v>
      </c>
    </row>
    <row r="10784" spans="2:4" x14ac:dyDescent="0.3">
      <c r="B10784" s="72" t="s">
        <v>374</v>
      </c>
      <c r="C10784" s="74" t="s">
        <v>180</v>
      </c>
      <c r="D10784" s="73">
        <v>849655.78</v>
      </c>
    </row>
    <row r="10785" spans="2:4" x14ac:dyDescent="0.3">
      <c r="B10785" s="72" t="s">
        <v>374</v>
      </c>
      <c r="C10785" s="74" t="s">
        <v>182</v>
      </c>
      <c r="D10785" s="73">
        <v>20218006.579999998</v>
      </c>
    </row>
    <row r="10786" spans="2:4" x14ac:dyDescent="0.3">
      <c r="B10786" s="72" t="s">
        <v>374</v>
      </c>
      <c r="C10786" s="74" t="s">
        <v>139</v>
      </c>
      <c r="D10786" s="73">
        <v>5755793.0599999977</v>
      </c>
    </row>
    <row r="10787" spans="2:4" x14ac:dyDescent="0.3">
      <c r="B10787" s="72" t="s">
        <v>374</v>
      </c>
      <c r="C10787" s="74" t="s">
        <v>141</v>
      </c>
      <c r="D10787" s="73">
        <v>7203555.9200000009</v>
      </c>
    </row>
    <row r="10788" spans="2:4" x14ac:dyDescent="0.3">
      <c r="B10788" s="72" t="s">
        <v>374</v>
      </c>
      <c r="C10788" s="74" t="s">
        <v>143</v>
      </c>
      <c r="D10788" s="73">
        <v>446345.97</v>
      </c>
    </row>
    <row r="10789" spans="2:4" x14ac:dyDescent="0.3">
      <c r="B10789" s="72" t="s">
        <v>374</v>
      </c>
      <c r="C10789" s="74" t="s">
        <v>145</v>
      </c>
      <c r="D10789" s="73">
        <v>233348.08000000002</v>
      </c>
    </row>
    <row r="10790" spans="2:4" x14ac:dyDescent="0.3">
      <c r="B10790" s="72" t="s">
        <v>374</v>
      </c>
      <c r="C10790" s="74" t="s">
        <v>147</v>
      </c>
      <c r="D10790" s="73">
        <v>84711.020000000033</v>
      </c>
    </row>
    <row r="10791" spans="2:4" x14ac:dyDescent="0.3">
      <c r="B10791" s="72" t="s">
        <v>374</v>
      </c>
      <c r="C10791" s="74" t="s">
        <v>149</v>
      </c>
      <c r="D10791" s="73">
        <v>183720.95999999999</v>
      </c>
    </row>
    <row r="10792" spans="2:4" x14ac:dyDescent="0.3">
      <c r="B10792" s="72" t="s">
        <v>374</v>
      </c>
      <c r="C10792" s="74" t="s">
        <v>159</v>
      </c>
      <c r="D10792" s="73">
        <v>2499030.9899999998</v>
      </c>
    </row>
    <row r="10793" spans="2:4" x14ac:dyDescent="0.3">
      <c r="B10793" s="72" t="s">
        <v>374</v>
      </c>
      <c r="C10793" s="74" t="s">
        <v>161</v>
      </c>
      <c r="D10793" s="73">
        <v>8031604.8099999996</v>
      </c>
    </row>
    <row r="10794" spans="2:4" x14ac:dyDescent="0.3">
      <c r="B10794" s="72" t="s">
        <v>374</v>
      </c>
      <c r="C10794" s="74" t="s">
        <v>163</v>
      </c>
      <c r="D10794" s="73">
        <v>1702338.6199999996</v>
      </c>
    </row>
    <row r="10795" spans="2:4" x14ac:dyDescent="0.3">
      <c r="B10795" s="72" t="s">
        <v>374</v>
      </c>
      <c r="C10795" s="74" t="s">
        <v>165</v>
      </c>
      <c r="D10795" s="73">
        <v>4274377.28</v>
      </c>
    </row>
    <row r="10796" spans="2:4" x14ac:dyDescent="0.3">
      <c r="B10796" s="72" t="s">
        <v>374</v>
      </c>
      <c r="C10796" s="74" t="s">
        <v>124</v>
      </c>
      <c r="D10796" s="73">
        <v>1373864.9000000004</v>
      </c>
    </row>
    <row r="10797" spans="2:4" x14ac:dyDescent="0.3">
      <c r="B10797" s="72" t="s">
        <v>374</v>
      </c>
      <c r="C10797" s="74" t="s">
        <v>126</v>
      </c>
      <c r="D10797" s="73">
        <v>333491.65000000002</v>
      </c>
    </row>
    <row r="10798" spans="2:4" x14ac:dyDescent="0.3">
      <c r="B10798" s="72" t="s">
        <v>374</v>
      </c>
      <c r="C10798" s="74" t="s">
        <v>128</v>
      </c>
      <c r="D10798" s="73">
        <v>1962628.93</v>
      </c>
    </row>
    <row r="10799" spans="2:4" x14ac:dyDescent="0.3">
      <c r="B10799" s="72" t="s">
        <v>374</v>
      </c>
      <c r="C10799" s="74" t="s">
        <v>130</v>
      </c>
      <c r="D10799" s="73">
        <v>410960.75</v>
      </c>
    </row>
    <row r="10800" spans="2:4" x14ac:dyDescent="0.3">
      <c r="B10800" s="72" t="s">
        <v>374</v>
      </c>
      <c r="C10800" s="74" t="s">
        <v>132</v>
      </c>
      <c r="D10800" s="73">
        <v>3236888.83</v>
      </c>
    </row>
    <row r="10801" spans="2:4" x14ac:dyDescent="0.3">
      <c r="B10801" s="72" t="s">
        <v>374</v>
      </c>
      <c r="C10801" s="74" t="s">
        <v>49</v>
      </c>
      <c r="D10801" s="73">
        <v>1000917.72</v>
      </c>
    </row>
    <row r="10802" spans="2:4" x14ac:dyDescent="0.3">
      <c r="B10802" s="72" t="s">
        <v>374</v>
      </c>
      <c r="C10802" s="74" t="s">
        <v>51</v>
      </c>
      <c r="D10802" s="73">
        <v>90971.42</v>
      </c>
    </row>
    <row r="10803" spans="2:4" x14ac:dyDescent="0.3">
      <c r="B10803" s="72" t="s">
        <v>374</v>
      </c>
      <c r="C10803" s="74" t="s">
        <v>55</v>
      </c>
      <c r="D10803" s="73">
        <v>174425</v>
      </c>
    </row>
    <row r="10804" spans="2:4" x14ac:dyDescent="0.3">
      <c r="B10804" s="72" t="s">
        <v>374</v>
      </c>
      <c r="C10804" s="74" t="s">
        <v>57</v>
      </c>
      <c r="D10804" s="73">
        <v>3862.72</v>
      </c>
    </row>
    <row r="10805" spans="2:4" x14ac:dyDescent="0.3">
      <c r="B10805" s="72" t="s">
        <v>374</v>
      </c>
      <c r="C10805" s="74" t="s">
        <v>61</v>
      </c>
      <c r="D10805" s="73">
        <v>982752.44</v>
      </c>
    </row>
    <row r="10806" spans="2:4" x14ac:dyDescent="0.3">
      <c r="B10806" s="72" t="s">
        <v>374</v>
      </c>
      <c r="C10806" s="74" t="s">
        <v>63</v>
      </c>
      <c r="D10806" s="73">
        <v>85901.989999999991</v>
      </c>
    </row>
    <row r="10807" spans="2:4" x14ac:dyDescent="0.3">
      <c r="B10807" s="72" t="s">
        <v>374</v>
      </c>
      <c r="C10807" s="74" t="s">
        <v>65</v>
      </c>
      <c r="D10807" s="73">
        <v>11798.05</v>
      </c>
    </row>
    <row r="10808" spans="2:4" x14ac:dyDescent="0.3">
      <c r="B10808" s="72" t="s">
        <v>374</v>
      </c>
      <c r="C10808" s="74" t="s">
        <v>67</v>
      </c>
      <c r="D10808" s="73">
        <v>8646.2999999999993</v>
      </c>
    </row>
    <row r="10809" spans="2:4" x14ac:dyDescent="0.3">
      <c r="B10809" s="72" t="s">
        <v>374</v>
      </c>
      <c r="C10809" s="74" t="s">
        <v>69</v>
      </c>
      <c r="D10809" s="73">
        <v>296759.67000000004</v>
      </c>
    </row>
    <row r="10810" spans="2:4" x14ac:dyDescent="0.3">
      <c r="B10810" s="72" t="s">
        <v>374</v>
      </c>
      <c r="C10810" s="74" t="s">
        <v>71</v>
      </c>
      <c r="D10810" s="73">
        <v>1190425.49</v>
      </c>
    </row>
    <row r="10811" spans="2:4" x14ac:dyDescent="0.3">
      <c r="B10811" s="72" t="s">
        <v>374</v>
      </c>
      <c r="C10811" s="74" t="s">
        <v>73</v>
      </c>
      <c r="D10811" s="73">
        <v>374803.54</v>
      </c>
    </row>
    <row r="10812" spans="2:4" x14ac:dyDescent="0.3">
      <c r="B10812" s="72" t="s">
        <v>374</v>
      </c>
      <c r="C10812" s="74" t="s">
        <v>81</v>
      </c>
      <c r="D10812" s="73">
        <v>2321595.92</v>
      </c>
    </row>
    <row r="10813" spans="2:4" x14ac:dyDescent="0.3">
      <c r="B10813" s="72" t="s">
        <v>374</v>
      </c>
      <c r="C10813" s="74" t="s">
        <v>83</v>
      </c>
      <c r="D10813" s="73">
        <v>11661.39</v>
      </c>
    </row>
    <row r="10814" spans="2:4" x14ac:dyDescent="0.3">
      <c r="B10814" s="72" t="s">
        <v>374</v>
      </c>
      <c r="C10814" s="74" t="s">
        <v>85</v>
      </c>
      <c r="D10814" s="73">
        <v>2337.58</v>
      </c>
    </row>
    <row r="10815" spans="2:4" x14ac:dyDescent="0.3">
      <c r="B10815" s="72" t="s">
        <v>374</v>
      </c>
      <c r="C10815" s="74" t="s">
        <v>87</v>
      </c>
      <c r="D10815" s="73">
        <v>35120.42</v>
      </c>
    </row>
    <row r="10816" spans="2:4" x14ac:dyDescent="0.3">
      <c r="B10816" s="72" t="s">
        <v>374</v>
      </c>
      <c r="C10816" s="74" t="s">
        <v>89</v>
      </c>
      <c r="D10816" s="73">
        <v>118400.01000000001</v>
      </c>
    </row>
    <row r="10817" spans="2:4" x14ac:dyDescent="0.3">
      <c r="B10817" s="72" t="s">
        <v>374</v>
      </c>
      <c r="C10817" s="74" t="s">
        <v>91</v>
      </c>
      <c r="D10817" s="73">
        <v>12936</v>
      </c>
    </row>
    <row r="10818" spans="2:4" x14ac:dyDescent="0.3">
      <c r="B10818" s="72" t="s">
        <v>374</v>
      </c>
      <c r="C10818" s="74" t="s">
        <v>93</v>
      </c>
      <c r="D10818" s="73">
        <v>267694.12</v>
      </c>
    </row>
    <row r="10819" spans="2:4" x14ac:dyDescent="0.3">
      <c r="B10819" s="72" t="s">
        <v>374</v>
      </c>
      <c r="C10819" s="74" t="s">
        <v>95</v>
      </c>
      <c r="D10819" s="73">
        <v>302203.08</v>
      </c>
    </row>
    <row r="10820" spans="2:4" x14ac:dyDescent="0.3">
      <c r="B10820" s="72" t="s">
        <v>374</v>
      </c>
      <c r="C10820" s="74" t="s">
        <v>99</v>
      </c>
      <c r="D10820" s="73">
        <v>213228.73</v>
      </c>
    </row>
    <row r="10821" spans="2:4" x14ac:dyDescent="0.3">
      <c r="B10821" s="72" t="s">
        <v>374</v>
      </c>
      <c r="C10821" s="74" t="s">
        <v>109</v>
      </c>
      <c r="D10821" s="73">
        <v>4494167.28</v>
      </c>
    </row>
    <row r="10822" spans="2:4" x14ac:dyDescent="0.3">
      <c r="B10822" s="72" t="s">
        <v>374</v>
      </c>
      <c r="C10822" s="74" t="s">
        <v>111</v>
      </c>
      <c r="D10822" s="73">
        <v>311936.18999999994</v>
      </c>
    </row>
    <row r="10823" spans="2:4" x14ac:dyDescent="0.3">
      <c r="B10823" s="72" t="s">
        <v>374</v>
      </c>
      <c r="C10823" s="74" t="s">
        <v>117</v>
      </c>
      <c r="D10823" s="73">
        <v>340734.62</v>
      </c>
    </row>
    <row r="10824" spans="2:4" x14ac:dyDescent="0.3">
      <c r="B10824" s="72" t="s">
        <v>374</v>
      </c>
      <c r="C10824" s="74" t="s">
        <v>119</v>
      </c>
      <c r="D10824" s="73">
        <v>69906</v>
      </c>
    </row>
    <row r="10825" spans="2:4" x14ac:dyDescent="0.3">
      <c r="B10825" s="72" t="s">
        <v>374</v>
      </c>
      <c r="C10825" s="74" t="s">
        <v>121</v>
      </c>
      <c r="D10825" s="73">
        <v>50739.839999999997</v>
      </c>
    </row>
    <row r="10826" spans="2:4" x14ac:dyDescent="0.3">
      <c r="B10826" s="72" t="s">
        <v>374</v>
      </c>
      <c r="C10826" s="74" t="s">
        <v>22</v>
      </c>
      <c r="D10826" s="73">
        <v>321666.52</v>
      </c>
    </row>
    <row r="10827" spans="2:4" x14ac:dyDescent="0.3">
      <c r="B10827" s="72" t="s">
        <v>374</v>
      </c>
      <c r="C10827" s="74" t="s">
        <v>6</v>
      </c>
      <c r="D10827" s="73">
        <v>35360.11</v>
      </c>
    </row>
    <row r="10828" spans="2:4" x14ac:dyDescent="0.3">
      <c r="B10828" s="72" t="s">
        <v>374</v>
      </c>
      <c r="C10828" s="74" t="s">
        <v>12</v>
      </c>
      <c r="D10828" s="73">
        <v>9064</v>
      </c>
    </row>
    <row r="10829" spans="2:4" x14ac:dyDescent="0.3">
      <c r="B10829" s="72" t="s">
        <v>374</v>
      </c>
      <c r="C10829" s="74" t="s">
        <v>14</v>
      </c>
      <c r="D10829" s="73">
        <v>41626.75</v>
      </c>
    </row>
    <row r="10830" spans="2:4" x14ac:dyDescent="0.3">
      <c r="B10830" s="72" t="s">
        <v>374</v>
      </c>
      <c r="C10830" s="74" t="s">
        <v>16</v>
      </c>
      <c r="D10830" s="73">
        <v>41568.67</v>
      </c>
    </row>
    <row r="10831" spans="2:4" x14ac:dyDescent="0.3">
      <c r="B10831" s="72" t="s">
        <v>234</v>
      </c>
      <c r="C10831" s="74" t="s">
        <v>194</v>
      </c>
      <c r="D10831" s="73">
        <v>1602148.5999999999</v>
      </c>
    </row>
    <row r="10832" spans="2:4" x14ac:dyDescent="0.3">
      <c r="B10832" s="72" t="s">
        <v>234</v>
      </c>
      <c r="C10832" s="74" t="s">
        <v>193</v>
      </c>
      <c r="D10832" s="73">
        <v>-1602148.5999999999</v>
      </c>
    </row>
    <row r="10833" spans="2:4" x14ac:dyDescent="0.3">
      <c r="B10833" s="72" t="s">
        <v>234</v>
      </c>
      <c r="C10833" s="74" t="s">
        <v>185</v>
      </c>
      <c r="D10833" s="73">
        <v>748741</v>
      </c>
    </row>
    <row r="10834" spans="2:4" x14ac:dyDescent="0.3">
      <c r="B10834" s="72" t="s">
        <v>234</v>
      </c>
      <c r="C10834" s="74" t="s">
        <v>186</v>
      </c>
      <c r="D10834" s="73">
        <v>1121464.6100000001</v>
      </c>
    </row>
    <row r="10835" spans="2:4" x14ac:dyDescent="0.3">
      <c r="B10835" s="72" t="s">
        <v>234</v>
      </c>
      <c r="C10835" s="74" t="s">
        <v>187</v>
      </c>
      <c r="D10835" s="73">
        <v>28621951.279999997</v>
      </c>
    </row>
    <row r="10836" spans="2:4" x14ac:dyDescent="0.3">
      <c r="B10836" s="72" t="s">
        <v>234</v>
      </c>
      <c r="C10836" s="74" t="s">
        <v>190</v>
      </c>
      <c r="D10836" s="73">
        <v>4104106.7700000009</v>
      </c>
    </row>
    <row r="10837" spans="2:4" x14ac:dyDescent="0.3">
      <c r="B10837" s="72" t="s">
        <v>234</v>
      </c>
      <c r="C10837" s="74" t="s">
        <v>191</v>
      </c>
      <c r="D10837" s="73">
        <v>2727137.4700000011</v>
      </c>
    </row>
    <row r="10838" spans="2:4" x14ac:dyDescent="0.3">
      <c r="B10838" s="72" t="s">
        <v>234</v>
      </c>
      <c r="C10838" s="74" t="s">
        <v>192</v>
      </c>
      <c r="D10838" s="73">
        <v>101048654.46000001</v>
      </c>
    </row>
    <row r="10839" spans="2:4" x14ac:dyDescent="0.3">
      <c r="B10839" s="72" t="s">
        <v>234</v>
      </c>
      <c r="C10839" s="74" t="s">
        <v>172</v>
      </c>
      <c r="D10839" s="73">
        <v>2412985.56</v>
      </c>
    </row>
    <row r="10840" spans="2:4" x14ac:dyDescent="0.3">
      <c r="B10840" s="72" t="s">
        <v>234</v>
      </c>
      <c r="C10840" s="74" t="s">
        <v>174</v>
      </c>
      <c r="D10840" s="73">
        <v>995639.08000000007</v>
      </c>
    </row>
    <row r="10841" spans="2:4" x14ac:dyDescent="0.3">
      <c r="B10841" s="72" t="s">
        <v>234</v>
      </c>
      <c r="C10841" s="74" t="s">
        <v>178</v>
      </c>
      <c r="D10841" s="73">
        <v>2067939.1099999996</v>
      </c>
    </row>
    <row r="10842" spans="2:4" x14ac:dyDescent="0.3">
      <c r="B10842" s="72" t="s">
        <v>234</v>
      </c>
      <c r="C10842" s="74" t="s">
        <v>180</v>
      </c>
      <c r="D10842" s="73">
        <v>1679148.58</v>
      </c>
    </row>
    <row r="10843" spans="2:4" x14ac:dyDescent="0.3">
      <c r="B10843" s="72" t="s">
        <v>234</v>
      </c>
      <c r="C10843" s="74" t="s">
        <v>182</v>
      </c>
      <c r="D10843" s="73">
        <v>46441717.399999999</v>
      </c>
    </row>
    <row r="10844" spans="2:4" x14ac:dyDescent="0.3">
      <c r="B10844" s="72" t="s">
        <v>234</v>
      </c>
      <c r="C10844" s="74" t="s">
        <v>135</v>
      </c>
      <c r="D10844" s="73">
        <v>0</v>
      </c>
    </row>
    <row r="10845" spans="2:4" x14ac:dyDescent="0.3">
      <c r="B10845" s="72" t="s">
        <v>234</v>
      </c>
      <c r="C10845" s="74" t="s">
        <v>137</v>
      </c>
      <c r="D10845" s="73">
        <v>0.56000000000000005</v>
      </c>
    </row>
    <row r="10846" spans="2:4" x14ac:dyDescent="0.3">
      <c r="B10846" s="72" t="s">
        <v>234</v>
      </c>
      <c r="C10846" s="74" t="s">
        <v>139</v>
      </c>
      <c r="D10846" s="73">
        <v>13609625.670000002</v>
      </c>
    </row>
    <row r="10847" spans="2:4" x14ac:dyDescent="0.3">
      <c r="B10847" s="72" t="s">
        <v>234</v>
      </c>
      <c r="C10847" s="74" t="s">
        <v>141</v>
      </c>
      <c r="D10847" s="73">
        <v>16996899.419999998</v>
      </c>
    </row>
    <row r="10848" spans="2:4" x14ac:dyDescent="0.3">
      <c r="B10848" s="72" t="s">
        <v>234</v>
      </c>
      <c r="C10848" s="74" t="s">
        <v>143</v>
      </c>
      <c r="D10848" s="73">
        <v>1582623.9900000002</v>
      </c>
    </row>
    <row r="10849" spans="2:4" x14ac:dyDescent="0.3">
      <c r="B10849" s="72" t="s">
        <v>234</v>
      </c>
      <c r="C10849" s="74" t="s">
        <v>145</v>
      </c>
      <c r="D10849" s="73">
        <v>1249200.8600000001</v>
      </c>
    </row>
    <row r="10850" spans="2:4" x14ac:dyDescent="0.3">
      <c r="B10850" s="72" t="s">
        <v>234</v>
      </c>
      <c r="C10850" s="74" t="s">
        <v>147</v>
      </c>
      <c r="D10850" s="73">
        <v>76468.62</v>
      </c>
    </row>
    <row r="10851" spans="2:4" x14ac:dyDescent="0.3">
      <c r="B10851" s="72" t="s">
        <v>234</v>
      </c>
      <c r="C10851" s="74" t="s">
        <v>149</v>
      </c>
      <c r="D10851" s="73">
        <v>152232.77000000002</v>
      </c>
    </row>
    <row r="10852" spans="2:4" x14ac:dyDescent="0.3">
      <c r="B10852" s="72" t="s">
        <v>234</v>
      </c>
      <c r="C10852" s="74" t="s">
        <v>159</v>
      </c>
      <c r="D10852" s="73">
        <v>5648567.040000001</v>
      </c>
    </row>
    <row r="10853" spans="2:4" x14ac:dyDescent="0.3">
      <c r="B10853" s="72" t="s">
        <v>234</v>
      </c>
      <c r="C10853" s="74" t="s">
        <v>161</v>
      </c>
      <c r="D10853" s="73">
        <v>19310369.660000008</v>
      </c>
    </row>
    <row r="10854" spans="2:4" x14ac:dyDescent="0.3">
      <c r="B10854" s="72" t="s">
        <v>234</v>
      </c>
      <c r="C10854" s="74" t="s">
        <v>163</v>
      </c>
      <c r="D10854" s="73">
        <v>3978729.1700000004</v>
      </c>
    </row>
    <row r="10855" spans="2:4" x14ac:dyDescent="0.3">
      <c r="B10855" s="72" t="s">
        <v>234</v>
      </c>
      <c r="C10855" s="74" t="s">
        <v>165</v>
      </c>
      <c r="D10855" s="73">
        <v>10279284.189999998</v>
      </c>
    </row>
    <row r="10856" spans="2:4" x14ac:dyDescent="0.3">
      <c r="B10856" s="72" t="s">
        <v>234</v>
      </c>
      <c r="C10856" s="74" t="s">
        <v>167</v>
      </c>
      <c r="D10856" s="73">
        <v>85948.25</v>
      </c>
    </row>
    <row r="10857" spans="2:4" x14ac:dyDescent="0.3">
      <c r="B10857" s="72" t="s">
        <v>234</v>
      </c>
      <c r="C10857" s="74" t="s">
        <v>169</v>
      </c>
      <c r="D10857" s="73">
        <v>107051.13000000002</v>
      </c>
    </row>
    <row r="10858" spans="2:4" x14ac:dyDescent="0.3">
      <c r="B10858" s="72" t="s">
        <v>234</v>
      </c>
      <c r="C10858" s="74" t="s">
        <v>124</v>
      </c>
      <c r="D10858" s="73">
        <v>974330.44</v>
      </c>
    </row>
    <row r="10859" spans="2:4" x14ac:dyDescent="0.3">
      <c r="B10859" s="72" t="s">
        <v>234</v>
      </c>
      <c r="C10859" s="74" t="s">
        <v>126</v>
      </c>
      <c r="D10859" s="73">
        <v>1323311.4099999999</v>
      </c>
    </row>
    <row r="10860" spans="2:4" x14ac:dyDescent="0.3">
      <c r="B10860" s="72" t="s">
        <v>234</v>
      </c>
      <c r="C10860" s="74" t="s">
        <v>128</v>
      </c>
      <c r="D10860" s="73">
        <v>3518690.29</v>
      </c>
    </row>
    <row r="10861" spans="2:4" x14ac:dyDescent="0.3">
      <c r="B10861" s="72" t="s">
        <v>234</v>
      </c>
      <c r="C10861" s="74" t="s">
        <v>130</v>
      </c>
      <c r="D10861" s="73">
        <v>1360702.96</v>
      </c>
    </row>
    <row r="10862" spans="2:4" x14ac:dyDescent="0.3">
      <c r="B10862" s="72" t="s">
        <v>234</v>
      </c>
      <c r="C10862" s="74" t="s">
        <v>132</v>
      </c>
      <c r="D10862" s="73">
        <v>7527874.6199999992</v>
      </c>
    </row>
    <row r="10863" spans="2:4" x14ac:dyDescent="0.3">
      <c r="B10863" s="72" t="s">
        <v>234</v>
      </c>
      <c r="C10863" s="74" t="s">
        <v>29</v>
      </c>
      <c r="D10863" s="73">
        <v>411805.87</v>
      </c>
    </row>
    <row r="10864" spans="2:4" x14ac:dyDescent="0.3">
      <c r="B10864" s="72" t="s">
        <v>234</v>
      </c>
      <c r="C10864" s="74" t="s">
        <v>35</v>
      </c>
      <c r="D10864" s="73">
        <v>396800.3</v>
      </c>
    </row>
    <row r="10865" spans="2:4" x14ac:dyDescent="0.3">
      <c r="B10865" s="72" t="s">
        <v>234</v>
      </c>
      <c r="C10865" s="74" t="s">
        <v>37</v>
      </c>
      <c r="D10865" s="73">
        <v>63357.24</v>
      </c>
    </row>
    <row r="10866" spans="2:4" x14ac:dyDescent="0.3">
      <c r="B10866" s="72" t="s">
        <v>234</v>
      </c>
      <c r="C10866" s="74" t="s">
        <v>39</v>
      </c>
      <c r="D10866" s="73">
        <v>387255.96</v>
      </c>
    </row>
    <row r="10867" spans="2:4" x14ac:dyDescent="0.3">
      <c r="B10867" s="72" t="s">
        <v>234</v>
      </c>
      <c r="C10867" s="74" t="s">
        <v>49</v>
      </c>
      <c r="D10867" s="73">
        <v>1889452.2</v>
      </c>
    </row>
    <row r="10868" spans="2:4" x14ac:dyDescent="0.3">
      <c r="B10868" s="72" t="s">
        <v>234</v>
      </c>
      <c r="C10868" s="74" t="s">
        <v>51</v>
      </c>
      <c r="D10868" s="73">
        <v>340951.54</v>
      </c>
    </row>
    <row r="10869" spans="2:4" x14ac:dyDescent="0.3">
      <c r="B10869" s="72" t="s">
        <v>234</v>
      </c>
      <c r="C10869" s="74" t="s">
        <v>57</v>
      </c>
      <c r="D10869" s="73">
        <v>629571.06999999995</v>
      </c>
    </row>
    <row r="10870" spans="2:4" x14ac:dyDescent="0.3">
      <c r="B10870" s="72" t="s">
        <v>234</v>
      </c>
      <c r="C10870" s="74" t="s">
        <v>63</v>
      </c>
      <c r="D10870" s="73">
        <v>2458193.91</v>
      </c>
    </row>
    <row r="10871" spans="2:4" x14ac:dyDescent="0.3">
      <c r="B10871" s="72" t="s">
        <v>234</v>
      </c>
      <c r="C10871" s="74" t="s">
        <v>65</v>
      </c>
      <c r="D10871" s="73">
        <v>69558.350000000006</v>
      </c>
    </row>
    <row r="10872" spans="2:4" x14ac:dyDescent="0.3">
      <c r="B10872" s="72" t="s">
        <v>234</v>
      </c>
      <c r="C10872" s="74" t="s">
        <v>67</v>
      </c>
      <c r="D10872" s="73">
        <v>85933.97</v>
      </c>
    </row>
    <row r="10873" spans="2:4" x14ac:dyDescent="0.3">
      <c r="B10873" s="72" t="s">
        <v>234</v>
      </c>
      <c r="C10873" s="74" t="s">
        <v>69</v>
      </c>
      <c r="D10873" s="73">
        <v>4766590.1799999988</v>
      </c>
    </row>
    <row r="10874" spans="2:4" x14ac:dyDescent="0.3">
      <c r="B10874" s="72" t="s">
        <v>234</v>
      </c>
      <c r="C10874" s="74" t="s">
        <v>71</v>
      </c>
      <c r="D10874" s="73">
        <v>4188800.59</v>
      </c>
    </row>
    <row r="10875" spans="2:4" x14ac:dyDescent="0.3">
      <c r="B10875" s="72" t="s">
        <v>234</v>
      </c>
      <c r="C10875" s="74" t="s">
        <v>73</v>
      </c>
      <c r="D10875" s="73">
        <v>1589082.72</v>
      </c>
    </row>
    <row r="10876" spans="2:4" x14ac:dyDescent="0.3">
      <c r="B10876" s="72" t="s">
        <v>234</v>
      </c>
      <c r="C10876" s="74" t="s">
        <v>81</v>
      </c>
      <c r="D10876" s="73">
        <v>3587133.4000000004</v>
      </c>
    </row>
    <row r="10877" spans="2:4" x14ac:dyDescent="0.3">
      <c r="B10877" s="72" t="s">
        <v>234</v>
      </c>
      <c r="C10877" s="74" t="s">
        <v>85</v>
      </c>
      <c r="D10877" s="73">
        <v>35020.080000000002</v>
      </c>
    </row>
    <row r="10878" spans="2:4" x14ac:dyDescent="0.3">
      <c r="B10878" s="72" t="s">
        <v>234</v>
      </c>
      <c r="C10878" s="74" t="s">
        <v>87</v>
      </c>
      <c r="D10878" s="73">
        <v>51931.8</v>
      </c>
    </row>
    <row r="10879" spans="2:4" x14ac:dyDescent="0.3">
      <c r="B10879" s="72" t="s">
        <v>234</v>
      </c>
      <c r="C10879" s="74" t="s">
        <v>89</v>
      </c>
      <c r="D10879" s="73">
        <v>367995.94000000006</v>
      </c>
    </row>
    <row r="10880" spans="2:4" x14ac:dyDescent="0.3">
      <c r="B10880" s="72" t="s">
        <v>234</v>
      </c>
      <c r="C10880" s="74" t="s">
        <v>91</v>
      </c>
      <c r="D10880" s="73">
        <v>328567.75999999995</v>
      </c>
    </row>
    <row r="10881" spans="2:4" x14ac:dyDescent="0.3">
      <c r="B10881" s="72" t="s">
        <v>234</v>
      </c>
      <c r="C10881" s="74" t="s">
        <v>93</v>
      </c>
      <c r="D10881" s="73">
        <v>534561.8600000001</v>
      </c>
    </row>
    <row r="10882" spans="2:4" x14ac:dyDescent="0.3">
      <c r="B10882" s="72" t="s">
        <v>234</v>
      </c>
      <c r="C10882" s="74" t="s">
        <v>95</v>
      </c>
      <c r="D10882" s="73">
        <v>617307.71</v>
      </c>
    </row>
    <row r="10883" spans="2:4" x14ac:dyDescent="0.3">
      <c r="B10883" s="72" t="s">
        <v>234</v>
      </c>
      <c r="C10883" s="74" t="s">
        <v>97</v>
      </c>
      <c r="D10883" s="73">
        <v>319.89999999999998</v>
      </c>
    </row>
    <row r="10884" spans="2:4" x14ac:dyDescent="0.3">
      <c r="B10884" s="72" t="s">
        <v>234</v>
      </c>
      <c r="C10884" s="74" t="s">
        <v>101</v>
      </c>
      <c r="D10884" s="73">
        <v>1331905.3500000001</v>
      </c>
    </row>
    <row r="10885" spans="2:4" x14ac:dyDescent="0.3">
      <c r="B10885" s="72" t="s">
        <v>234</v>
      </c>
      <c r="C10885" s="74" t="s">
        <v>103</v>
      </c>
      <c r="D10885" s="73">
        <v>293667.21000000002</v>
      </c>
    </row>
    <row r="10886" spans="2:4" x14ac:dyDescent="0.3">
      <c r="B10886" s="72" t="s">
        <v>234</v>
      </c>
      <c r="C10886" s="74" t="s">
        <v>105</v>
      </c>
      <c r="D10886" s="73">
        <v>48714.6</v>
      </c>
    </row>
    <row r="10887" spans="2:4" x14ac:dyDescent="0.3">
      <c r="B10887" s="72" t="s">
        <v>234</v>
      </c>
      <c r="C10887" s="74" t="s">
        <v>109</v>
      </c>
      <c r="D10887" s="73">
        <v>9375646.0500000026</v>
      </c>
    </row>
    <row r="10888" spans="2:4" x14ac:dyDescent="0.3">
      <c r="B10888" s="72" t="s">
        <v>234</v>
      </c>
      <c r="C10888" s="74" t="s">
        <v>113</v>
      </c>
      <c r="D10888" s="73">
        <v>3979907.27</v>
      </c>
    </row>
    <row r="10889" spans="2:4" x14ac:dyDescent="0.3">
      <c r="B10889" s="72" t="s">
        <v>234</v>
      </c>
      <c r="C10889" s="74" t="s">
        <v>119</v>
      </c>
      <c r="D10889" s="73">
        <v>427169</v>
      </c>
    </row>
    <row r="10890" spans="2:4" x14ac:dyDescent="0.3">
      <c r="B10890" s="72" t="s">
        <v>234</v>
      </c>
      <c r="C10890" s="74" t="s">
        <v>121</v>
      </c>
      <c r="D10890" s="73">
        <v>48164.35</v>
      </c>
    </row>
    <row r="10891" spans="2:4" x14ac:dyDescent="0.3">
      <c r="B10891" s="72" t="s">
        <v>234</v>
      </c>
      <c r="C10891" s="74" t="s">
        <v>22</v>
      </c>
      <c r="D10891" s="73">
        <v>634110.65999999992</v>
      </c>
    </row>
    <row r="10892" spans="2:4" x14ac:dyDescent="0.3">
      <c r="B10892" s="72" t="s">
        <v>234</v>
      </c>
      <c r="C10892" s="74" t="s">
        <v>6</v>
      </c>
      <c r="D10892" s="73">
        <v>810893.64</v>
      </c>
    </row>
    <row r="10893" spans="2:4" x14ac:dyDescent="0.3">
      <c r="B10893" s="72" t="s">
        <v>234</v>
      </c>
      <c r="C10893" s="74" t="s">
        <v>12</v>
      </c>
      <c r="D10893" s="73">
        <v>14495.76</v>
      </c>
    </row>
    <row r="10894" spans="2:4" x14ac:dyDescent="0.3">
      <c r="B10894" s="72" t="s">
        <v>234</v>
      </c>
      <c r="C10894" s="74" t="s">
        <v>16</v>
      </c>
      <c r="D10894" s="73">
        <v>133562.22</v>
      </c>
    </row>
    <row r="10895" spans="2:4" x14ac:dyDescent="0.3">
      <c r="B10895" s="72" t="s">
        <v>342</v>
      </c>
      <c r="C10895" s="74" t="s">
        <v>194</v>
      </c>
      <c r="D10895" s="73">
        <v>71342.31</v>
      </c>
    </row>
    <row r="10896" spans="2:4" x14ac:dyDescent="0.3">
      <c r="B10896" s="72" t="s">
        <v>342</v>
      </c>
      <c r="C10896" s="74" t="s">
        <v>193</v>
      </c>
      <c r="D10896" s="73">
        <v>-71342.31</v>
      </c>
    </row>
    <row r="10897" spans="2:4" x14ac:dyDescent="0.3">
      <c r="B10897" s="72" t="s">
        <v>342</v>
      </c>
      <c r="C10897" s="74" t="s">
        <v>185</v>
      </c>
      <c r="D10897" s="73">
        <v>17115</v>
      </c>
    </row>
    <row r="10898" spans="2:4" x14ac:dyDescent="0.3">
      <c r="B10898" s="72" t="s">
        <v>342</v>
      </c>
      <c r="C10898" s="74" t="s">
        <v>186</v>
      </c>
      <c r="D10898" s="73">
        <v>111757.73999999998</v>
      </c>
    </row>
    <row r="10899" spans="2:4" x14ac:dyDescent="0.3">
      <c r="B10899" s="72" t="s">
        <v>342</v>
      </c>
      <c r="C10899" s="74" t="s">
        <v>187</v>
      </c>
      <c r="D10899" s="73">
        <v>750413.90999999992</v>
      </c>
    </row>
    <row r="10900" spans="2:4" x14ac:dyDescent="0.3">
      <c r="B10900" s="72" t="s">
        <v>342</v>
      </c>
      <c r="C10900" s="74" t="s">
        <v>190</v>
      </c>
      <c r="D10900" s="73">
        <v>278432.27</v>
      </c>
    </row>
    <row r="10901" spans="2:4" x14ac:dyDescent="0.3">
      <c r="B10901" s="72" t="s">
        <v>342</v>
      </c>
      <c r="C10901" s="74" t="s">
        <v>191</v>
      </c>
      <c r="D10901" s="73">
        <v>212348.47000000003</v>
      </c>
    </row>
    <row r="10902" spans="2:4" x14ac:dyDescent="0.3">
      <c r="B10902" s="72" t="s">
        <v>342</v>
      </c>
      <c r="C10902" s="74" t="s">
        <v>192</v>
      </c>
      <c r="D10902" s="73">
        <v>10244511.99</v>
      </c>
    </row>
    <row r="10903" spans="2:4" x14ac:dyDescent="0.3">
      <c r="B10903" s="72" t="s">
        <v>342</v>
      </c>
      <c r="C10903" s="74" t="s">
        <v>172</v>
      </c>
      <c r="D10903" s="73">
        <v>78573.19</v>
      </c>
    </row>
    <row r="10904" spans="2:4" x14ac:dyDescent="0.3">
      <c r="B10904" s="72" t="s">
        <v>342</v>
      </c>
      <c r="C10904" s="74" t="s">
        <v>174</v>
      </c>
      <c r="D10904" s="73">
        <v>549636.75</v>
      </c>
    </row>
    <row r="10905" spans="2:4" x14ac:dyDescent="0.3">
      <c r="B10905" s="72" t="s">
        <v>342</v>
      </c>
      <c r="C10905" s="74" t="s">
        <v>178</v>
      </c>
      <c r="D10905" s="73">
        <v>192262.04</v>
      </c>
    </row>
    <row r="10906" spans="2:4" x14ac:dyDescent="0.3">
      <c r="B10906" s="72" t="s">
        <v>342</v>
      </c>
      <c r="C10906" s="74" t="s">
        <v>180</v>
      </c>
      <c r="D10906" s="73">
        <v>267739.37</v>
      </c>
    </row>
    <row r="10907" spans="2:4" x14ac:dyDescent="0.3">
      <c r="B10907" s="72" t="s">
        <v>342</v>
      </c>
      <c r="C10907" s="74" t="s">
        <v>182</v>
      </c>
      <c r="D10907" s="73">
        <v>3981075.2499999991</v>
      </c>
    </row>
    <row r="10908" spans="2:4" x14ac:dyDescent="0.3">
      <c r="B10908" s="72" t="s">
        <v>342</v>
      </c>
      <c r="C10908" s="74" t="s">
        <v>135</v>
      </c>
      <c r="D10908" s="73">
        <v>9014.48</v>
      </c>
    </row>
    <row r="10909" spans="2:4" x14ac:dyDescent="0.3">
      <c r="B10909" s="72" t="s">
        <v>342</v>
      </c>
      <c r="C10909" s="74" t="s">
        <v>137</v>
      </c>
      <c r="D10909" s="73">
        <v>29263.64</v>
      </c>
    </row>
    <row r="10910" spans="2:4" x14ac:dyDescent="0.3">
      <c r="B10910" s="72" t="s">
        <v>342</v>
      </c>
      <c r="C10910" s="74" t="s">
        <v>139</v>
      </c>
      <c r="D10910" s="73">
        <v>1226073.2</v>
      </c>
    </row>
    <row r="10911" spans="2:4" x14ac:dyDescent="0.3">
      <c r="B10911" s="72" t="s">
        <v>342</v>
      </c>
      <c r="C10911" s="74" t="s">
        <v>141</v>
      </c>
      <c r="D10911" s="73">
        <v>1463764.03</v>
      </c>
    </row>
    <row r="10912" spans="2:4" x14ac:dyDescent="0.3">
      <c r="B10912" s="72" t="s">
        <v>342</v>
      </c>
      <c r="C10912" s="74" t="s">
        <v>143</v>
      </c>
      <c r="D10912" s="73">
        <v>123559.24</v>
      </c>
    </row>
    <row r="10913" spans="2:4" x14ac:dyDescent="0.3">
      <c r="B10913" s="72" t="s">
        <v>342</v>
      </c>
      <c r="C10913" s="74" t="s">
        <v>145</v>
      </c>
      <c r="D10913" s="73">
        <v>55735.729999999996</v>
      </c>
    </row>
    <row r="10914" spans="2:4" x14ac:dyDescent="0.3">
      <c r="B10914" s="72" t="s">
        <v>342</v>
      </c>
      <c r="C10914" s="74" t="s">
        <v>147</v>
      </c>
      <c r="D10914" s="73">
        <v>28553.789999999994</v>
      </c>
    </row>
    <row r="10915" spans="2:4" x14ac:dyDescent="0.3">
      <c r="B10915" s="72" t="s">
        <v>342</v>
      </c>
      <c r="C10915" s="74" t="s">
        <v>149</v>
      </c>
      <c r="D10915" s="73">
        <v>61803.6</v>
      </c>
    </row>
    <row r="10916" spans="2:4" x14ac:dyDescent="0.3">
      <c r="B10916" s="72" t="s">
        <v>342</v>
      </c>
      <c r="C10916" s="74" t="s">
        <v>159</v>
      </c>
      <c r="D10916" s="73">
        <v>547080.70000000007</v>
      </c>
    </row>
    <row r="10917" spans="2:4" x14ac:dyDescent="0.3">
      <c r="B10917" s="72" t="s">
        <v>342</v>
      </c>
      <c r="C10917" s="74" t="s">
        <v>161</v>
      </c>
      <c r="D10917" s="73">
        <v>1614207.5899999996</v>
      </c>
    </row>
    <row r="10918" spans="2:4" x14ac:dyDescent="0.3">
      <c r="B10918" s="72" t="s">
        <v>342</v>
      </c>
      <c r="C10918" s="74" t="s">
        <v>163</v>
      </c>
      <c r="D10918" s="73">
        <v>375704.02999999997</v>
      </c>
    </row>
    <row r="10919" spans="2:4" x14ac:dyDescent="0.3">
      <c r="B10919" s="72" t="s">
        <v>342</v>
      </c>
      <c r="C10919" s="74" t="s">
        <v>165</v>
      </c>
      <c r="D10919" s="73">
        <v>869397.52</v>
      </c>
    </row>
    <row r="10920" spans="2:4" x14ac:dyDescent="0.3">
      <c r="B10920" s="72" t="s">
        <v>342</v>
      </c>
      <c r="C10920" s="74" t="s">
        <v>124</v>
      </c>
      <c r="D10920" s="73">
        <v>86337.42</v>
      </c>
    </row>
    <row r="10921" spans="2:4" x14ac:dyDescent="0.3">
      <c r="B10921" s="72" t="s">
        <v>342</v>
      </c>
      <c r="C10921" s="74" t="s">
        <v>126</v>
      </c>
      <c r="D10921" s="73">
        <v>5534.12</v>
      </c>
    </row>
    <row r="10922" spans="2:4" x14ac:dyDescent="0.3">
      <c r="B10922" s="72" t="s">
        <v>342</v>
      </c>
      <c r="C10922" s="74" t="s">
        <v>128</v>
      </c>
      <c r="D10922" s="73">
        <v>387562.88</v>
      </c>
    </row>
    <row r="10923" spans="2:4" x14ac:dyDescent="0.3">
      <c r="B10923" s="72" t="s">
        <v>342</v>
      </c>
      <c r="C10923" s="74" t="s">
        <v>130</v>
      </c>
      <c r="D10923" s="73">
        <v>162837.74</v>
      </c>
    </row>
    <row r="10924" spans="2:4" x14ac:dyDescent="0.3">
      <c r="B10924" s="72" t="s">
        <v>342</v>
      </c>
      <c r="C10924" s="74" t="s">
        <v>132</v>
      </c>
      <c r="D10924" s="73">
        <v>795812.6100000001</v>
      </c>
    </row>
    <row r="10925" spans="2:4" x14ac:dyDescent="0.3">
      <c r="B10925" s="72" t="s">
        <v>342</v>
      </c>
      <c r="C10925" s="74" t="s">
        <v>39</v>
      </c>
      <c r="D10925" s="73">
        <v>95269.700000000012</v>
      </c>
    </row>
    <row r="10926" spans="2:4" x14ac:dyDescent="0.3">
      <c r="B10926" s="72" t="s">
        <v>342</v>
      </c>
      <c r="C10926" s="74" t="s">
        <v>41</v>
      </c>
      <c r="D10926" s="73">
        <v>11767.64</v>
      </c>
    </row>
    <row r="10927" spans="2:4" x14ac:dyDescent="0.3">
      <c r="B10927" s="72" t="s">
        <v>342</v>
      </c>
      <c r="C10927" s="74" t="s">
        <v>49</v>
      </c>
      <c r="D10927" s="73">
        <v>467453.18</v>
      </c>
    </row>
    <row r="10928" spans="2:4" x14ac:dyDescent="0.3">
      <c r="B10928" s="72" t="s">
        <v>342</v>
      </c>
      <c r="C10928" s="74" t="s">
        <v>55</v>
      </c>
      <c r="D10928" s="73">
        <v>399211.82</v>
      </c>
    </row>
    <row r="10929" spans="2:4" x14ac:dyDescent="0.3">
      <c r="B10929" s="72" t="s">
        <v>342</v>
      </c>
      <c r="C10929" s="74" t="s">
        <v>57</v>
      </c>
      <c r="D10929" s="73">
        <v>35344.949999999997</v>
      </c>
    </row>
    <row r="10930" spans="2:4" x14ac:dyDescent="0.3">
      <c r="B10930" s="72" t="s">
        <v>342</v>
      </c>
      <c r="C10930" s="74" t="s">
        <v>61</v>
      </c>
      <c r="D10930" s="73">
        <v>124466.65</v>
      </c>
    </row>
    <row r="10931" spans="2:4" x14ac:dyDescent="0.3">
      <c r="B10931" s="72" t="s">
        <v>342</v>
      </c>
      <c r="C10931" s="74" t="s">
        <v>63</v>
      </c>
      <c r="D10931" s="73">
        <v>324877.11</v>
      </c>
    </row>
    <row r="10932" spans="2:4" x14ac:dyDescent="0.3">
      <c r="B10932" s="72" t="s">
        <v>342</v>
      </c>
      <c r="C10932" s="74" t="s">
        <v>65</v>
      </c>
      <c r="D10932" s="73">
        <v>60307.930000000008</v>
      </c>
    </row>
    <row r="10933" spans="2:4" x14ac:dyDescent="0.3">
      <c r="B10933" s="72" t="s">
        <v>342</v>
      </c>
      <c r="C10933" s="74" t="s">
        <v>67</v>
      </c>
      <c r="D10933" s="73">
        <v>2846.26</v>
      </c>
    </row>
    <row r="10934" spans="2:4" x14ac:dyDescent="0.3">
      <c r="B10934" s="72" t="s">
        <v>342</v>
      </c>
      <c r="C10934" s="74" t="s">
        <v>69</v>
      </c>
      <c r="D10934" s="73">
        <v>338344.65</v>
      </c>
    </row>
    <row r="10935" spans="2:4" x14ac:dyDescent="0.3">
      <c r="B10935" s="72" t="s">
        <v>342</v>
      </c>
      <c r="C10935" s="74" t="s">
        <v>71</v>
      </c>
      <c r="D10935" s="73">
        <v>373283</v>
      </c>
    </row>
    <row r="10936" spans="2:4" x14ac:dyDescent="0.3">
      <c r="B10936" s="72" t="s">
        <v>342</v>
      </c>
      <c r="C10936" s="74" t="s">
        <v>73</v>
      </c>
      <c r="D10936" s="73">
        <v>57004</v>
      </c>
    </row>
    <row r="10937" spans="2:4" x14ac:dyDescent="0.3">
      <c r="B10937" s="72" t="s">
        <v>342</v>
      </c>
      <c r="C10937" s="74" t="s">
        <v>79</v>
      </c>
      <c r="D10937" s="73">
        <v>6900.31</v>
      </c>
    </row>
    <row r="10938" spans="2:4" x14ac:dyDescent="0.3">
      <c r="B10938" s="72" t="s">
        <v>342</v>
      </c>
      <c r="C10938" s="74" t="s">
        <v>85</v>
      </c>
      <c r="D10938" s="73">
        <v>6107.6399999999994</v>
      </c>
    </row>
    <row r="10939" spans="2:4" x14ac:dyDescent="0.3">
      <c r="B10939" s="72" t="s">
        <v>342</v>
      </c>
      <c r="C10939" s="74" t="s">
        <v>87</v>
      </c>
      <c r="D10939" s="73">
        <v>3145</v>
      </c>
    </row>
    <row r="10940" spans="2:4" x14ac:dyDescent="0.3">
      <c r="B10940" s="72" t="s">
        <v>342</v>
      </c>
      <c r="C10940" s="74" t="s">
        <v>89</v>
      </c>
      <c r="D10940" s="73">
        <v>1150.8699999999999</v>
      </c>
    </row>
    <row r="10941" spans="2:4" x14ac:dyDescent="0.3">
      <c r="B10941" s="72" t="s">
        <v>342</v>
      </c>
      <c r="C10941" s="74" t="s">
        <v>91</v>
      </c>
      <c r="D10941" s="73">
        <v>377338.94000000006</v>
      </c>
    </row>
    <row r="10942" spans="2:4" x14ac:dyDescent="0.3">
      <c r="B10942" s="72" t="s">
        <v>342</v>
      </c>
      <c r="C10942" s="74" t="s">
        <v>93</v>
      </c>
      <c r="D10942" s="73">
        <v>85627.110000000015</v>
      </c>
    </row>
    <row r="10943" spans="2:4" x14ac:dyDescent="0.3">
      <c r="B10943" s="72" t="s">
        <v>342</v>
      </c>
      <c r="C10943" s="74" t="s">
        <v>95</v>
      </c>
      <c r="D10943" s="73">
        <v>89727.99</v>
      </c>
    </row>
    <row r="10944" spans="2:4" x14ac:dyDescent="0.3">
      <c r="B10944" s="72" t="s">
        <v>342</v>
      </c>
      <c r="C10944" s="74" t="s">
        <v>97</v>
      </c>
      <c r="D10944" s="73">
        <v>18178.73</v>
      </c>
    </row>
    <row r="10945" spans="2:4" x14ac:dyDescent="0.3">
      <c r="B10945" s="72" t="s">
        <v>342</v>
      </c>
      <c r="C10945" s="74" t="s">
        <v>101</v>
      </c>
      <c r="D10945" s="73">
        <v>3809.07</v>
      </c>
    </row>
    <row r="10946" spans="2:4" x14ac:dyDescent="0.3">
      <c r="B10946" s="72" t="s">
        <v>342</v>
      </c>
      <c r="C10946" s="74" t="s">
        <v>105</v>
      </c>
      <c r="D10946" s="73">
        <v>16608.5</v>
      </c>
    </row>
    <row r="10947" spans="2:4" x14ac:dyDescent="0.3">
      <c r="B10947" s="72" t="s">
        <v>342</v>
      </c>
      <c r="C10947" s="74" t="s">
        <v>107</v>
      </c>
      <c r="D10947" s="73">
        <v>33252.339999999997</v>
      </c>
    </row>
    <row r="10948" spans="2:4" x14ac:dyDescent="0.3">
      <c r="B10948" s="72" t="s">
        <v>342</v>
      </c>
      <c r="C10948" s="74" t="s">
        <v>109</v>
      </c>
      <c r="D10948" s="73">
        <v>189715.62</v>
      </c>
    </row>
    <row r="10949" spans="2:4" x14ac:dyDescent="0.3">
      <c r="B10949" s="72" t="s">
        <v>342</v>
      </c>
      <c r="C10949" s="74" t="s">
        <v>111</v>
      </c>
      <c r="D10949" s="73">
        <v>70628.03</v>
      </c>
    </row>
    <row r="10950" spans="2:4" x14ac:dyDescent="0.3">
      <c r="B10950" s="72" t="s">
        <v>342</v>
      </c>
      <c r="C10950" s="74" t="s">
        <v>113</v>
      </c>
      <c r="D10950" s="73">
        <v>199760</v>
      </c>
    </row>
    <row r="10951" spans="2:4" x14ac:dyDescent="0.3">
      <c r="B10951" s="72" t="s">
        <v>342</v>
      </c>
      <c r="C10951" s="74" t="s">
        <v>117</v>
      </c>
      <c r="D10951" s="73">
        <v>249270.04</v>
      </c>
    </row>
    <row r="10952" spans="2:4" x14ac:dyDescent="0.3">
      <c r="B10952" s="72" t="s">
        <v>342</v>
      </c>
      <c r="C10952" s="74" t="s">
        <v>119</v>
      </c>
      <c r="D10952" s="73">
        <v>18753.400000000001</v>
      </c>
    </row>
    <row r="10953" spans="2:4" x14ac:dyDescent="0.3">
      <c r="B10953" s="72" t="s">
        <v>342</v>
      </c>
      <c r="C10953" s="74" t="s">
        <v>22</v>
      </c>
      <c r="D10953" s="73">
        <v>42833.61</v>
      </c>
    </row>
    <row r="10954" spans="2:4" x14ac:dyDescent="0.3">
      <c r="B10954" s="72" t="s">
        <v>342</v>
      </c>
      <c r="C10954" s="74" t="s">
        <v>6</v>
      </c>
      <c r="D10954" s="73">
        <v>56083.199999999997</v>
      </c>
    </row>
    <row r="10955" spans="2:4" x14ac:dyDescent="0.3">
      <c r="B10955" s="72" t="s">
        <v>342</v>
      </c>
      <c r="C10955" s="74" t="s">
        <v>18</v>
      </c>
      <c r="D10955" s="73">
        <v>9508.58</v>
      </c>
    </row>
    <row r="10956" spans="2:4" x14ac:dyDescent="0.3">
      <c r="B10956" s="72" t="s">
        <v>818</v>
      </c>
      <c r="C10956" s="74" t="s">
        <v>194</v>
      </c>
      <c r="D10956" s="73">
        <v>285511.89</v>
      </c>
    </row>
    <row r="10957" spans="2:4" x14ac:dyDescent="0.3">
      <c r="B10957" s="72" t="s">
        <v>818</v>
      </c>
      <c r="C10957" s="74" t="s">
        <v>193</v>
      </c>
      <c r="D10957" s="73">
        <v>-285511.89</v>
      </c>
    </row>
    <row r="10958" spans="2:4" x14ac:dyDescent="0.3">
      <c r="B10958" s="72" t="s">
        <v>818</v>
      </c>
      <c r="C10958" s="74" t="s">
        <v>185</v>
      </c>
      <c r="D10958" s="73">
        <v>68460</v>
      </c>
    </row>
    <row r="10959" spans="2:4" x14ac:dyDescent="0.3">
      <c r="B10959" s="72" t="s">
        <v>818</v>
      </c>
      <c r="C10959" s="74" t="s">
        <v>186</v>
      </c>
      <c r="D10959" s="73">
        <v>818541.82000000007</v>
      </c>
    </row>
    <row r="10960" spans="2:4" x14ac:dyDescent="0.3">
      <c r="B10960" s="72" t="s">
        <v>818</v>
      </c>
      <c r="C10960" s="74" t="s">
        <v>187</v>
      </c>
      <c r="D10960" s="73">
        <v>1399941.5399999996</v>
      </c>
    </row>
    <row r="10961" spans="2:4" x14ac:dyDescent="0.3">
      <c r="B10961" s="72" t="s">
        <v>818</v>
      </c>
      <c r="C10961" s="74" t="s">
        <v>190</v>
      </c>
      <c r="D10961" s="73">
        <v>401466.75999999989</v>
      </c>
    </row>
    <row r="10962" spans="2:4" x14ac:dyDescent="0.3">
      <c r="B10962" s="72" t="s">
        <v>818</v>
      </c>
      <c r="C10962" s="74" t="s">
        <v>191</v>
      </c>
      <c r="D10962" s="73">
        <v>721583.8600000001</v>
      </c>
    </row>
    <row r="10963" spans="2:4" x14ac:dyDescent="0.3">
      <c r="B10963" s="72" t="s">
        <v>818</v>
      </c>
      <c r="C10963" s="74" t="s">
        <v>192</v>
      </c>
      <c r="D10963" s="73">
        <v>22778497.799999997</v>
      </c>
    </row>
    <row r="10964" spans="2:4" x14ac:dyDescent="0.3">
      <c r="B10964" s="72" t="s">
        <v>818</v>
      </c>
      <c r="C10964" s="74" t="s">
        <v>172</v>
      </c>
      <c r="D10964" s="73">
        <v>485309.19</v>
      </c>
    </row>
    <row r="10965" spans="2:4" x14ac:dyDescent="0.3">
      <c r="B10965" s="72" t="s">
        <v>818</v>
      </c>
      <c r="C10965" s="74" t="s">
        <v>174</v>
      </c>
      <c r="D10965" s="73">
        <v>457808.05000000005</v>
      </c>
    </row>
    <row r="10966" spans="2:4" x14ac:dyDescent="0.3">
      <c r="B10966" s="72" t="s">
        <v>818</v>
      </c>
      <c r="C10966" s="74" t="s">
        <v>178</v>
      </c>
      <c r="D10966" s="73">
        <v>513326.5</v>
      </c>
    </row>
    <row r="10967" spans="2:4" x14ac:dyDescent="0.3">
      <c r="B10967" s="72" t="s">
        <v>818</v>
      </c>
      <c r="C10967" s="74" t="s">
        <v>180</v>
      </c>
      <c r="D10967" s="73">
        <v>343744.23000000004</v>
      </c>
    </row>
    <row r="10968" spans="2:4" x14ac:dyDescent="0.3">
      <c r="B10968" s="72" t="s">
        <v>818</v>
      </c>
      <c r="C10968" s="74" t="s">
        <v>182</v>
      </c>
      <c r="D10968" s="73">
        <v>9262108.7200000007</v>
      </c>
    </row>
    <row r="10969" spans="2:4" x14ac:dyDescent="0.3">
      <c r="B10969" s="72" t="s">
        <v>818</v>
      </c>
      <c r="C10969" s="74" t="s">
        <v>135</v>
      </c>
      <c r="D10969" s="73">
        <v>32261.679999999997</v>
      </c>
    </row>
    <row r="10970" spans="2:4" x14ac:dyDescent="0.3">
      <c r="B10970" s="72" t="s">
        <v>818</v>
      </c>
      <c r="C10970" s="74" t="s">
        <v>137</v>
      </c>
      <c r="D10970" s="73">
        <v>140978.69999999998</v>
      </c>
    </row>
    <row r="10971" spans="2:4" x14ac:dyDescent="0.3">
      <c r="B10971" s="72" t="s">
        <v>818</v>
      </c>
      <c r="C10971" s="74" t="s">
        <v>139</v>
      </c>
      <c r="D10971" s="73">
        <v>3055107.7999999993</v>
      </c>
    </row>
    <row r="10972" spans="2:4" x14ac:dyDescent="0.3">
      <c r="B10972" s="72" t="s">
        <v>818</v>
      </c>
      <c r="C10972" s="74" t="s">
        <v>141</v>
      </c>
      <c r="D10972" s="73">
        <v>3268809.2</v>
      </c>
    </row>
    <row r="10973" spans="2:4" x14ac:dyDescent="0.3">
      <c r="B10973" s="72" t="s">
        <v>818</v>
      </c>
      <c r="C10973" s="74" t="s">
        <v>143</v>
      </c>
      <c r="D10973" s="73">
        <v>373529.11000000004</v>
      </c>
    </row>
    <row r="10974" spans="2:4" x14ac:dyDescent="0.3">
      <c r="B10974" s="72" t="s">
        <v>818</v>
      </c>
      <c r="C10974" s="74" t="s">
        <v>145</v>
      </c>
      <c r="D10974" s="73">
        <v>146276.79999999999</v>
      </c>
    </row>
    <row r="10975" spans="2:4" x14ac:dyDescent="0.3">
      <c r="B10975" s="72" t="s">
        <v>818</v>
      </c>
      <c r="C10975" s="74" t="s">
        <v>147</v>
      </c>
      <c r="D10975" s="73">
        <v>19097.690000000002</v>
      </c>
    </row>
    <row r="10976" spans="2:4" x14ac:dyDescent="0.3">
      <c r="B10976" s="72" t="s">
        <v>818</v>
      </c>
      <c r="C10976" s="74" t="s">
        <v>149</v>
      </c>
      <c r="D10976" s="73">
        <v>44670.25</v>
      </c>
    </row>
    <row r="10977" spans="2:4" x14ac:dyDescent="0.3">
      <c r="B10977" s="72" t="s">
        <v>818</v>
      </c>
      <c r="C10977" s="74" t="s">
        <v>159</v>
      </c>
      <c r="D10977" s="73">
        <v>1178697.02</v>
      </c>
    </row>
    <row r="10978" spans="2:4" x14ac:dyDescent="0.3">
      <c r="B10978" s="72" t="s">
        <v>818</v>
      </c>
      <c r="C10978" s="74" t="s">
        <v>161</v>
      </c>
      <c r="D10978" s="73">
        <v>3585868.9199999995</v>
      </c>
    </row>
    <row r="10979" spans="2:4" x14ac:dyDescent="0.3">
      <c r="B10979" s="72" t="s">
        <v>818</v>
      </c>
      <c r="C10979" s="74" t="s">
        <v>163</v>
      </c>
      <c r="D10979" s="73">
        <v>825452.52999999991</v>
      </c>
    </row>
    <row r="10980" spans="2:4" x14ac:dyDescent="0.3">
      <c r="B10980" s="72" t="s">
        <v>818</v>
      </c>
      <c r="C10980" s="74" t="s">
        <v>165</v>
      </c>
      <c r="D10980" s="73">
        <v>1922544.7400000002</v>
      </c>
    </row>
    <row r="10981" spans="2:4" x14ac:dyDescent="0.3">
      <c r="B10981" s="72" t="s">
        <v>818</v>
      </c>
      <c r="C10981" s="74" t="s">
        <v>124</v>
      </c>
      <c r="D10981" s="73">
        <v>382304.02</v>
      </c>
    </row>
    <row r="10982" spans="2:4" x14ac:dyDescent="0.3">
      <c r="B10982" s="72" t="s">
        <v>818</v>
      </c>
      <c r="C10982" s="74" t="s">
        <v>126</v>
      </c>
      <c r="D10982" s="73">
        <v>208043.09</v>
      </c>
    </row>
    <row r="10983" spans="2:4" x14ac:dyDescent="0.3">
      <c r="B10983" s="72" t="s">
        <v>818</v>
      </c>
      <c r="C10983" s="74" t="s">
        <v>128</v>
      </c>
      <c r="D10983" s="73">
        <v>869659.62</v>
      </c>
    </row>
    <row r="10984" spans="2:4" x14ac:dyDescent="0.3">
      <c r="B10984" s="72" t="s">
        <v>818</v>
      </c>
      <c r="C10984" s="74" t="s">
        <v>130</v>
      </c>
      <c r="D10984" s="73">
        <v>278485.93</v>
      </c>
    </row>
    <row r="10985" spans="2:4" x14ac:dyDescent="0.3">
      <c r="B10985" s="72" t="s">
        <v>818</v>
      </c>
      <c r="C10985" s="74" t="s">
        <v>132</v>
      </c>
      <c r="D10985" s="73">
        <v>1467744.0699999998</v>
      </c>
    </row>
    <row r="10986" spans="2:4" x14ac:dyDescent="0.3">
      <c r="B10986" s="72" t="s">
        <v>818</v>
      </c>
      <c r="C10986" s="74" t="s">
        <v>39</v>
      </c>
      <c r="D10986" s="73">
        <v>79322.679999999993</v>
      </c>
    </row>
    <row r="10987" spans="2:4" x14ac:dyDescent="0.3">
      <c r="B10987" s="72" t="s">
        <v>818</v>
      </c>
      <c r="C10987" s="74" t="s">
        <v>49</v>
      </c>
      <c r="D10987" s="73">
        <v>785406.85</v>
      </c>
    </row>
    <row r="10988" spans="2:4" x14ac:dyDescent="0.3">
      <c r="B10988" s="72" t="s">
        <v>818</v>
      </c>
      <c r="C10988" s="74" t="s">
        <v>51</v>
      </c>
      <c r="D10988" s="73">
        <v>155908.98000000001</v>
      </c>
    </row>
    <row r="10989" spans="2:4" x14ac:dyDescent="0.3">
      <c r="B10989" s="72" t="s">
        <v>818</v>
      </c>
      <c r="C10989" s="74" t="s">
        <v>59</v>
      </c>
      <c r="D10989" s="73">
        <v>176993.22</v>
      </c>
    </row>
    <row r="10990" spans="2:4" x14ac:dyDescent="0.3">
      <c r="B10990" s="72" t="s">
        <v>818</v>
      </c>
      <c r="C10990" s="74" t="s">
        <v>61</v>
      </c>
      <c r="D10990" s="73">
        <v>481947.89</v>
      </c>
    </row>
    <row r="10991" spans="2:4" x14ac:dyDescent="0.3">
      <c r="B10991" s="72" t="s">
        <v>818</v>
      </c>
      <c r="C10991" s="74" t="s">
        <v>63</v>
      </c>
      <c r="D10991" s="73">
        <v>826915.38</v>
      </c>
    </row>
    <row r="10992" spans="2:4" x14ac:dyDescent="0.3">
      <c r="B10992" s="72" t="s">
        <v>818</v>
      </c>
      <c r="C10992" s="74" t="s">
        <v>65</v>
      </c>
      <c r="D10992" s="73">
        <v>14540.41</v>
      </c>
    </row>
    <row r="10993" spans="2:4" x14ac:dyDescent="0.3">
      <c r="B10993" s="72" t="s">
        <v>818</v>
      </c>
      <c r="C10993" s="74" t="s">
        <v>67</v>
      </c>
      <c r="D10993" s="73">
        <v>1484.5500000000002</v>
      </c>
    </row>
    <row r="10994" spans="2:4" x14ac:dyDescent="0.3">
      <c r="B10994" s="72" t="s">
        <v>818</v>
      </c>
      <c r="C10994" s="74" t="s">
        <v>69</v>
      </c>
      <c r="D10994" s="73">
        <v>336370.88</v>
      </c>
    </row>
    <row r="10995" spans="2:4" x14ac:dyDescent="0.3">
      <c r="B10995" s="72" t="s">
        <v>818</v>
      </c>
      <c r="C10995" s="74" t="s">
        <v>71</v>
      </c>
      <c r="D10995" s="73">
        <v>626153</v>
      </c>
    </row>
    <row r="10996" spans="2:4" x14ac:dyDescent="0.3">
      <c r="B10996" s="72" t="s">
        <v>818</v>
      </c>
      <c r="C10996" s="74" t="s">
        <v>73</v>
      </c>
      <c r="D10996" s="73">
        <v>82002.23</v>
      </c>
    </row>
    <row r="10997" spans="2:4" x14ac:dyDescent="0.3">
      <c r="B10997" s="72" t="s">
        <v>818</v>
      </c>
      <c r="C10997" s="74" t="s">
        <v>77</v>
      </c>
      <c r="D10997" s="73">
        <v>25844.720000000001</v>
      </c>
    </row>
    <row r="10998" spans="2:4" x14ac:dyDescent="0.3">
      <c r="B10998" s="72" t="s">
        <v>818</v>
      </c>
      <c r="C10998" s="74" t="s">
        <v>85</v>
      </c>
      <c r="D10998" s="73">
        <v>94312.7</v>
      </c>
    </row>
    <row r="10999" spans="2:4" x14ac:dyDescent="0.3">
      <c r="B10999" s="72" t="s">
        <v>818</v>
      </c>
      <c r="C10999" s="74" t="s">
        <v>87</v>
      </c>
      <c r="D10999" s="73">
        <v>7382.5</v>
      </c>
    </row>
    <row r="11000" spans="2:4" x14ac:dyDescent="0.3">
      <c r="B11000" s="72" t="s">
        <v>818</v>
      </c>
      <c r="C11000" s="74" t="s">
        <v>89</v>
      </c>
      <c r="D11000" s="73">
        <v>37844.160000000003</v>
      </c>
    </row>
    <row r="11001" spans="2:4" x14ac:dyDescent="0.3">
      <c r="B11001" s="72" t="s">
        <v>818</v>
      </c>
      <c r="C11001" s="74" t="s">
        <v>91</v>
      </c>
      <c r="D11001" s="73">
        <v>169128.25</v>
      </c>
    </row>
    <row r="11002" spans="2:4" x14ac:dyDescent="0.3">
      <c r="B11002" s="72" t="s">
        <v>818</v>
      </c>
      <c r="C11002" s="74" t="s">
        <v>93</v>
      </c>
      <c r="D11002" s="73">
        <v>165183.36000000002</v>
      </c>
    </row>
    <row r="11003" spans="2:4" x14ac:dyDescent="0.3">
      <c r="B11003" s="72" t="s">
        <v>818</v>
      </c>
      <c r="C11003" s="74" t="s">
        <v>95</v>
      </c>
      <c r="D11003" s="73">
        <v>168076.43</v>
      </c>
    </row>
    <row r="11004" spans="2:4" x14ac:dyDescent="0.3">
      <c r="B11004" s="72" t="s">
        <v>818</v>
      </c>
      <c r="C11004" s="74" t="s">
        <v>99</v>
      </c>
      <c r="D11004" s="73">
        <v>201391.88</v>
      </c>
    </row>
    <row r="11005" spans="2:4" x14ac:dyDescent="0.3">
      <c r="B11005" s="72" t="s">
        <v>818</v>
      </c>
      <c r="C11005" s="74" t="s">
        <v>103</v>
      </c>
      <c r="D11005" s="73">
        <v>13920.78</v>
      </c>
    </row>
    <row r="11006" spans="2:4" x14ac:dyDescent="0.3">
      <c r="B11006" s="72" t="s">
        <v>818</v>
      </c>
      <c r="C11006" s="74" t="s">
        <v>105</v>
      </c>
      <c r="D11006" s="73">
        <v>35065.51</v>
      </c>
    </row>
    <row r="11007" spans="2:4" x14ac:dyDescent="0.3">
      <c r="B11007" s="72" t="s">
        <v>818</v>
      </c>
      <c r="C11007" s="74" t="s">
        <v>107</v>
      </c>
      <c r="D11007" s="73">
        <v>8460.5</v>
      </c>
    </row>
    <row r="11008" spans="2:4" x14ac:dyDescent="0.3">
      <c r="B11008" s="72" t="s">
        <v>818</v>
      </c>
      <c r="C11008" s="74" t="s">
        <v>109</v>
      </c>
      <c r="D11008" s="73">
        <v>913171.37</v>
      </c>
    </row>
    <row r="11009" spans="2:4" x14ac:dyDescent="0.3">
      <c r="B11009" s="72" t="s">
        <v>818</v>
      </c>
      <c r="C11009" s="74" t="s">
        <v>111</v>
      </c>
      <c r="D11009" s="73">
        <v>289926.95</v>
      </c>
    </row>
    <row r="11010" spans="2:4" x14ac:dyDescent="0.3">
      <c r="B11010" s="72" t="s">
        <v>818</v>
      </c>
      <c r="C11010" s="74" t="s">
        <v>113</v>
      </c>
      <c r="D11010" s="73">
        <v>333425.67</v>
      </c>
    </row>
    <row r="11011" spans="2:4" x14ac:dyDescent="0.3">
      <c r="B11011" s="72" t="s">
        <v>818</v>
      </c>
      <c r="C11011" s="74" t="s">
        <v>117</v>
      </c>
      <c r="D11011" s="73">
        <v>90166.150000000009</v>
      </c>
    </row>
    <row r="11012" spans="2:4" x14ac:dyDescent="0.3">
      <c r="B11012" s="72" t="s">
        <v>818</v>
      </c>
      <c r="C11012" s="74" t="s">
        <v>119</v>
      </c>
      <c r="D11012" s="73">
        <v>42365</v>
      </c>
    </row>
    <row r="11013" spans="2:4" x14ac:dyDescent="0.3">
      <c r="B11013" s="72" t="s">
        <v>818</v>
      </c>
      <c r="C11013" s="74" t="s">
        <v>22</v>
      </c>
      <c r="D11013" s="73">
        <v>86677.75</v>
      </c>
    </row>
    <row r="11014" spans="2:4" x14ac:dyDescent="0.3">
      <c r="B11014" s="72" t="s">
        <v>818</v>
      </c>
      <c r="C11014" s="74" t="s">
        <v>6</v>
      </c>
      <c r="D11014" s="73">
        <v>39891</v>
      </c>
    </row>
    <row r="11015" spans="2:4" x14ac:dyDescent="0.3">
      <c r="B11015" s="72" t="s">
        <v>818</v>
      </c>
      <c r="C11015" s="74" t="s">
        <v>12</v>
      </c>
      <c r="D11015" s="73">
        <v>5222.7299999999996</v>
      </c>
    </row>
    <row r="11016" spans="2:4" x14ac:dyDescent="0.3">
      <c r="B11016" s="72" t="s">
        <v>818</v>
      </c>
      <c r="C11016" s="74" t="s">
        <v>16</v>
      </c>
      <c r="D11016" s="73">
        <v>79166.31</v>
      </c>
    </row>
    <row r="11017" spans="2:4" x14ac:dyDescent="0.3">
      <c r="B11017" s="72" t="s">
        <v>370</v>
      </c>
      <c r="C11017" s="74" t="s">
        <v>194</v>
      </c>
      <c r="D11017" s="73">
        <v>28221.780000000002</v>
      </c>
    </row>
    <row r="11018" spans="2:4" x14ac:dyDescent="0.3">
      <c r="B11018" s="72" t="s">
        <v>370</v>
      </c>
      <c r="C11018" s="74" t="s">
        <v>193</v>
      </c>
      <c r="D11018" s="73">
        <v>-28221.78</v>
      </c>
    </row>
    <row r="11019" spans="2:4" x14ac:dyDescent="0.3">
      <c r="B11019" s="72" t="s">
        <v>370</v>
      </c>
      <c r="C11019" s="74" t="s">
        <v>185</v>
      </c>
      <c r="D11019" s="73">
        <v>194070.16999999998</v>
      </c>
    </row>
    <row r="11020" spans="2:4" x14ac:dyDescent="0.3">
      <c r="B11020" s="72" t="s">
        <v>370</v>
      </c>
      <c r="C11020" s="74" t="s">
        <v>186</v>
      </c>
      <c r="D11020" s="73">
        <v>425516.47000000003</v>
      </c>
    </row>
    <row r="11021" spans="2:4" x14ac:dyDescent="0.3">
      <c r="B11021" s="72" t="s">
        <v>370</v>
      </c>
      <c r="C11021" s="74" t="s">
        <v>187</v>
      </c>
      <c r="D11021" s="73">
        <v>1605114.96</v>
      </c>
    </row>
    <row r="11022" spans="2:4" x14ac:dyDescent="0.3">
      <c r="B11022" s="72" t="s">
        <v>370</v>
      </c>
      <c r="C11022" s="74" t="s">
        <v>190</v>
      </c>
      <c r="D11022" s="73">
        <v>566292.89999999991</v>
      </c>
    </row>
    <row r="11023" spans="2:4" x14ac:dyDescent="0.3">
      <c r="B11023" s="72" t="s">
        <v>370</v>
      </c>
      <c r="C11023" s="74" t="s">
        <v>191</v>
      </c>
      <c r="D11023" s="73">
        <v>509382.96</v>
      </c>
    </row>
    <row r="11024" spans="2:4" x14ac:dyDescent="0.3">
      <c r="B11024" s="72" t="s">
        <v>370</v>
      </c>
      <c r="C11024" s="74" t="s">
        <v>192</v>
      </c>
      <c r="D11024" s="73">
        <v>26623107.309999995</v>
      </c>
    </row>
    <row r="11025" spans="2:4" x14ac:dyDescent="0.3">
      <c r="B11025" s="72" t="s">
        <v>370</v>
      </c>
      <c r="C11025" s="74" t="s">
        <v>172</v>
      </c>
      <c r="D11025" s="73">
        <v>9283088.1000000015</v>
      </c>
    </row>
    <row r="11026" spans="2:4" x14ac:dyDescent="0.3">
      <c r="B11026" s="72" t="s">
        <v>370</v>
      </c>
      <c r="C11026" s="74" t="s">
        <v>174</v>
      </c>
      <c r="D11026" s="73">
        <v>299722.44999999995</v>
      </c>
    </row>
    <row r="11027" spans="2:4" x14ac:dyDescent="0.3">
      <c r="B11027" s="72" t="s">
        <v>370</v>
      </c>
      <c r="C11027" s="74" t="s">
        <v>178</v>
      </c>
      <c r="D11027" s="73">
        <v>463530.39999999997</v>
      </c>
    </row>
    <row r="11028" spans="2:4" x14ac:dyDescent="0.3">
      <c r="B11028" s="72" t="s">
        <v>370</v>
      </c>
      <c r="C11028" s="74" t="s">
        <v>180</v>
      </c>
      <c r="D11028" s="73">
        <v>355565.30000000005</v>
      </c>
    </row>
    <row r="11029" spans="2:4" x14ac:dyDescent="0.3">
      <c r="B11029" s="72" t="s">
        <v>370</v>
      </c>
      <c r="C11029" s="74" t="s">
        <v>139</v>
      </c>
      <c r="D11029" s="73">
        <v>2630109.5499999998</v>
      </c>
    </row>
    <row r="11030" spans="2:4" x14ac:dyDescent="0.3">
      <c r="B11030" s="72" t="s">
        <v>370</v>
      </c>
      <c r="C11030" s="74" t="s">
        <v>141</v>
      </c>
      <c r="D11030" s="73">
        <v>3349305.78</v>
      </c>
    </row>
    <row r="11031" spans="2:4" x14ac:dyDescent="0.3">
      <c r="B11031" s="72" t="s">
        <v>370</v>
      </c>
      <c r="C11031" s="74" t="s">
        <v>143</v>
      </c>
      <c r="D11031" s="73">
        <v>154152.22000000003</v>
      </c>
    </row>
    <row r="11032" spans="2:4" x14ac:dyDescent="0.3">
      <c r="B11032" s="72" t="s">
        <v>370</v>
      </c>
      <c r="C11032" s="74" t="s">
        <v>145</v>
      </c>
      <c r="D11032" s="73">
        <v>75722.62999999999</v>
      </c>
    </row>
    <row r="11033" spans="2:4" x14ac:dyDescent="0.3">
      <c r="B11033" s="72" t="s">
        <v>370</v>
      </c>
      <c r="C11033" s="74" t="s">
        <v>147</v>
      </c>
      <c r="D11033" s="73">
        <v>19160.59</v>
      </c>
    </row>
    <row r="11034" spans="2:4" x14ac:dyDescent="0.3">
      <c r="B11034" s="72" t="s">
        <v>370</v>
      </c>
      <c r="C11034" s="74" t="s">
        <v>149</v>
      </c>
      <c r="D11034" s="73">
        <v>150836.09000000003</v>
      </c>
    </row>
    <row r="11035" spans="2:4" x14ac:dyDescent="0.3">
      <c r="B11035" s="72" t="s">
        <v>370</v>
      </c>
      <c r="C11035" s="74" t="s">
        <v>159</v>
      </c>
      <c r="D11035" s="73">
        <v>1114510.4999999998</v>
      </c>
    </row>
    <row r="11036" spans="2:4" x14ac:dyDescent="0.3">
      <c r="B11036" s="72" t="s">
        <v>370</v>
      </c>
      <c r="C11036" s="74" t="s">
        <v>161</v>
      </c>
      <c r="D11036" s="73">
        <v>4196265.1899999995</v>
      </c>
    </row>
    <row r="11037" spans="2:4" x14ac:dyDescent="0.3">
      <c r="B11037" s="72" t="s">
        <v>370</v>
      </c>
      <c r="C11037" s="74" t="s">
        <v>163</v>
      </c>
      <c r="D11037" s="73">
        <v>771163.83</v>
      </c>
    </row>
    <row r="11038" spans="2:4" x14ac:dyDescent="0.3">
      <c r="B11038" s="72" t="s">
        <v>370</v>
      </c>
      <c r="C11038" s="74" t="s">
        <v>165</v>
      </c>
      <c r="D11038" s="73">
        <v>2224181.5300000003</v>
      </c>
    </row>
    <row r="11039" spans="2:4" x14ac:dyDescent="0.3">
      <c r="B11039" s="72" t="s">
        <v>370</v>
      </c>
      <c r="C11039" s="74" t="s">
        <v>124</v>
      </c>
      <c r="D11039" s="73">
        <v>856211.79999999993</v>
      </c>
    </row>
    <row r="11040" spans="2:4" x14ac:dyDescent="0.3">
      <c r="B11040" s="72" t="s">
        <v>370</v>
      </c>
      <c r="C11040" s="74" t="s">
        <v>126</v>
      </c>
      <c r="D11040" s="73">
        <v>166464.18</v>
      </c>
    </row>
    <row r="11041" spans="2:4" x14ac:dyDescent="0.3">
      <c r="B11041" s="72" t="s">
        <v>370</v>
      </c>
      <c r="C11041" s="74" t="s">
        <v>128</v>
      </c>
      <c r="D11041" s="73">
        <v>891705.53</v>
      </c>
    </row>
    <row r="11042" spans="2:4" x14ac:dyDescent="0.3">
      <c r="B11042" s="72" t="s">
        <v>370</v>
      </c>
      <c r="C11042" s="74" t="s">
        <v>130</v>
      </c>
      <c r="D11042" s="73">
        <v>199045.08000000002</v>
      </c>
    </row>
    <row r="11043" spans="2:4" x14ac:dyDescent="0.3">
      <c r="B11043" s="72" t="s">
        <v>370</v>
      </c>
      <c r="C11043" s="74" t="s">
        <v>132</v>
      </c>
      <c r="D11043" s="73">
        <v>1094826.3</v>
      </c>
    </row>
    <row r="11044" spans="2:4" x14ac:dyDescent="0.3">
      <c r="B11044" s="72" t="s">
        <v>370</v>
      </c>
      <c r="C11044" s="74" t="s">
        <v>33</v>
      </c>
      <c r="D11044" s="73">
        <v>719.61999999999989</v>
      </c>
    </row>
    <row r="11045" spans="2:4" x14ac:dyDescent="0.3">
      <c r="B11045" s="72" t="s">
        <v>370</v>
      </c>
      <c r="C11045" s="74" t="s">
        <v>35</v>
      </c>
      <c r="D11045" s="73">
        <v>16649.47</v>
      </c>
    </row>
    <row r="11046" spans="2:4" x14ac:dyDescent="0.3">
      <c r="B11046" s="72" t="s">
        <v>370</v>
      </c>
      <c r="C11046" s="74" t="s">
        <v>39</v>
      </c>
      <c r="D11046" s="73">
        <v>109087.92</v>
      </c>
    </row>
    <row r="11047" spans="2:4" x14ac:dyDescent="0.3">
      <c r="B11047" s="72" t="s">
        <v>370</v>
      </c>
      <c r="C11047" s="74" t="s">
        <v>49</v>
      </c>
      <c r="D11047" s="73">
        <v>488908.65</v>
      </c>
    </row>
    <row r="11048" spans="2:4" x14ac:dyDescent="0.3">
      <c r="B11048" s="72" t="s">
        <v>370</v>
      </c>
      <c r="C11048" s="74" t="s">
        <v>51</v>
      </c>
      <c r="D11048" s="73">
        <v>126096.79</v>
      </c>
    </row>
    <row r="11049" spans="2:4" x14ac:dyDescent="0.3">
      <c r="B11049" s="72" t="s">
        <v>370</v>
      </c>
      <c r="C11049" s="74" t="s">
        <v>59</v>
      </c>
      <c r="D11049" s="73">
        <v>356</v>
      </c>
    </row>
    <row r="11050" spans="2:4" x14ac:dyDescent="0.3">
      <c r="B11050" s="72" t="s">
        <v>370</v>
      </c>
      <c r="C11050" s="74" t="s">
        <v>61</v>
      </c>
      <c r="D11050" s="73">
        <v>193375</v>
      </c>
    </row>
    <row r="11051" spans="2:4" x14ac:dyDescent="0.3">
      <c r="B11051" s="72" t="s">
        <v>370</v>
      </c>
      <c r="C11051" s="74" t="s">
        <v>63</v>
      </c>
      <c r="D11051" s="73">
        <v>428090.74</v>
      </c>
    </row>
    <row r="11052" spans="2:4" x14ac:dyDescent="0.3">
      <c r="B11052" s="72" t="s">
        <v>370</v>
      </c>
      <c r="C11052" s="74" t="s">
        <v>67</v>
      </c>
      <c r="D11052" s="73">
        <v>333.66</v>
      </c>
    </row>
    <row r="11053" spans="2:4" x14ac:dyDescent="0.3">
      <c r="B11053" s="72" t="s">
        <v>370</v>
      </c>
      <c r="C11053" s="74" t="s">
        <v>71</v>
      </c>
      <c r="D11053" s="73">
        <v>615579.29</v>
      </c>
    </row>
    <row r="11054" spans="2:4" x14ac:dyDescent="0.3">
      <c r="B11054" s="72" t="s">
        <v>370</v>
      </c>
      <c r="C11054" s="74" t="s">
        <v>73</v>
      </c>
      <c r="D11054" s="73">
        <v>124945.38</v>
      </c>
    </row>
    <row r="11055" spans="2:4" x14ac:dyDescent="0.3">
      <c r="B11055" s="72" t="s">
        <v>370</v>
      </c>
      <c r="C11055" s="74" t="s">
        <v>77</v>
      </c>
      <c r="D11055" s="73">
        <v>38981.71</v>
      </c>
    </row>
    <row r="11056" spans="2:4" x14ac:dyDescent="0.3">
      <c r="B11056" s="72" t="s">
        <v>370</v>
      </c>
      <c r="C11056" s="74" t="s">
        <v>85</v>
      </c>
      <c r="D11056" s="73">
        <v>12238.869999999999</v>
      </c>
    </row>
    <row r="11057" spans="2:4" x14ac:dyDescent="0.3">
      <c r="B11057" s="72" t="s">
        <v>370</v>
      </c>
      <c r="C11057" s="74" t="s">
        <v>89</v>
      </c>
      <c r="D11057" s="73">
        <v>139901.44</v>
      </c>
    </row>
    <row r="11058" spans="2:4" x14ac:dyDescent="0.3">
      <c r="B11058" s="72" t="s">
        <v>370</v>
      </c>
      <c r="C11058" s="74" t="s">
        <v>93</v>
      </c>
      <c r="D11058" s="73">
        <v>161816.07999999999</v>
      </c>
    </row>
    <row r="11059" spans="2:4" x14ac:dyDescent="0.3">
      <c r="B11059" s="72" t="s">
        <v>370</v>
      </c>
      <c r="C11059" s="74" t="s">
        <v>95</v>
      </c>
      <c r="D11059" s="73">
        <v>297102.94</v>
      </c>
    </row>
    <row r="11060" spans="2:4" x14ac:dyDescent="0.3">
      <c r="B11060" s="72" t="s">
        <v>370</v>
      </c>
      <c r="C11060" s="74" t="s">
        <v>99</v>
      </c>
      <c r="D11060" s="73">
        <v>183456.07</v>
      </c>
    </row>
    <row r="11061" spans="2:4" x14ac:dyDescent="0.3">
      <c r="B11061" s="72" t="s">
        <v>370</v>
      </c>
      <c r="C11061" s="74" t="s">
        <v>101</v>
      </c>
      <c r="D11061" s="73">
        <v>792.5</v>
      </c>
    </row>
    <row r="11062" spans="2:4" x14ac:dyDescent="0.3">
      <c r="B11062" s="72" t="s">
        <v>370</v>
      </c>
      <c r="C11062" s="74" t="s">
        <v>103</v>
      </c>
      <c r="D11062" s="73">
        <v>8087</v>
      </c>
    </row>
    <row r="11063" spans="2:4" x14ac:dyDescent="0.3">
      <c r="B11063" s="72" t="s">
        <v>370</v>
      </c>
      <c r="C11063" s="74" t="s">
        <v>105</v>
      </c>
      <c r="D11063" s="73">
        <v>25509.119999999999</v>
      </c>
    </row>
    <row r="11064" spans="2:4" x14ac:dyDescent="0.3">
      <c r="B11064" s="72" t="s">
        <v>370</v>
      </c>
      <c r="C11064" s="74" t="s">
        <v>107</v>
      </c>
      <c r="D11064" s="73">
        <v>11851</v>
      </c>
    </row>
    <row r="11065" spans="2:4" x14ac:dyDescent="0.3">
      <c r="B11065" s="72" t="s">
        <v>370</v>
      </c>
      <c r="C11065" s="74" t="s">
        <v>109</v>
      </c>
      <c r="D11065" s="73">
        <v>1790483.55</v>
      </c>
    </row>
    <row r="11066" spans="2:4" x14ac:dyDescent="0.3">
      <c r="B11066" s="72" t="s">
        <v>370</v>
      </c>
      <c r="C11066" s="74" t="s">
        <v>111</v>
      </c>
      <c r="D11066" s="73">
        <v>126412.84</v>
      </c>
    </row>
    <row r="11067" spans="2:4" x14ac:dyDescent="0.3">
      <c r="B11067" s="72" t="s">
        <v>370</v>
      </c>
      <c r="C11067" s="74" t="s">
        <v>113</v>
      </c>
      <c r="D11067" s="73">
        <v>165687.5</v>
      </c>
    </row>
    <row r="11068" spans="2:4" x14ac:dyDescent="0.3">
      <c r="B11068" s="72" t="s">
        <v>370</v>
      </c>
      <c r="C11068" s="74" t="s">
        <v>117</v>
      </c>
      <c r="D11068" s="73">
        <v>299881.47000000003</v>
      </c>
    </row>
    <row r="11069" spans="2:4" x14ac:dyDescent="0.3">
      <c r="B11069" s="72" t="s">
        <v>370</v>
      </c>
      <c r="C11069" s="74" t="s">
        <v>119</v>
      </c>
      <c r="D11069" s="73">
        <v>25064</v>
      </c>
    </row>
    <row r="11070" spans="2:4" x14ac:dyDescent="0.3">
      <c r="B11070" s="72" t="s">
        <v>370</v>
      </c>
      <c r="C11070" s="74" t="s">
        <v>121</v>
      </c>
      <c r="D11070" s="73">
        <v>13071.970000000001</v>
      </c>
    </row>
    <row r="11071" spans="2:4" x14ac:dyDescent="0.3">
      <c r="B11071" s="72" t="s">
        <v>370</v>
      </c>
      <c r="C11071" s="74" t="s">
        <v>22</v>
      </c>
      <c r="D11071" s="73">
        <v>61391.30999999999</v>
      </c>
    </row>
    <row r="11072" spans="2:4" x14ac:dyDescent="0.3">
      <c r="B11072" s="72" t="s">
        <v>370</v>
      </c>
      <c r="C11072" s="74" t="s">
        <v>6</v>
      </c>
      <c r="D11072" s="73">
        <v>160255.67999999999</v>
      </c>
    </row>
    <row r="11073" spans="2:4" x14ac:dyDescent="0.3">
      <c r="B11073" s="72" t="s">
        <v>370</v>
      </c>
      <c r="C11073" s="74" t="s">
        <v>16</v>
      </c>
      <c r="D11073" s="73">
        <v>8768.1</v>
      </c>
    </row>
    <row r="11074" spans="2:4" x14ac:dyDescent="0.3">
      <c r="B11074" s="72" t="s">
        <v>280</v>
      </c>
      <c r="C11074" s="74" t="s">
        <v>187</v>
      </c>
      <c r="D11074" s="73">
        <v>127455.14</v>
      </c>
    </row>
    <row r="11075" spans="2:4" x14ac:dyDescent="0.3">
      <c r="B11075" s="72" t="s">
        <v>280</v>
      </c>
      <c r="C11075" s="74" t="s">
        <v>191</v>
      </c>
      <c r="D11075" s="73">
        <v>12310.949999999999</v>
      </c>
    </row>
    <row r="11076" spans="2:4" x14ac:dyDescent="0.3">
      <c r="B11076" s="72" t="s">
        <v>280</v>
      </c>
      <c r="C11076" s="74" t="s">
        <v>192</v>
      </c>
      <c r="D11076" s="73">
        <v>4839295.72</v>
      </c>
    </row>
    <row r="11077" spans="2:4" x14ac:dyDescent="0.3">
      <c r="B11077" s="72" t="s">
        <v>280</v>
      </c>
      <c r="C11077" s="74" t="s">
        <v>174</v>
      </c>
      <c r="D11077" s="73">
        <v>15472.130000000001</v>
      </c>
    </row>
    <row r="11078" spans="2:4" x14ac:dyDescent="0.3">
      <c r="B11078" s="72" t="s">
        <v>280</v>
      </c>
      <c r="C11078" s="74" t="s">
        <v>180</v>
      </c>
      <c r="D11078" s="73">
        <v>14982.5</v>
      </c>
    </row>
    <row r="11079" spans="2:4" x14ac:dyDescent="0.3">
      <c r="B11079" s="72" t="s">
        <v>280</v>
      </c>
      <c r="C11079" s="74" t="s">
        <v>182</v>
      </c>
      <c r="D11079" s="73">
        <v>1173679.74</v>
      </c>
    </row>
    <row r="11080" spans="2:4" x14ac:dyDescent="0.3">
      <c r="B11080" s="72" t="s">
        <v>280</v>
      </c>
      <c r="C11080" s="74" t="s">
        <v>135</v>
      </c>
      <c r="D11080" s="73">
        <v>1570.2599999999998</v>
      </c>
    </row>
    <row r="11081" spans="2:4" x14ac:dyDescent="0.3">
      <c r="B11081" s="72" t="s">
        <v>280</v>
      </c>
      <c r="C11081" s="74" t="s">
        <v>137</v>
      </c>
      <c r="D11081" s="73">
        <v>3112.6800000000003</v>
      </c>
    </row>
    <row r="11082" spans="2:4" x14ac:dyDescent="0.3">
      <c r="B11082" s="72" t="s">
        <v>280</v>
      </c>
      <c r="C11082" s="74" t="s">
        <v>139</v>
      </c>
      <c r="D11082" s="73">
        <v>328289.96999999997</v>
      </c>
    </row>
    <row r="11083" spans="2:4" x14ac:dyDescent="0.3">
      <c r="B11083" s="72" t="s">
        <v>280</v>
      </c>
      <c r="C11083" s="74" t="s">
        <v>141</v>
      </c>
      <c r="D11083" s="73">
        <v>660818.9</v>
      </c>
    </row>
    <row r="11084" spans="2:4" x14ac:dyDescent="0.3">
      <c r="B11084" s="72" t="s">
        <v>280</v>
      </c>
      <c r="C11084" s="74" t="s">
        <v>143</v>
      </c>
      <c r="D11084" s="73">
        <v>14175</v>
      </c>
    </row>
    <row r="11085" spans="2:4" x14ac:dyDescent="0.3">
      <c r="B11085" s="72" t="s">
        <v>280</v>
      </c>
      <c r="C11085" s="74" t="s">
        <v>145</v>
      </c>
      <c r="D11085" s="73">
        <v>19882.519999999997</v>
      </c>
    </row>
    <row r="11086" spans="2:4" x14ac:dyDescent="0.3">
      <c r="B11086" s="72" t="s">
        <v>280</v>
      </c>
      <c r="C11086" s="74" t="s">
        <v>147</v>
      </c>
      <c r="D11086" s="73">
        <v>10963.330000000002</v>
      </c>
    </row>
    <row r="11087" spans="2:4" x14ac:dyDescent="0.3">
      <c r="B11087" s="72" t="s">
        <v>280</v>
      </c>
      <c r="C11087" s="74" t="s">
        <v>149</v>
      </c>
      <c r="D11087" s="73">
        <v>45673.440000000002</v>
      </c>
    </row>
    <row r="11088" spans="2:4" x14ac:dyDescent="0.3">
      <c r="B11088" s="72" t="s">
        <v>280</v>
      </c>
      <c r="C11088" s="74" t="s">
        <v>155</v>
      </c>
      <c r="D11088" s="73">
        <v>4721.84</v>
      </c>
    </row>
    <row r="11089" spans="2:4" x14ac:dyDescent="0.3">
      <c r="B11089" s="72" t="s">
        <v>280</v>
      </c>
      <c r="C11089" s="74" t="s">
        <v>157</v>
      </c>
      <c r="D11089" s="73">
        <v>1291.29</v>
      </c>
    </row>
    <row r="11090" spans="2:4" x14ac:dyDescent="0.3">
      <c r="B11090" s="72" t="s">
        <v>280</v>
      </c>
      <c r="C11090" s="74" t="s">
        <v>159</v>
      </c>
      <c r="D11090" s="73">
        <v>131219.38</v>
      </c>
    </row>
    <row r="11091" spans="2:4" x14ac:dyDescent="0.3">
      <c r="B11091" s="72" t="s">
        <v>280</v>
      </c>
      <c r="C11091" s="74" t="s">
        <v>161</v>
      </c>
      <c r="D11091" s="73">
        <v>692239.92999999993</v>
      </c>
    </row>
    <row r="11092" spans="2:4" x14ac:dyDescent="0.3">
      <c r="B11092" s="72" t="s">
        <v>280</v>
      </c>
      <c r="C11092" s="74" t="s">
        <v>163</v>
      </c>
      <c r="D11092" s="73">
        <v>88964.97</v>
      </c>
    </row>
    <row r="11093" spans="2:4" x14ac:dyDescent="0.3">
      <c r="B11093" s="72" t="s">
        <v>280</v>
      </c>
      <c r="C11093" s="74" t="s">
        <v>165</v>
      </c>
      <c r="D11093" s="73">
        <v>370468.8</v>
      </c>
    </row>
    <row r="11094" spans="2:4" x14ac:dyDescent="0.3">
      <c r="B11094" s="72" t="s">
        <v>280</v>
      </c>
      <c r="C11094" s="74" t="s">
        <v>167</v>
      </c>
      <c r="D11094" s="73">
        <v>35787.89</v>
      </c>
    </row>
    <row r="11095" spans="2:4" x14ac:dyDescent="0.3">
      <c r="B11095" s="72" t="s">
        <v>280</v>
      </c>
      <c r="C11095" s="74" t="s">
        <v>169</v>
      </c>
      <c r="D11095" s="73">
        <v>129490.19</v>
      </c>
    </row>
    <row r="11096" spans="2:4" x14ac:dyDescent="0.3">
      <c r="B11096" s="72" t="s">
        <v>280</v>
      </c>
      <c r="C11096" s="74" t="s">
        <v>124</v>
      </c>
      <c r="D11096" s="73">
        <v>924</v>
      </c>
    </row>
    <row r="11097" spans="2:4" x14ac:dyDescent="0.3">
      <c r="B11097" s="72" t="s">
        <v>280</v>
      </c>
      <c r="C11097" s="74" t="s">
        <v>128</v>
      </c>
      <c r="D11097" s="73">
        <v>7139.3099999999995</v>
      </c>
    </row>
    <row r="11098" spans="2:4" x14ac:dyDescent="0.3">
      <c r="B11098" s="72" t="s">
        <v>280</v>
      </c>
      <c r="C11098" s="74" t="s">
        <v>132</v>
      </c>
      <c r="D11098" s="73">
        <v>214102.52</v>
      </c>
    </row>
    <row r="11099" spans="2:4" x14ac:dyDescent="0.3">
      <c r="B11099" s="72" t="s">
        <v>280</v>
      </c>
      <c r="C11099" s="74" t="s">
        <v>39</v>
      </c>
      <c r="D11099" s="73">
        <v>6025.5</v>
      </c>
    </row>
    <row r="11100" spans="2:4" x14ac:dyDescent="0.3">
      <c r="B11100" s="72" t="s">
        <v>280</v>
      </c>
      <c r="C11100" s="74" t="s">
        <v>57</v>
      </c>
      <c r="D11100" s="73">
        <v>3015.4</v>
      </c>
    </row>
    <row r="11101" spans="2:4" x14ac:dyDescent="0.3">
      <c r="B11101" s="72" t="s">
        <v>280</v>
      </c>
      <c r="C11101" s="74" t="s">
        <v>91</v>
      </c>
      <c r="D11101" s="73">
        <v>21344.690000000002</v>
      </c>
    </row>
    <row r="11102" spans="2:4" x14ac:dyDescent="0.3">
      <c r="B11102" s="72" t="s">
        <v>280</v>
      </c>
      <c r="C11102" s="74" t="s">
        <v>109</v>
      </c>
      <c r="D11102" s="73">
        <v>18487.75</v>
      </c>
    </row>
    <row r="11103" spans="2:4" x14ac:dyDescent="0.3">
      <c r="B11103" s="72" t="s">
        <v>280</v>
      </c>
      <c r="C11103" s="74" t="s">
        <v>111</v>
      </c>
      <c r="D11103" s="73">
        <v>88136.76</v>
      </c>
    </row>
    <row r="11104" spans="2:4" x14ac:dyDescent="0.3">
      <c r="B11104" s="72" t="s">
        <v>280</v>
      </c>
      <c r="C11104" s="74" t="s">
        <v>22</v>
      </c>
      <c r="D11104" s="73">
        <v>2031.6100000000001</v>
      </c>
    </row>
    <row r="11105" spans="2:4" x14ac:dyDescent="0.3">
      <c r="B11105" s="72" t="s">
        <v>280</v>
      </c>
      <c r="C11105" s="74" t="s">
        <v>8</v>
      </c>
      <c r="D11105" s="73">
        <v>5040</v>
      </c>
    </row>
    <row r="11106" spans="2:4" x14ac:dyDescent="0.3">
      <c r="B11106" s="72" t="s">
        <v>280</v>
      </c>
      <c r="C11106" s="74" t="s">
        <v>10</v>
      </c>
      <c r="D11106" s="73">
        <v>21300</v>
      </c>
    </row>
    <row r="11107" spans="2:4" x14ac:dyDescent="0.3">
      <c r="B11107" s="72" t="s">
        <v>280</v>
      </c>
      <c r="C11107" s="74" t="s">
        <v>12</v>
      </c>
      <c r="D11107" s="73">
        <v>1263</v>
      </c>
    </row>
    <row r="11108" spans="2:4" x14ac:dyDescent="0.3">
      <c r="B11108" s="72" t="s">
        <v>280</v>
      </c>
      <c r="C11108" s="74" t="s">
        <v>16</v>
      </c>
      <c r="D11108" s="73">
        <v>37373</v>
      </c>
    </row>
    <row r="11109" spans="2:4" x14ac:dyDescent="0.3">
      <c r="B11109" s="72" t="s">
        <v>414</v>
      </c>
      <c r="C11109" s="74" t="s">
        <v>192</v>
      </c>
      <c r="D11109" s="73">
        <v>1244537.45</v>
      </c>
    </row>
    <row r="11110" spans="2:4" x14ac:dyDescent="0.3">
      <c r="B11110" s="72" t="s">
        <v>414</v>
      </c>
      <c r="C11110" s="74" t="s">
        <v>182</v>
      </c>
      <c r="D11110" s="73">
        <v>384467.33999999997</v>
      </c>
    </row>
    <row r="11111" spans="2:4" x14ac:dyDescent="0.3">
      <c r="B11111" s="72" t="s">
        <v>414</v>
      </c>
      <c r="C11111" s="74" t="s">
        <v>143</v>
      </c>
      <c r="D11111" s="73">
        <v>2094.7399999999998</v>
      </c>
    </row>
    <row r="11112" spans="2:4" x14ac:dyDescent="0.3">
      <c r="B11112" s="72" t="s">
        <v>414</v>
      </c>
      <c r="C11112" s="74" t="s">
        <v>145</v>
      </c>
      <c r="D11112" s="73">
        <v>7706.2800000000007</v>
      </c>
    </row>
    <row r="11113" spans="2:4" x14ac:dyDescent="0.3">
      <c r="B11113" s="72" t="s">
        <v>414</v>
      </c>
      <c r="C11113" s="74" t="s">
        <v>147</v>
      </c>
      <c r="D11113" s="73">
        <v>1357.7799999999997</v>
      </c>
    </row>
    <row r="11114" spans="2:4" x14ac:dyDescent="0.3">
      <c r="B11114" s="72" t="s">
        <v>414</v>
      </c>
      <c r="C11114" s="74" t="s">
        <v>149</v>
      </c>
      <c r="D11114" s="73">
        <v>6272.2099999999991</v>
      </c>
    </row>
    <row r="11115" spans="2:4" x14ac:dyDescent="0.3">
      <c r="B11115" s="72" t="s">
        <v>414</v>
      </c>
      <c r="C11115" s="74" t="s">
        <v>159</v>
      </c>
      <c r="D11115" s="73">
        <v>39910.270000000004</v>
      </c>
    </row>
    <row r="11116" spans="2:4" x14ac:dyDescent="0.3">
      <c r="B11116" s="72" t="s">
        <v>414</v>
      </c>
      <c r="C11116" s="74" t="s">
        <v>161</v>
      </c>
      <c r="D11116" s="73">
        <v>183384.2</v>
      </c>
    </row>
    <row r="11117" spans="2:4" x14ac:dyDescent="0.3">
      <c r="B11117" s="72" t="s">
        <v>414</v>
      </c>
      <c r="C11117" s="74" t="s">
        <v>163</v>
      </c>
      <c r="D11117" s="73">
        <v>26540.200000000004</v>
      </c>
    </row>
    <row r="11118" spans="2:4" x14ac:dyDescent="0.3">
      <c r="B11118" s="72" t="s">
        <v>414</v>
      </c>
      <c r="C11118" s="74" t="s">
        <v>165</v>
      </c>
      <c r="D11118" s="73">
        <v>98646.87</v>
      </c>
    </row>
    <row r="11119" spans="2:4" x14ac:dyDescent="0.3">
      <c r="B11119" s="72" t="s">
        <v>414</v>
      </c>
      <c r="C11119" s="74" t="s">
        <v>167</v>
      </c>
      <c r="D11119" s="73">
        <v>71663.02</v>
      </c>
    </row>
    <row r="11120" spans="2:4" x14ac:dyDescent="0.3">
      <c r="B11120" s="72" t="s">
        <v>414</v>
      </c>
      <c r="C11120" s="74" t="s">
        <v>169</v>
      </c>
      <c r="D11120" s="73">
        <v>236679.44</v>
      </c>
    </row>
    <row r="11121" spans="2:4" x14ac:dyDescent="0.3">
      <c r="B11121" s="72" t="s">
        <v>414</v>
      </c>
      <c r="C11121" s="74" t="s">
        <v>124</v>
      </c>
      <c r="D11121" s="73">
        <v>127741.11</v>
      </c>
    </row>
    <row r="11122" spans="2:4" x14ac:dyDescent="0.3">
      <c r="B11122" s="72" t="s">
        <v>414</v>
      </c>
      <c r="C11122" s="74" t="s">
        <v>126</v>
      </c>
      <c r="D11122" s="73">
        <v>117927.52</v>
      </c>
    </row>
    <row r="11123" spans="2:4" x14ac:dyDescent="0.3">
      <c r="B11123" s="72" t="s">
        <v>414</v>
      </c>
      <c r="C11123" s="74" t="s">
        <v>132</v>
      </c>
      <c r="D11123" s="73">
        <v>201513.03000000003</v>
      </c>
    </row>
    <row r="11124" spans="2:4" x14ac:dyDescent="0.3">
      <c r="B11124" s="72" t="s">
        <v>414</v>
      </c>
      <c r="C11124" s="74" t="s">
        <v>39</v>
      </c>
      <c r="D11124" s="73">
        <v>525850.43000000005</v>
      </c>
    </row>
    <row r="11125" spans="2:4" x14ac:dyDescent="0.3">
      <c r="B11125" s="72" t="s">
        <v>414</v>
      </c>
      <c r="C11125" s="74" t="s">
        <v>59</v>
      </c>
      <c r="D11125" s="73">
        <v>238143.03</v>
      </c>
    </row>
    <row r="11126" spans="2:4" x14ac:dyDescent="0.3">
      <c r="B11126" s="72" t="s">
        <v>414</v>
      </c>
      <c r="C11126" s="74" t="s">
        <v>67</v>
      </c>
      <c r="D11126" s="73">
        <v>32000</v>
      </c>
    </row>
    <row r="11127" spans="2:4" x14ac:dyDescent="0.3">
      <c r="B11127" s="72" t="s">
        <v>414</v>
      </c>
      <c r="C11127" s="74" t="s">
        <v>69</v>
      </c>
      <c r="D11127" s="73">
        <v>3721.97</v>
      </c>
    </row>
    <row r="11128" spans="2:4" x14ac:dyDescent="0.3">
      <c r="B11128" s="72" t="s">
        <v>414</v>
      </c>
      <c r="C11128" s="74" t="s">
        <v>71</v>
      </c>
      <c r="D11128" s="73">
        <v>12816.23</v>
      </c>
    </row>
    <row r="11129" spans="2:4" x14ac:dyDescent="0.3">
      <c r="B11129" s="72" t="s">
        <v>414</v>
      </c>
      <c r="C11129" s="74" t="s">
        <v>73</v>
      </c>
      <c r="D11129" s="73">
        <v>188817.63</v>
      </c>
    </row>
    <row r="11130" spans="2:4" x14ac:dyDescent="0.3">
      <c r="B11130" s="72" t="s">
        <v>414</v>
      </c>
      <c r="C11130" s="74" t="s">
        <v>87</v>
      </c>
      <c r="D11130" s="73">
        <v>180115.27</v>
      </c>
    </row>
    <row r="11131" spans="2:4" x14ac:dyDescent="0.3">
      <c r="B11131" s="72" t="s">
        <v>414</v>
      </c>
      <c r="C11131" s="74" t="s">
        <v>91</v>
      </c>
      <c r="D11131" s="73">
        <v>84537.71</v>
      </c>
    </row>
    <row r="11132" spans="2:4" x14ac:dyDescent="0.3">
      <c r="B11132" s="72" t="s">
        <v>414</v>
      </c>
      <c r="C11132" s="74" t="s">
        <v>93</v>
      </c>
      <c r="D11132" s="73">
        <v>53261.23</v>
      </c>
    </row>
    <row r="11133" spans="2:4" x14ac:dyDescent="0.3">
      <c r="B11133" s="72" t="s">
        <v>414</v>
      </c>
      <c r="C11133" s="74" t="s">
        <v>95</v>
      </c>
      <c r="D11133" s="73">
        <v>62414.55</v>
      </c>
    </row>
    <row r="11134" spans="2:4" x14ac:dyDescent="0.3">
      <c r="B11134" s="72" t="s">
        <v>414</v>
      </c>
      <c r="C11134" s="74" t="s">
        <v>101</v>
      </c>
      <c r="D11134" s="73">
        <v>16352.2</v>
      </c>
    </row>
    <row r="11135" spans="2:4" x14ac:dyDescent="0.3">
      <c r="B11135" s="72" t="s">
        <v>414</v>
      </c>
      <c r="C11135" s="74" t="s">
        <v>103</v>
      </c>
      <c r="D11135" s="73">
        <v>498</v>
      </c>
    </row>
    <row r="11136" spans="2:4" x14ac:dyDescent="0.3">
      <c r="B11136" s="72" t="s">
        <v>414</v>
      </c>
      <c r="C11136" s="74" t="s">
        <v>109</v>
      </c>
      <c r="D11136" s="73">
        <v>27701.510000000002</v>
      </c>
    </row>
    <row r="11137" spans="2:4" x14ac:dyDescent="0.3">
      <c r="B11137" s="72" t="s">
        <v>414</v>
      </c>
      <c r="C11137" s="74" t="s">
        <v>111</v>
      </c>
      <c r="D11137" s="73">
        <v>62950.47</v>
      </c>
    </row>
    <row r="11138" spans="2:4" x14ac:dyDescent="0.3">
      <c r="B11138" s="72" t="s">
        <v>414</v>
      </c>
      <c r="C11138" s="74" t="s">
        <v>117</v>
      </c>
      <c r="D11138" s="73">
        <v>69305.62</v>
      </c>
    </row>
    <row r="11139" spans="2:4" x14ac:dyDescent="0.3">
      <c r="B11139" s="72" t="s">
        <v>414</v>
      </c>
      <c r="C11139" s="74" t="s">
        <v>22</v>
      </c>
      <c r="D11139" s="73">
        <v>10057.74</v>
      </c>
    </row>
    <row r="11140" spans="2:4" x14ac:dyDescent="0.3">
      <c r="B11140" s="72" t="s">
        <v>736</v>
      </c>
      <c r="C11140" s="74" t="s">
        <v>192</v>
      </c>
      <c r="D11140" s="73">
        <v>1130114.04</v>
      </c>
    </row>
    <row r="11141" spans="2:4" x14ac:dyDescent="0.3">
      <c r="B11141" s="72" t="s">
        <v>736</v>
      </c>
      <c r="C11141" s="74" t="s">
        <v>180</v>
      </c>
      <c r="D11141" s="73">
        <v>80290.53</v>
      </c>
    </row>
    <row r="11142" spans="2:4" x14ac:dyDescent="0.3">
      <c r="B11142" s="72" t="s">
        <v>736</v>
      </c>
      <c r="C11142" s="74" t="s">
        <v>182</v>
      </c>
      <c r="D11142" s="73">
        <v>451621.15</v>
      </c>
    </row>
    <row r="11143" spans="2:4" x14ac:dyDescent="0.3">
      <c r="B11143" s="72" t="s">
        <v>736</v>
      </c>
      <c r="C11143" s="74" t="s">
        <v>139</v>
      </c>
      <c r="D11143" s="73">
        <v>91.69</v>
      </c>
    </row>
    <row r="11144" spans="2:4" x14ac:dyDescent="0.3">
      <c r="B11144" s="72" t="s">
        <v>736</v>
      </c>
      <c r="C11144" s="74" t="s">
        <v>141</v>
      </c>
      <c r="D11144" s="73">
        <v>257877.59</v>
      </c>
    </row>
    <row r="11145" spans="2:4" x14ac:dyDescent="0.3">
      <c r="B11145" s="72" t="s">
        <v>736</v>
      </c>
      <c r="C11145" s="74" t="s">
        <v>143</v>
      </c>
      <c r="D11145" s="73">
        <v>4308.33</v>
      </c>
    </row>
    <row r="11146" spans="2:4" x14ac:dyDescent="0.3">
      <c r="B11146" s="72" t="s">
        <v>736</v>
      </c>
      <c r="C11146" s="74" t="s">
        <v>145</v>
      </c>
      <c r="D11146" s="73">
        <v>8772.91</v>
      </c>
    </row>
    <row r="11147" spans="2:4" x14ac:dyDescent="0.3">
      <c r="B11147" s="72" t="s">
        <v>736</v>
      </c>
      <c r="C11147" s="74" t="s">
        <v>149</v>
      </c>
      <c r="D11147" s="73">
        <v>19360.18</v>
      </c>
    </row>
    <row r="11148" spans="2:4" x14ac:dyDescent="0.3">
      <c r="B11148" s="72" t="s">
        <v>736</v>
      </c>
      <c r="C11148" s="74" t="s">
        <v>159</v>
      </c>
      <c r="D11148" s="73">
        <v>46549.909999999996</v>
      </c>
    </row>
    <row r="11149" spans="2:4" x14ac:dyDescent="0.3">
      <c r="B11149" s="72" t="s">
        <v>736</v>
      </c>
      <c r="C11149" s="74" t="s">
        <v>161</v>
      </c>
      <c r="D11149" s="73">
        <v>179240.48</v>
      </c>
    </row>
    <row r="11150" spans="2:4" x14ac:dyDescent="0.3">
      <c r="B11150" s="72" t="s">
        <v>736</v>
      </c>
      <c r="C11150" s="74" t="s">
        <v>163</v>
      </c>
      <c r="D11150" s="73">
        <v>41798.799999999996</v>
      </c>
    </row>
    <row r="11151" spans="2:4" x14ac:dyDescent="0.3">
      <c r="B11151" s="72" t="s">
        <v>736</v>
      </c>
      <c r="C11151" s="74" t="s">
        <v>165</v>
      </c>
      <c r="D11151" s="73">
        <v>85123.7</v>
      </c>
    </row>
    <row r="11152" spans="2:4" x14ac:dyDescent="0.3">
      <c r="B11152" s="72" t="s">
        <v>736</v>
      </c>
      <c r="C11152" s="74" t="s">
        <v>124</v>
      </c>
      <c r="D11152" s="73">
        <v>4076.37</v>
      </c>
    </row>
    <row r="11153" spans="2:4" x14ac:dyDescent="0.3">
      <c r="B11153" s="72" t="s">
        <v>736</v>
      </c>
      <c r="C11153" s="74" t="s">
        <v>128</v>
      </c>
      <c r="D11153" s="73">
        <v>53200.36</v>
      </c>
    </row>
    <row r="11154" spans="2:4" x14ac:dyDescent="0.3">
      <c r="B11154" s="72" t="s">
        <v>736</v>
      </c>
      <c r="C11154" s="74" t="s">
        <v>132</v>
      </c>
      <c r="D11154" s="73">
        <v>40316.11</v>
      </c>
    </row>
    <row r="11155" spans="2:4" x14ac:dyDescent="0.3">
      <c r="B11155" s="72" t="s">
        <v>736</v>
      </c>
      <c r="C11155" s="74" t="s">
        <v>39</v>
      </c>
      <c r="D11155" s="73">
        <v>931.36</v>
      </c>
    </row>
    <row r="11156" spans="2:4" x14ac:dyDescent="0.3">
      <c r="B11156" s="72" t="s">
        <v>736</v>
      </c>
      <c r="C11156" s="74" t="s">
        <v>59</v>
      </c>
      <c r="D11156" s="73">
        <v>7313.3</v>
      </c>
    </row>
    <row r="11157" spans="2:4" x14ac:dyDescent="0.3">
      <c r="B11157" s="72" t="s">
        <v>736</v>
      </c>
      <c r="C11157" s="74" t="s">
        <v>67</v>
      </c>
      <c r="D11157" s="73">
        <v>12347.13</v>
      </c>
    </row>
    <row r="11158" spans="2:4" x14ac:dyDescent="0.3">
      <c r="B11158" s="72" t="s">
        <v>736</v>
      </c>
      <c r="C11158" s="74" t="s">
        <v>71</v>
      </c>
      <c r="D11158" s="73">
        <v>19523.72</v>
      </c>
    </row>
    <row r="11159" spans="2:4" x14ac:dyDescent="0.3">
      <c r="B11159" s="72" t="s">
        <v>736</v>
      </c>
      <c r="C11159" s="74" t="s">
        <v>73</v>
      </c>
      <c r="D11159" s="73">
        <v>17613.099999999999</v>
      </c>
    </row>
    <row r="11160" spans="2:4" x14ac:dyDescent="0.3">
      <c r="B11160" s="72" t="s">
        <v>736</v>
      </c>
      <c r="C11160" s="74" t="s">
        <v>81</v>
      </c>
      <c r="D11160" s="73">
        <v>105163.14</v>
      </c>
    </row>
    <row r="11161" spans="2:4" x14ac:dyDescent="0.3">
      <c r="B11161" s="72" t="s">
        <v>736</v>
      </c>
      <c r="C11161" s="74" t="s">
        <v>85</v>
      </c>
      <c r="D11161" s="73">
        <v>6271.48</v>
      </c>
    </row>
    <row r="11162" spans="2:4" x14ac:dyDescent="0.3">
      <c r="B11162" s="72" t="s">
        <v>736</v>
      </c>
      <c r="C11162" s="74" t="s">
        <v>87</v>
      </c>
      <c r="D11162" s="73">
        <v>265323.42</v>
      </c>
    </row>
    <row r="11163" spans="2:4" x14ac:dyDescent="0.3">
      <c r="B11163" s="72" t="s">
        <v>736</v>
      </c>
      <c r="C11163" s="74" t="s">
        <v>93</v>
      </c>
      <c r="D11163" s="73">
        <v>47729.18</v>
      </c>
    </row>
    <row r="11164" spans="2:4" x14ac:dyDescent="0.3">
      <c r="B11164" s="72" t="s">
        <v>736</v>
      </c>
      <c r="C11164" s="74" t="s">
        <v>95</v>
      </c>
      <c r="D11164" s="73">
        <v>70180.53</v>
      </c>
    </row>
    <row r="11165" spans="2:4" x14ac:dyDescent="0.3">
      <c r="B11165" s="72" t="s">
        <v>736</v>
      </c>
      <c r="C11165" s="74" t="s">
        <v>103</v>
      </c>
      <c r="D11165" s="73">
        <v>179.82999999999998</v>
      </c>
    </row>
    <row r="11166" spans="2:4" x14ac:dyDescent="0.3">
      <c r="B11166" s="72" t="s">
        <v>736</v>
      </c>
      <c r="C11166" s="74" t="s">
        <v>105</v>
      </c>
      <c r="D11166" s="73">
        <v>5950</v>
      </c>
    </row>
    <row r="11167" spans="2:4" x14ac:dyDescent="0.3">
      <c r="B11167" s="72" t="s">
        <v>736</v>
      </c>
      <c r="C11167" s="74" t="s">
        <v>109</v>
      </c>
      <c r="D11167" s="73">
        <v>601975.47</v>
      </c>
    </row>
    <row r="11168" spans="2:4" x14ac:dyDescent="0.3">
      <c r="B11168" s="72" t="s">
        <v>736</v>
      </c>
      <c r="C11168" s="74" t="s">
        <v>111</v>
      </c>
      <c r="D11168" s="73">
        <v>8107.91</v>
      </c>
    </row>
    <row r="11169" spans="2:4" x14ac:dyDescent="0.3">
      <c r="B11169" s="72" t="s">
        <v>736</v>
      </c>
      <c r="C11169" s="74" t="s">
        <v>117</v>
      </c>
      <c r="D11169" s="73">
        <v>139814.56</v>
      </c>
    </row>
    <row r="11170" spans="2:4" x14ac:dyDescent="0.3">
      <c r="B11170" s="72" t="s">
        <v>736</v>
      </c>
      <c r="C11170" s="74" t="s">
        <v>8</v>
      </c>
      <c r="D11170" s="73">
        <v>38651.33</v>
      </c>
    </row>
    <row r="11171" spans="2:4" x14ac:dyDescent="0.3">
      <c r="B11171" s="72" t="s">
        <v>736</v>
      </c>
      <c r="C11171" s="74" t="s">
        <v>10</v>
      </c>
      <c r="D11171" s="73">
        <v>30006.639999999999</v>
      </c>
    </row>
    <row r="11172" spans="2:4" x14ac:dyDescent="0.3">
      <c r="B11172" s="72" t="s">
        <v>736</v>
      </c>
      <c r="C11172" s="74" t="s">
        <v>12</v>
      </c>
      <c r="D11172" s="73">
        <v>9513.9700000000012</v>
      </c>
    </row>
    <row r="11173" spans="2:4" x14ac:dyDescent="0.3">
      <c r="B11173" s="72" t="s">
        <v>686</v>
      </c>
      <c r="C11173" s="74" t="s">
        <v>192</v>
      </c>
      <c r="D11173" s="73">
        <v>215663.98</v>
      </c>
    </row>
    <row r="11174" spans="2:4" x14ac:dyDescent="0.3">
      <c r="B11174" s="72" t="s">
        <v>686</v>
      </c>
      <c r="C11174" s="74" t="s">
        <v>182</v>
      </c>
      <c r="D11174" s="73">
        <v>68398.929999999993</v>
      </c>
    </row>
    <row r="11175" spans="2:4" x14ac:dyDescent="0.3">
      <c r="B11175" s="72" t="s">
        <v>686</v>
      </c>
      <c r="C11175" s="74" t="s">
        <v>139</v>
      </c>
      <c r="D11175" s="73">
        <v>11674</v>
      </c>
    </row>
    <row r="11176" spans="2:4" x14ac:dyDescent="0.3">
      <c r="B11176" s="72" t="s">
        <v>686</v>
      </c>
      <c r="C11176" s="74" t="s">
        <v>141</v>
      </c>
      <c r="D11176" s="73">
        <v>24316</v>
      </c>
    </row>
    <row r="11177" spans="2:4" x14ac:dyDescent="0.3">
      <c r="B11177" s="72" t="s">
        <v>686</v>
      </c>
      <c r="C11177" s="74" t="s">
        <v>143</v>
      </c>
      <c r="D11177" s="73">
        <v>426.61</v>
      </c>
    </row>
    <row r="11178" spans="2:4" x14ac:dyDescent="0.3">
      <c r="B11178" s="72" t="s">
        <v>686</v>
      </c>
      <c r="C11178" s="74" t="s">
        <v>145</v>
      </c>
      <c r="D11178" s="73">
        <v>676</v>
      </c>
    </row>
    <row r="11179" spans="2:4" x14ac:dyDescent="0.3">
      <c r="B11179" s="72" t="s">
        <v>686</v>
      </c>
      <c r="C11179" s="74" t="s">
        <v>147</v>
      </c>
      <c r="D11179" s="73">
        <v>707.64</v>
      </c>
    </row>
    <row r="11180" spans="2:4" x14ac:dyDescent="0.3">
      <c r="B11180" s="72" t="s">
        <v>686</v>
      </c>
      <c r="C11180" s="74" t="s">
        <v>149</v>
      </c>
      <c r="D11180" s="73">
        <v>1843.43</v>
      </c>
    </row>
    <row r="11181" spans="2:4" x14ac:dyDescent="0.3">
      <c r="B11181" s="72" t="s">
        <v>686</v>
      </c>
      <c r="C11181" s="74" t="s">
        <v>159</v>
      </c>
      <c r="D11181" s="73">
        <v>6478.57</v>
      </c>
    </row>
    <row r="11182" spans="2:4" x14ac:dyDescent="0.3">
      <c r="B11182" s="72" t="s">
        <v>686</v>
      </c>
      <c r="C11182" s="74" t="s">
        <v>161</v>
      </c>
      <c r="D11182" s="73">
        <v>26205.11</v>
      </c>
    </row>
    <row r="11183" spans="2:4" x14ac:dyDescent="0.3">
      <c r="B11183" s="72" t="s">
        <v>686</v>
      </c>
      <c r="C11183" s="74" t="s">
        <v>163</v>
      </c>
      <c r="D11183" s="73">
        <v>4987.04</v>
      </c>
    </row>
    <row r="11184" spans="2:4" x14ac:dyDescent="0.3">
      <c r="B11184" s="72" t="s">
        <v>686</v>
      </c>
      <c r="C11184" s="74" t="s">
        <v>165</v>
      </c>
      <c r="D11184" s="73">
        <v>16377.92</v>
      </c>
    </row>
    <row r="11185" spans="2:4" x14ac:dyDescent="0.3">
      <c r="B11185" s="72" t="s">
        <v>686</v>
      </c>
      <c r="C11185" s="74" t="s">
        <v>132</v>
      </c>
      <c r="D11185" s="73">
        <v>14183.05</v>
      </c>
    </row>
    <row r="11186" spans="2:4" x14ac:dyDescent="0.3">
      <c r="B11186" s="72" t="s">
        <v>686</v>
      </c>
      <c r="C11186" s="74" t="s">
        <v>39</v>
      </c>
      <c r="D11186" s="73">
        <v>1125</v>
      </c>
    </row>
    <row r="11187" spans="2:4" x14ac:dyDescent="0.3">
      <c r="B11187" s="72" t="s">
        <v>686</v>
      </c>
      <c r="C11187" s="74" t="s">
        <v>67</v>
      </c>
      <c r="D11187" s="73">
        <v>555.28</v>
      </c>
    </row>
    <row r="11188" spans="2:4" x14ac:dyDescent="0.3">
      <c r="B11188" s="72" t="s">
        <v>686</v>
      </c>
      <c r="C11188" s="74" t="s">
        <v>71</v>
      </c>
      <c r="D11188" s="73">
        <v>1325</v>
      </c>
    </row>
    <row r="11189" spans="2:4" x14ac:dyDescent="0.3">
      <c r="B11189" s="72" t="s">
        <v>686</v>
      </c>
      <c r="C11189" s="74" t="s">
        <v>95</v>
      </c>
      <c r="D11189" s="73">
        <v>10388.43</v>
      </c>
    </row>
    <row r="11190" spans="2:4" x14ac:dyDescent="0.3">
      <c r="B11190" s="72" t="s">
        <v>686</v>
      </c>
      <c r="C11190" s="74" t="s">
        <v>109</v>
      </c>
      <c r="D11190" s="73">
        <v>33115.570000000007</v>
      </c>
    </row>
    <row r="11191" spans="2:4" x14ac:dyDescent="0.3">
      <c r="B11191" s="72" t="s">
        <v>686</v>
      </c>
      <c r="C11191" s="74" t="s">
        <v>111</v>
      </c>
      <c r="D11191" s="73">
        <v>1519</v>
      </c>
    </row>
    <row r="11192" spans="2:4" x14ac:dyDescent="0.3">
      <c r="B11192" s="72" t="s">
        <v>686</v>
      </c>
      <c r="C11192" s="74" t="s">
        <v>119</v>
      </c>
      <c r="D11192" s="73">
        <v>569.49</v>
      </c>
    </row>
    <row r="11193" spans="2:4" x14ac:dyDescent="0.3">
      <c r="B11193" s="72" t="s">
        <v>686</v>
      </c>
      <c r="C11193" s="74" t="s">
        <v>121</v>
      </c>
      <c r="D11193" s="73">
        <v>514.67999999999995</v>
      </c>
    </row>
    <row r="11194" spans="2:4" x14ac:dyDescent="0.3">
      <c r="B11194" s="72" t="s">
        <v>686</v>
      </c>
      <c r="C11194" s="74" t="s">
        <v>22</v>
      </c>
      <c r="D11194" s="73">
        <v>1751.0900000000001</v>
      </c>
    </row>
    <row r="11195" spans="2:4" x14ac:dyDescent="0.3">
      <c r="B11195" s="72" t="s">
        <v>686</v>
      </c>
      <c r="C11195" s="74" t="s">
        <v>4</v>
      </c>
      <c r="D11195" s="73">
        <v>6000</v>
      </c>
    </row>
    <row r="11196" spans="2:4" x14ac:dyDescent="0.3">
      <c r="B11196" s="72" t="s">
        <v>686</v>
      </c>
      <c r="C11196" s="74" t="s">
        <v>6</v>
      </c>
      <c r="D11196" s="73">
        <v>1456.76</v>
      </c>
    </row>
    <row r="11197" spans="2:4" x14ac:dyDescent="0.3">
      <c r="B11197" s="72" t="s">
        <v>686</v>
      </c>
      <c r="C11197" s="74" t="s">
        <v>10</v>
      </c>
      <c r="D11197" s="73">
        <v>18661.04</v>
      </c>
    </row>
    <row r="11198" spans="2:4" x14ac:dyDescent="0.3">
      <c r="B11198" s="72" t="s">
        <v>686</v>
      </c>
      <c r="C11198" s="74" t="s">
        <v>12</v>
      </c>
      <c r="D11198" s="73">
        <v>818.75</v>
      </c>
    </row>
    <row r="11199" spans="2:4" x14ac:dyDescent="0.3">
      <c r="B11199" s="72" t="s">
        <v>580</v>
      </c>
      <c r="C11199" s="74" t="s">
        <v>194</v>
      </c>
      <c r="D11199" s="73">
        <v>29265</v>
      </c>
    </row>
    <row r="11200" spans="2:4" x14ac:dyDescent="0.3">
      <c r="B11200" s="72" t="s">
        <v>580</v>
      </c>
      <c r="C11200" s="74" t="s">
        <v>193</v>
      </c>
      <c r="D11200" s="73">
        <v>-29265</v>
      </c>
    </row>
    <row r="11201" spans="2:4" x14ac:dyDescent="0.3">
      <c r="B11201" s="72" t="s">
        <v>580</v>
      </c>
      <c r="C11201" s="74" t="s">
        <v>186</v>
      </c>
      <c r="D11201" s="73">
        <v>62216.18</v>
      </c>
    </row>
    <row r="11202" spans="2:4" x14ac:dyDescent="0.3">
      <c r="B11202" s="72" t="s">
        <v>580</v>
      </c>
      <c r="C11202" s="74" t="s">
        <v>187</v>
      </c>
      <c r="D11202" s="73">
        <v>41580.160000000003</v>
      </c>
    </row>
    <row r="11203" spans="2:4" x14ac:dyDescent="0.3">
      <c r="B11203" s="72" t="s">
        <v>580</v>
      </c>
      <c r="C11203" s="74" t="s">
        <v>190</v>
      </c>
      <c r="D11203" s="73">
        <v>114542.48999999999</v>
      </c>
    </row>
    <row r="11204" spans="2:4" x14ac:dyDescent="0.3">
      <c r="B11204" s="72" t="s">
        <v>580</v>
      </c>
      <c r="C11204" s="74" t="s">
        <v>191</v>
      </c>
      <c r="D11204" s="73">
        <v>130280.6</v>
      </c>
    </row>
    <row r="11205" spans="2:4" x14ac:dyDescent="0.3">
      <c r="B11205" s="72" t="s">
        <v>580</v>
      </c>
      <c r="C11205" s="74" t="s">
        <v>192</v>
      </c>
      <c r="D11205" s="73">
        <v>4424361.6500000004</v>
      </c>
    </row>
    <row r="11206" spans="2:4" x14ac:dyDescent="0.3">
      <c r="B11206" s="72" t="s">
        <v>580</v>
      </c>
      <c r="C11206" s="74" t="s">
        <v>172</v>
      </c>
      <c r="D11206" s="73">
        <v>10748.560000000001</v>
      </c>
    </row>
    <row r="11207" spans="2:4" x14ac:dyDescent="0.3">
      <c r="B11207" s="72" t="s">
        <v>580</v>
      </c>
      <c r="C11207" s="74" t="s">
        <v>178</v>
      </c>
      <c r="D11207" s="73">
        <v>198582.53999999998</v>
      </c>
    </row>
    <row r="11208" spans="2:4" x14ac:dyDescent="0.3">
      <c r="B11208" s="72" t="s">
        <v>580</v>
      </c>
      <c r="C11208" s="74" t="s">
        <v>180</v>
      </c>
      <c r="D11208" s="73">
        <v>67822.84</v>
      </c>
    </row>
    <row r="11209" spans="2:4" x14ac:dyDescent="0.3">
      <c r="B11209" s="72" t="s">
        <v>580</v>
      </c>
      <c r="C11209" s="74" t="s">
        <v>182</v>
      </c>
      <c r="D11209" s="73">
        <v>2143635.4700000002</v>
      </c>
    </row>
    <row r="11210" spans="2:4" x14ac:dyDescent="0.3">
      <c r="B11210" s="72" t="s">
        <v>580</v>
      </c>
      <c r="C11210" s="74" t="s">
        <v>135</v>
      </c>
      <c r="D11210" s="73">
        <v>419.3600000000003</v>
      </c>
    </row>
    <row r="11211" spans="2:4" x14ac:dyDescent="0.3">
      <c r="B11211" s="72" t="s">
        <v>580</v>
      </c>
      <c r="C11211" s="74" t="s">
        <v>137</v>
      </c>
      <c r="D11211" s="73">
        <v>13398.14</v>
      </c>
    </row>
    <row r="11212" spans="2:4" x14ac:dyDescent="0.3">
      <c r="B11212" s="72" t="s">
        <v>580</v>
      </c>
      <c r="C11212" s="74" t="s">
        <v>139</v>
      </c>
      <c r="D11212" s="73">
        <v>595174.16</v>
      </c>
    </row>
    <row r="11213" spans="2:4" x14ac:dyDescent="0.3">
      <c r="B11213" s="72" t="s">
        <v>580</v>
      </c>
      <c r="C11213" s="74" t="s">
        <v>141</v>
      </c>
      <c r="D11213" s="73">
        <v>634146.28</v>
      </c>
    </row>
    <row r="11214" spans="2:4" x14ac:dyDescent="0.3">
      <c r="B11214" s="72" t="s">
        <v>580</v>
      </c>
      <c r="C11214" s="74" t="s">
        <v>143</v>
      </c>
      <c r="D11214" s="73">
        <v>18513.66</v>
      </c>
    </row>
    <row r="11215" spans="2:4" x14ac:dyDescent="0.3">
      <c r="B11215" s="72" t="s">
        <v>580</v>
      </c>
      <c r="C11215" s="74" t="s">
        <v>145</v>
      </c>
      <c r="D11215" s="73">
        <v>10436.359999999999</v>
      </c>
    </row>
    <row r="11216" spans="2:4" x14ac:dyDescent="0.3">
      <c r="B11216" s="72" t="s">
        <v>580</v>
      </c>
      <c r="C11216" s="74" t="s">
        <v>147</v>
      </c>
      <c r="D11216" s="73">
        <v>17026.630000000005</v>
      </c>
    </row>
    <row r="11217" spans="2:4" x14ac:dyDescent="0.3">
      <c r="B11217" s="72" t="s">
        <v>580</v>
      </c>
      <c r="C11217" s="74" t="s">
        <v>149</v>
      </c>
      <c r="D11217" s="73">
        <v>18309.75</v>
      </c>
    </row>
    <row r="11218" spans="2:4" x14ac:dyDescent="0.3">
      <c r="B11218" s="72" t="s">
        <v>580</v>
      </c>
      <c r="C11218" s="74" t="s">
        <v>159</v>
      </c>
      <c r="D11218" s="73">
        <v>257872.21000000002</v>
      </c>
    </row>
    <row r="11219" spans="2:4" x14ac:dyDescent="0.3">
      <c r="B11219" s="72" t="s">
        <v>580</v>
      </c>
      <c r="C11219" s="74" t="s">
        <v>161</v>
      </c>
      <c r="D11219" s="73">
        <v>660587.93999999994</v>
      </c>
    </row>
    <row r="11220" spans="2:4" x14ac:dyDescent="0.3">
      <c r="B11220" s="72" t="s">
        <v>580</v>
      </c>
      <c r="C11220" s="74" t="s">
        <v>163</v>
      </c>
      <c r="D11220" s="73">
        <v>181245.52</v>
      </c>
    </row>
    <row r="11221" spans="2:4" x14ac:dyDescent="0.3">
      <c r="B11221" s="72" t="s">
        <v>580</v>
      </c>
      <c r="C11221" s="74" t="s">
        <v>165</v>
      </c>
      <c r="D11221" s="73">
        <v>349067.74000000005</v>
      </c>
    </row>
    <row r="11222" spans="2:4" x14ac:dyDescent="0.3">
      <c r="B11222" s="72" t="s">
        <v>580</v>
      </c>
      <c r="C11222" s="74" t="s">
        <v>167</v>
      </c>
      <c r="D11222" s="73">
        <v>10333.209999999999</v>
      </c>
    </row>
    <row r="11223" spans="2:4" x14ac:dyDescent="0.3">
      <c r="B11223" s="72" t="s">
        <v>580</v>
      </c>
      <c r="C11223" s="74" t="s">
        <v>124</v>
      </c>
      <c r="D11223" s="73">
        <v>107588.46</v>
      </c>
    </row>
    <row r="11224" spans="2:4" x14ac:dyDescent="0.3">
      <c r="B11224" s="72" t="s">
        <v>580</v>
      </c>
      <c r="C11224" s="74" t="s">
        <v>126</v>
      </c>
      <c r="D11224" s="73">
        <v>14948.560000000001</v>
      </c>
    </row>
    <row r="11225" spans="2:4" x14ac:dyDescent="0.3">
      <c r="B11225" s="72" t="s">
        <v>580</v>
      </c>
      <c r="C11225" s="74" t="s">
        <v>128</v>
      </c>
      <c r="D11225" s="73">
        <v>118239.62</v>
      </c>
    </row>
    <row r="11226" spans="2:4" x14ac:dyDescent="0.3">
      <c r="B11226" s="72" t="s">
        <v>580</v>
      </c>
      <c r="C11226" s="74" t="s">
        <v>130</v>
      </c>
      <c r="D11226" s="73">
        <v>19942.189999999999</v>
      </c>
    </row>
    <row r="11227" spans="2:4" x14ac:dyDescent="0.3">
      <c r="B11227" s="72" t="s">
        <v>580</v>
      </c>
      <c r="C11227" s="74" t="s">
        <v>132</v>
      </c>
      <c r="D11227" s="73">
        <v>484407.26</v>
      </c>
    </row>
    <row r="11228" spans="2:4" x14ac:dyDescent="0.3">
      <c r="B11228" s="72" t="s">
        <v>580</v>
      </c>
      <c r="C11228" s="74" t="s">
        <v>29</v>
      </c>
      <c r="D11228" s="73">
        <v>1494.66</v>
      </c>
    </row>
    <row r="11229" spans="2:4" x14ac:dyDescent="0.3">
      <c r="B11229" s="72" t="s">
        <v>580</v>
      </c>
      <c r="C11229" s="74" t="s">
        <v>35</v>
      </c>
      <c r="D11229" s="73">
        <v>18759.66</v>
      </c>
    </row>
    <row r="11230" spans="2:4" x14ac:dyDescent="0.3">
      <c r="B11230" s="72" t="s">
        <v>580</v>
      </c>
      <c r="C11230" s="74" t="s">
        <v>39</v>
      </c>
      <c r="D11230" s="73">
        <v>31380.959999999999</v>
      </c>
    </row>
    <row r="11231" spans="2:4" x14ac:dyDescent="0.3">
      <c r="B11231" s="72" t="s">
        <v>580</v>
      </c>
      <c r="C11231" s="74" t="s">
        <v>47</v>
      </c>
      <c r="D11231" s="73">
        <v>11514.46</v>
      </c>
    </row>
    <row r="11232" spans="2:4" x14ac:dyDescent="0.3">
      <c r="B11232" s="72" t="s">
        <v>580</v>
      </c>
      <c r="C11232" s="74" t="s">
        <v>49</v>
      </c>
      <c r="D11232" s="73">
        <v>173736.69</v>
      </c>
    </row>
    <row r="11233" spans="2:4" x14ac:dyDescent="0.3">
      <c r="B11233" s="72" t="s">
        <v>580</v>
      </c>
      <c r="C11233" s="74" t="s">
        <v>57</v>
      </c>
      <c r="D11233" s="73">
        <v>18796.29</v>
      </c>
    </row>
    <row r="11234" spans="2:4" x14ac:dyDescent="0.3">
      <c r="B11234" s="72" t="s">
        <v>580</v>
      </c>
      <c r="C11234" s="74" t="s">
        <v>69</v>
      </c>
      <c r="D11234" s="73">
        <v>13947.73</v>
      </c>
    </row>
    <row r="11235" spans="2:4" x14ac:dyDescent="0.3">
      <c r="B11235" s="72" t="s">
        <v>580</v>
      </c>
      <c r="C11235" s="74" t="s">
        <v>71</v>
      </c>
      <c r="D11235" s="73">
        <v>136485</v>
      </c>
    </row>
    <row r="11236" spans="2:4" x14ac:dyDescent="0.3">
      <c r="B11236" s="72" t="s">
        <v>580</v>
      </c>
      <c r="C11236" s="74" t="s">
        <v>73</v>
      </c>
      <c r="D11236" s="73">
        <v>2975.56</v>
      </c>
    </row>
    <row r="11237" spans="2:4" x14ac:dyDescent="0.3">
      <c r="B11237" s="72" t="s">
        <v>580</v>
      </c>
      <c r="C11237" s="74" t="s">
        <v>77</v>
      </c>
      <c r="D11237" s="73">
        <v>1031.9000000000001</v>
      </c>
    </row>
    <row r="11238" spans="2:4" x14ac:dyDescent="0.3">
      <c r="B11238" s="72" t="s">
        <v>580</v>
      </c>
      <c r="C11238" s="74" t="s">
        <v>81</v>
      </c>
      <c r="D11238" s="73">
        <v>16390.839999999997</v>
      </c>
    </row>
    <row r="11239" spans="2:4" x14ac:dyDescent="0.3">
      <c r="B11239" s="72" t="s">
        <v>580</v>
      </c>
      <c r="C11239" s="74" t="s">
        <v>85</v>
      </c>
      <c r="D11239" s="73">
        <v>11854.95</v>
      </c>
    </row>
    <row r="11240" spans="2:4" x14ac:dyDescent="0.3">
      <c r="B11240" s="72" t="s">
        <v>580</v>
      </c>
      <c r="C11240" s="74" t="s">
        <v>93</v>
      </c>
      <c r="D11240" s="73">
        <v>3315</v>
      </c>
    </row>
    <row r="11241" spans="2:4" x14ac:dyDescent="0.3">
      <c r="B11241" s="72" t="s">
        <v>580</v>
      </c>
      <c r="C11241" s="74" t="s">
        <v>95</v>
      </c>
      <c r="D11241" s="73">
        <v>94782.399999999994</v>
      </c>
    </row>
    <row r="11242" spans="2:4" x14ac:dyDescent="0.3">
      <c r="B11242" s="72" t="s">
        <v>580</v>
      </c>
      <c r="C11242" s="74" t="s">
        <v>99</v>
      </c>
      <c r="D11242" s="73">
        <v>5677.1</v>
      </c>
    </row>
    <row r="11243" spans="2:4" x14ac:dyDescent="0.3">
      <c r="B11243" s="72" t="s">
        <v>580</v>
      </c>
      <c r="C11243" s="74" t="s">
        <v>101</v>
      </c>
      <c r="D11243" s="73">
        <v>25646.1</v>
      </c>
    </row>
    <row r="11244" spans="2:4" x14ac:dyDescent="0.3">
      <c r="B11244" s="72" t="s">
        <v>580</v>
      </c>
      <c r="C11244" s="74" t="s">
        <v>103</v>
      </c>
      <c r="D11244" s="73">
        <v>15500</v>
      </c>
    </row>
    <row r="11245" spans="2:4" x14ac:dyDescent="0.3">
      <c r="B11245" s="72" t="s">
        <v>580</v>
      </c>
      <c r="C11245" s="74" t="s">
        <v>109</v>
      </c>
      <c r="D11245" s="73">
        <v>1002014.62</v>
      </c>
    </row>
    <row r="11246" spans="2:4" x14ac:dyDescent="0.3">
      <c r="B11246" s="72" t="s">
        <v>580</v>
      </c>
      <c r="C11246" s="74" t="s">
        <v>111</v>
      </c>
      <c r="D11246" s="73">
        <v>9486.91</v>
      </c>
    </row>
    <row r="11247" spans="2:4" x14ac:dyDescent="0.3">
      <c r="B11247" s="72" t="s">
        <v>580</v>
      </c>
      <c r="C11247" s="74" t="s">
        <v>117</v>
      </c>
      <c r="D11247" s="73">
        <v>24996.63</v>
      </c>
    </row>
    <row r="11248" spans="2:4" x14ac:dyDescent="0.3">
      <c r="B11248" s="72" t="s">
        <v>580</v>
      </c>
      <c r="C11248" s="74" t="s">
        <v>119</v>
      </c>
      <c r="D11248" s="73">
        <v>5336.65</v>
      </c>
    </row>
    <row r="11249" spans="2:4" x14ac:dyDescent="0.3">
      <c r="B11249" s="72" t="s">
        <v>580</v>
      </c>
      <c r="C11249" s="74" t="s">
        <v>22</v>
      </c>
      <c r="D11249" s="73">
        <v>34513</v>
      </c>
    </row>
    <row r="11250" spans="2:4" x14ac:dyDescent="0.3">
      <c r="B11250" s="72" t="s">
        <v>470</v>
      </c>
      <c r="C11250" s="74" t="s">
        <v>194</v>
      </c>
      <c r="D11250" s="73">
        <v>32501.64</v>
      </c>
    </row>
    <row r="11251" spans="2:4" x14ac:dyDescent="0.3">
      <c r="B11251" s="72" t="s">
        <v>470</v>
      </c>
      <c r="C11251" s="74" t="s">
        <v>193</v>
      </c>
      <c r="D11251" s="73">
        <v>-32501.64</v>
      </c>
    </row>
    <row r="11252" spans="2:4" x14ac:dyDescent="0.3">
      <c r="B11252" s="72" t="s">
        <v>470</v>
      </c>
      <c r="C11252" s="74" t="s">
        <v>185</v>
      </c>
      <c r="D11252" s="73">
        <v>21410</v>
      </c>
    </row>
    <row r="11253" spans="2:4" x14ac:dyDescent="0.3">
      <c r="B11253" s="72" t="s">
        <v>470</v>
      </c>
      <c r="C11253" s="74" t="s">
        <v>186</v>
      </c>
      <c r="D11253" s="73">
        <v>18952.32</v>
      </c>
    </row>
    <row r="11254" spans="2:4" x14ac:dyDescent="0.3">
      <c r="B11254" s="72" t="s">
        <v>470</v>
      </c>
      <c r="C11254" s="74" t="s">
        <v>187</v>
      </c>
      <c r="D11254" s="73">
        <v>72605.36</v>
      </c>
    </row>
    <row r="11255" spans="2:4" x14ac:dyDescent="0.3">
      <c r="B11255" s="72" t="s">
        <v>470</v>
      </c>
      <c r="C11255" s="74" t="s">
        <v>190</v>
      </c>
      <c r="D11255" s="73">
        <v>21537.25</v>
      </c>
    </row>
    <row r="11256" spans="2:4" x14ac:dyDescent="0.3">
      <c r="B11256" s="72" t="s">
        <v>470</v>
      </c>
      <c r="C11256" s="74" t="s">
        <v>191</v>
      </c>
      <c r="D11256" s="73">
        <v>36373.75</v>
      </c>
    </row>
    <row r="11257" spans="2:4" x14ac:dyDescent="0.3">
      <c r="B11257" s="72" t="s">
        <v>470</v>
      </c>
      <c r="C11257" s="74" t="s">
        <v>192</v>
      </c>
      <c r="D11257" s="73">
        <v>2238110.0300000003</v>
      </c>
    </row>
    <row r="11258" spans="2:4" x14ac:dyDescent="0.3">
      <c r="B11258" s="72" t="s">
        <v>470</v>
      </c>
      <c r="C11258" s="74" t="s">
        <v>172</v>
      </c>
      <c r="D11258" s="73">
        <v>38053.94</v>
      </c>
    </row>
    <row r="11259" spans="2:4" x14ac:dyDescent="0.3">
      <c r="B11259" s="72" t="s">
        <v>470</v>
      </c>
      <c r="C11259" s="74" t="s">
        <v>174</v>
      </c>
      <c r="D11259" s="73">
        <v>47426.25</v>
      </c>
    </row>
    <row r="11260" spans="2:4" x14ac:dyDescent="0.3">
      <c r="B11260" s="72" t="s">
        <v>470</v>
      </c>
      <c r="C11260" s="74" t="s">
        <v>178</v>
      </c>
      <c r="D11260" s="73">
        <v>21880.9</v>
      </c>
    </row>
    <row r="11261" spans="2:4" x14ac:dyDescent="0.3">
      <c r="B11261" s="72" t="s">
        <v>470</v>
      </c>
      <c r="C11261" s="74" t="s">
        <v>180</v>
      </c>
      <c r="D11261" s="73">
        <v>34215.39</v>
      </c>
    </row>
    <row r="11262" spans="2:4" x14ac:dyDescent="0.3">
      <c r="B11262" s="72" t="s">
        <v>470</v>
      </c>
      <c r="C11262" s="74" t="s">
        <v>182</v>
      </c>
      <c r="D11262" s="73">
        <v>862251.65000000014</v>
      </c>
    </row>
    <row r="11263" spans="2:4" x14ac:dyDescent="0.3">
      <c r="B11263" s="72" t="s">
        <v>470</v>
      </c>
      <c r="C11263" s="74" t="s">
        <v>139</v>
      </c>
      <c r="D11263" s="73">
        <v>310814.15999999997</v>
      </c>
    </row>
    <row r="11264" spans="2:4" x14ac:dyDescent="0.3">
      <c r="B11264" s="72" t="s">
        <v>470</v>
      </c>
      <c r="C11264" s="74" t="s">
        <v>141</v>
      </c>
      <c r="D11264" s="73">
        <v>320291.83999999997</v>
      </c>
    </row>
    <row r="11265" spans="2:4" x14ac:dyDescent="0.3">
      <c r="B11265" s="72" t="s">
        <v>470</v>
      </c>
      <c r="C11265" s="74" t="s">
        <v>143</v>
      </c>
      <c r="D11265" s="73">
        <v>11102.779999999999</v>
      </c>
    </row>
    <row r="11266" spans="2:4" x14ac:dyDescent="0.3">
      <c r="B11266" s="72" t="s">
        <v>470</v>
      </c>
      <c r="C11266" s="74" t="s">
        <v>145</v>
      </c>
      <c r="D11266" s="73">
        <v>6481.06</v>
      </c>
    </row>
    <row r="11267" spans="2:4" x14ac:dyDescent="0.3">
      <c r="B11267" s="72" t="s">
        <v>470</v>
      </c>
      <c r="C11267" s="74" t="s">
        <v>147</v>
      </c>
      <c r="D11267" s="73">
        <v>1798.19</v>
      </c>
    </row>
    <row r="11268" spans="2:4" x14ac:dyDescent="0.3">
      <c r="B11268" s="72" t="s">
        <v>470</v>
      </c>
      <c r="C11268" s="74" t="s">
        <v>149</v>
      </c>
      <c r="D11268" s="73">
        <v>4048.38</v>
      </c>
    </row>
    <row r="11269" spans="2:4" x14ac:dyDescent="0.3">
      <c r="B11269" s="72" t="s">
        <v>470</v>
      </c>
      <c r="C11269" s="74" t="s">
        <v>159</v>
      </c>
      <c r="D11269" s="73">
        <v>102063.40000000001</v>
      </c>
    </row>
    <row r="11270" spans="2:4" x14ac:dyDescent="0.3">
      <c r="B11270" s="72" t="s">
        <v>470</v>
      </c>
      <c r="C11270" s="74" t="s">
        <v>161</v>
      </c>
      <c r="D11270" s="73">
        <v>341919.60000000009</v>
      </c>
    </row>
    <row r="11271" spans="2:4" x14ac:dyDescent="0.3">
      <c r="B11271" s="72" t="s">
        <v>470</v>
      </c>
      <c r="C11271" s="74" t="s">
        <v>163</v>
      </c>
      <c r="D11271" s="73">
        <v>73639.38</v>
      </c>
    </row>
    <row r="11272" spans="2:4" x14ac:dyDescent="0.3">
      <c r="B11272" s="72" t="s">
        <v>470</v>
      </c>
      <c r="C11272" s="74" t="s">
        <v>165</v>
      </c>
      <c r="D11272" s="73">
        <v>180151.77000000002</v>
      </c>
    </row>
    <row r="11273" spans="2:4" x14ac:dyDescent="0.3">
      <c r="B11273" s="72" t="s">
        <v>470</v>
      </c>
      <c r="C11273" s="74" t="s">
        <v>124</v>
      </c>
      <c r="D11273" s="73">
        <v>243073.83000000002</v>
      </c>
    </row>
    <row r="11274" spans="2:4" x14ac:dyDescent="0.3">
      <c r="B11274" s="72" t="s">
        <v>470</v>
      </c>
      <c r="C11274" s="74" t="s">
        <v>126</v>
      </c>
      <c r="D11274" s="73">
        <v>14656.429999999998</v>
      </c>
    </row>
    <row r="11275" spans="2:4" x14ac:dyDescent="0.3">
      <c r="B11275" s="72" t="s">
        <v>470</v>
      </c>
      <c r="C11275" s="74" t="s">
        <v>128</v>
      </c>
      <c r="D11275" s="73">
        <v>35852.65</v>
      </c>
    </row>
    <row r="11276" spans="2:4" x14ac:dyDescent="0.3">
      <c r="B11276" s="72" t="s">
        <v>470</v>
      </c>
      <c r="C11276" s="74" t="s">
        <v>130</v>
      </c>
      <c r="D11276" s="73">
        <v>22412.62</v>
      </c>
    </row>
    <row r="11277" spans="2:4" x14ac:dyDescent="0.3">
      <c r="B11277" s="72" t="s">
        <v>470</v>
      </c>
      <c r="C11277" s="74" t="s">
        <v>132</v>
      </c>
      <c r="D11277" s="73">
        <v>179805.51</v>
      </c>
    </row>
    <row r="11278" spans="2:4" x14ac:dyDescent="0.3">
      <c r="B11278" s="72" t="s">
        <v>470</v>
      </c>
      <c r="C11278" s="74" t="s">
        <v>39</v>
      </c>
      <c r="D11278" s="73">
        <v>6308.84</v>
      </c>
    </row>
    <row r="11279" spans="2:4" x14ac:dyDescent="0.3">
      <c r="B11279" s="72" t="s">
        <v>470</v>
      </c>
      <c r="C11279" s="74" t="s">
        <v>49</v>
      </c>
      <c r="D11279" s="73">
        <v>143760.63</v>
      </c>
    </row>
    <row r="11280" spans="2:4" x14ac:dyDescent="0.3">
      <c r="B11280" s="72" t="s">
        <v>470</v>
      </c>
      <c r="C11280" s="74" t="s">
        <v>55</v>
      </c>
      <c r="D11280" s="73">
        <v>109503.3</v>
      </c>
    </row>
    <row r="11281" spans="2:4" x14ac:dyDescent="0.3">
      <c r="B11281" s="72" t="s">
        <v>470</v>
      </c>
      <c r="C11281" s="74" t="s">
        <v>57</v>
      </c>
      <c r="D11281" s="73">
        <v>20375.3</v>
      </c>
    </row>
    <row r="11282" spans="2:4" x14ac:dyDescent="0.3">
      <c r="B11282" s="72" t="s">
        <v>470</v>
      </c>
      <c r="C11282" s="74" t="s">
        <v>63</v>
      </c>
      <c r="D11282" s="73">
        <v>1803.42</v>
      </c>
    </row>
    <row r="11283" spans="2:4" x14ac:dyDescent="0.3">
      <c r="B11283" s="72" t="s">
        <v>470</v>
      </c>
      <c r="C11283" s="74" t="s">
        <v>67</v>
      </c>
      <c r="D11283" s="73">
        <v>1704.6999999999998</v>
      </c>
    </row>
    <row r="11284" spans="2:4" x14ac:dyDescent="0.3">
      <c r="B11284" s="72" t="s">
        <v>470</v>
      </c>
      <c r="C11284" s="74" t="s">
        <v>69</v>
      </c>
      <c r="D11284" s="73">
        <v>52968.39</v>
      </c>
    </row>
    <row r="11285" spans="2:4" x14ac:dyDescent="0.3">
      <c r="B11285" s="72" t="s">
        <v>470</v>
      </c>
      <c r="C11285" s="74" t="s">
        <v>71</v>
      </c>
      <c r="D11285" s="73">
        <v>60446</v>
      </c>
    </row>
    <row r="11286" spans="2:4" x14ac:dyDescent="0.3">
      <c r="B11286" s="72" t="s">
        <v>470</v>
      </c>
      <c r="C11286" s="74" t="s">
        <v>73</v>
      </c>
      <c r="D11286" s="73">
        <v>853.58</v>
      </c>
    </row>
    <row r="11287" spans="2:4" x14ac:dyDescent="0.3">
      <c r="B11287" s="72" t="s">
        <v>470</v>
      </c>
      <c r="C11287" s="74" t="s">
        <v>83</v>
      </c>
      <c r="D11287" s="73">
        <v>11265.24</v>
      </c>
    </row>
    <row r="11288" spans="2:4" x14ac:dyDescent="0.3">
      <c r="B11288" s="72" t="s">
        <v>470</v>
      </c>
      <c r="C11288" s="74" t="s">
        <v>89</v>
      </c>
      <c r="D11288" s="73">
        <v>237.5</v>
      </c>
    </row>
    <row r="11289" spans="2:4" x14ac:dyDescent="0.3">
      <c r="B11289" s="72" t="s">
        <v>470</v>
      </c>
      <c r="C11289" s="74" t="s">
        <v>91</v>
      </c>
      <c r="D11289" s="73">
        <v>159477.01</v>
      </c>
    </row>
    <row r="11290" spans="2:4" x14ac:dyDescent="0.3">
      <c r="B11290" s="72" t="s">
        <v>470</v>
      </c>
      <c r="C11290" s="74" t="s">
        <v>93</v>
      </c>
      <c r="D11290" s="73">
        <v>38854.33</v>
      </c>
    </row>
    <row r="11291" spans="2:4" x14ac:dyDescent="0.3">
      <c r="B11291" s="72" t="s">
        <v>470</v>
      </c>
      <c r="C11291" s="74" t="s">
        <v>95</v>
      </c>
      <c r="D11291" s="73">
        <v>41108.239999999998</v>
      </c>
    </row>
    <row r="11292" spans="2:4" x14ac:dyDescent="0.3">
      <c r="B11292" s="72" t="s">
        <v>470</v>
      </c>
      <c r="C11292" s="74" t="s">
        <v>97</v>
      </c>
      <c r="D11292" s="73">
        <v>5864.65</v>
      </c>
    </row>
    <row r="11293" spans="2:4" x14ac:dyDescent="0.3">
      <c r="B11293" s="72" t="s">
        <v>470</v>
      </c>
      <c r="C11293" s="74" t="s">
        <v>101</v>
      </c>
      <c r="D11293" s="73">
        <v>6086.2800000000007</v>
      </c>
    </row>
    <row r="11294" spans="2:4" x14ac:dyDescent="0.3">
      <c r="B11294" s="72" t="s">
        <v>470</v>
      </c>
      <c r="C11294" s="74" t="s">
        <v>105</v>
      </c>
      <c r="D11294" s="73">
        <v>18518.07</v>
      </c>
    </row>
    <row r="11295" spans="2:4" x14ac:dyDescent="0.3">
      <c r="B11295" s="72" t="s">
        <v>470</v>
      </c>
      <c r="C11295" s="74" t="s">
        <v>107</v>
      </c>
      <c r="D11295" s="73">
        <v>4753.97</v>
      </c>
    </row>
    <row r="11296" spans="2:4" x14ac:dyDescent="0.3">
      <c r="B11296" s="72" t="s">
        <v>470</v>
      </c>
      <c r="C11296" s="74" t="s">
        <v>109</v>
      </c>
      <c r="D11296" s="73">
        <v>137522</v>
      </c>
    </row>
    <row r="11297" spans="2:4" x14ac:dyDescent="0.3">
      <c r="B11297" s="72" t="s">
        <v>470</v>
      </c>
      <c r="C11297" s="74" t="s">
        <v>111</v>
      </c>
      <c r="D11297" s="73">
        <v>13041.470000000001</v>
      </c>
    </row>
    <row r="11298" spans="2:4" x14ac:dyDescent="0.3">
      <c r="B11298" s="72" t="s">
        <v>470</v>
      </c>
      <c r="C11298" s="74" t="s">
        <v>113</v>
      </c>
      <c r="D11298" s="73">
        <v>68228.3</v>
      </c>
    </row>
    <row r="11299" spans="2:4" x14ac:dyDescent="0.3">
      <c r="B11299" s="72" t="s">
        <v>470</v>
      </c>
      <c r="C11299" s="74" t="s">
        <v>119</v>
      </c>
      <c r="D11299" s="73">
        <v>23756.85</v>
      </c>
    </row>
    <row r="11300" spans="2:4" x14ac:dyDescent="0.3">
      <c r="B11300" s="72" t="s">
        <v>470</v>
      </c>
      <c r="C11300" s="74" t="s">
        <v>121</v>
      </c>
      <c r="D11300" s="73">
        <v>1916.4399999999996</v>
      </c>
    </row>
    <row r="11301" spans="2:4" x14ac:dyDescent="0.3">
      <c r="B11301" s="72" t="s">
        <v>470</v>
      </c>
      <c r="C11301" s="74" t="s">
        <v>22</v>
      </c>
      <c r="D11301" s="73">
        <v>25642.04</v>
      </c>
    </row>
    <row r="11302" spans="2:4" x14ac:dyDescent="0.3">
      <c r="B11302" s="72" t="s">
        <v>470</v>
      </c>
      <c r="C11302" s="74" t="s">
        <v>6</v>
      </c>
      <c r="D11302" s="73">
        <v>54804.13</v>
      </c>
    </row>
    <row r="11303" spans="2:4" x14ac:dyDescent="0.3">
      <c r="B11303" s="72" t="s">
        <v>672</v>
      </c>
      <c r="C11303" s="74" t="s">
        <v>194</v>
      </c>
      <c r="D11303" s="73">
        <v>43871.03</v>
      </c>
    </row>
    <row r="11304" spans="2:4" x14ac:dyDescent="0.3">
      <c r="B11304" s="72" t="s">
        <v>672</v>
      </c>
      <c r="C11304" s="74" t="s">
        <v>193</v>
      </c>
      <c r="D11304" s="73">
        <v>-43871.03</v>
      </c>
    </row>
    <row r="11305" spans="2:4" x14ac:dyDescent="0.3">
      <c r="B11305" s="72" t="s">
        <v>672</v>
      </c>
      <c r="C11305" s="74" t="s">
        <v>186</v>
      </c>
      <c r="D11305" s="73">
        <v>62122.559999999998</v>
      </c>
    </row>
    <row r="11306" spans="2:4" x14ac:dyDescent="0.3">
      <c r="B11306" s="72" t="s">
        <v>672</v>
      </c>
      <c r="C11306" s="74" t="s">
        <v>187</v>
      </c>
      <c r="D11306" s="73">
        <v>289828.84000000003</v>
      </c>
    </row>
    <row r="11307" spans="2:4" x14ac:dyDescent="0.3">
      <c r="B11307" s="72" t="s">
        <v>672</v>
      </c>
      <c r="C11307" s="74" t="s">
        <v>190</v>
      </c>
      <c r="D11307" s="73">
        <v>44252.11</v>
      </c>
    </row>
    <row r="11308" spans="2:4" x14ac:dyDescent="0.3">
      <c r="B11308" s="72" t="s">
        <v>672</v>
      </c>
      <c r="C11308" s="74" t="s">
        <v>191</v>
      </c>
      <c r="D11308" s="73">
        <v>139306.07999999999</v>
      </c>
    </row>
    <row r="11309" spans="2:4" x14ac:dyDescent="0.3">
      <c r="B11309" s="72" t="s">
        <v>672</v>
      </c>
      <c r="C11309" s="74" t="s">
        <v>192</v>
      </c>
      <c r="D11309" s="73">
        <v>5465553.7400000002</v>
      </c>
    </row>
    <row r="11310" spans="2:4" x14ac:dyDescent="0.3">
      <c r="B11310" s="72" t="s">
        <v>672</v>
      </c>
      <c r="C11310" s="74" t="s">
        <v>172</v>
      </c>
      <c r="D11310" s="73">
        <v>92762.420000000013</v>
      </c>
    </row>
    <row r="11311" spans="2:4" x14ac:dyDescent="0.3">
      <c r="B11311" s="72" t="s">
        <v>672</v>
      </c>
      <c r="C11311" s="74" t="s">
        <v>174</v>
      </c>
      <c r="D11311" s="73">
        <v>108179.54000000001</v>
      </c>
    </row>
    <row r="11312" spans="2:4" x14ac:dyDescent="0.3">
      <c r="B11312" s="72" t="s">
        <v>672</v>
      </c>
      <c r="C11312" s="74" t="s">
        <v>178</v>
      </c>
      <c r="D11312" s="73">
        <v>125057.53999999998</v>
      </c>
    </row>
    <row r="11313" spans="2:4" x14ac:dyDescent="0.3">
      <c r="B11313" s="72" t="s">
        <v>672</v>
      </c>
      <c r="C11313" s="74" t="s">
        <v>180</v>
      </c>
      <c r="D11313" s="73">
        <v>48646.899999999994</v>
      </c>
    </row>
    <row r="11314" spans="2:4" x14ac:dyDescent="0.3">
      <c r="B11314" s="72" t="s">
        <v>672</v>
      </c>
      <c r="C11314" s="74" t="s">
        <v>182</v>
      </c>
      <c r="D11314" s="73">
        <v>2052401.2</v>
      </c>
    </row>
    <row r="11315" spans="2:4" x14ac:dyDescent="0.3">
      <c r="B11315" s="72" t="s">
        <v>672</v>
      </c>
      <c r="C11315" s="74" t="s">
        <v>137</v>
      </c>
      <c r="D11315" s="73">
        <v>6985.2</v>
      </c>
    </row>
    <row r="11316" spans="2:4" x14ac:dyDescent="0.3">
      <c r="B11316" s="72" t="s">
        <v>672</v>
      </c>
      <c r="C11316" s="74" t="s">
        <v>139</v>
      </c>
      <c r="D11316" s="73">
        <v>608541.18000000005</v>
      </c>
    </row>
    <row r="11317" spans="2:4" x14ac:dyDescent="0.3">
      <c r="B11317" s="72" t="s">
        <v>672</v>
      </c>
      <c r="C11317" s="74" t="s">
        <v>141</v>
      </c>
      <c r="D11317" s="73">
        <v>741142.21</v>
      </c>
    </row>
    <row r="11318" spans="2:4" x14ac:dyDescent="0.3">
      <c r="B11318" s="72" t="s">
        <v>672</v>
      </c>
      <c r="C11318" s="74" t="s">
        <v>143</v>
      </c>
      <c r="D11318" s="73">
        <v>29511.730000000003</v>
      </c>
    </row>
    <row r="11319" spans="2:4" x14ac:dyDescent="0.3">
      <c r="B11319" s="72" t="s">
        <v>672</v>
      </c>
      <c r="C11319" s="74" t="s">
        <v>145</v>
      </c>
      <c r="D11319" s="73">
        <v>20283.839999999997</v>
      </c>
    </row>
    <row r="11320" spans="2:4" x14ac:dyDescent="0.3">
      <c r="B11320" s="72" t="s">
        <v>672</v>
      </c>
      <c r="C11320" s="74" t="s">
        <v>147</v>
      </c>
      <c r="D11320" s="73">
        <v>3775.23</v>
      </c>
    </row>
    <row r="11321" spans="2:4" x14ac:dyDescent="0.3">
      <c r="B11321" s="72" t="s">
        <v>672</v>
      </c>
      <c r="C11321" s="74" t="s">
        <v>149</v>
      </c>
      <c r="D11321" s="73">
        <v>11167.919999999998</v>
      </c>
    </row>
    <row r="11322" spans="2:4" x14ac:dyDescent="0.3">
      <c r="B11322" s="72" t="s">
        <v>672</v>
      </c>
      <c r="C11322" s="74" t="s">
        <v>159</v>
      </c>
      <c r="D11322" s="73">
        <v>253050.90999999997</v>
      </c>
    </row>
    <row r="11323" spans="2:4" x14ac:dyDescent="0.3">
      <c r="B11323" s="72" t="s">
        <v>672</v>
      </c>
      <c r="C11323" s="74" t="s">
        <v>161</v>
      </c>
      <c r="D11323" s="73">
        <v>822470.79</v>
      </c>
    </row>
    <row r="11324" spans="2:4" x14ac:dyDescent="0.3">
      <c r="B11324" s="72" t="s">
        <v>672</v>
      </c>
      <c r="C11324" s="74" t="s">
        <v>163</v>
      </c>
      <c r="D11324" s="73">
        <v>178643.24999999997</v>
      </c>
    </row>
    <row r="11325" spans="2:4" x14ac:dyDescent="0.3">
      <c r="B11325" s="72" t="s">
        <v>672</v>
      </c>
      <c r="C11325" s="74" t="s">
        <v>165</v>
      </c>
      <c r="D11325" s="73">
        <v>441360.04999999993</v>
      </c>
    </row>
    <row r="11326" spans="2:4" x14ac:dyDescent="0.3">
      <c r="B11326" s="72" t="s">
        <v>672</v>
      </c>
      <c r="C11326" s="74" t="s">
        <v>124</v>
      </c>
      <c r="D11326" s="73">
        <v>61897.100000000006</v>
      </c>
    </row>
    <row r="11327" spans="2:4" x14ac:dyDescent="0.3">
      <c r="B11327" s="72" t="s">
        <v>672</v>
      </c>
      <c r="C11327" s="74" t="s">
        <v>126</v>
      </c>
      <c r="D11327" s="73">
        <v>9880.49</v>
      </c>
    </row>
    <row r="11328" spans="2:4" x14ac:dyDescent="0.3">
      <c r="B11328" s="72" t="s">
        <v>672</v>
      </c>
      <c r="C11328" s="74" t="s">
        <v>128</v>
      </c>
      <c r="D11328" s="73">
        <v>166163.85</v>
      </c>
    </row>
    <row r="11329" spans="2:4" x14ac:dyDescent="0.3">
      <c r="B11329" s="72" t="s">
        <v>672</v>
      </c>
      <c r="C11329" s="74" t="s">
        <v>130</v>
      </c>
      <c r="D11329" s="73">
        <v>40326.879999999997</v>
      </c>
    </row>
    <row r="11330" spans="2:4" x14ac:dyDescent="0.3">
      <c r="B11330" s="72" t="s">
        <v>672</v>
      </c>
      <c r="C11330" s="74" t="s">
        <v>132</v>
      </c>
      <c r="D11330" s="73">
        <v>317979.40000000002</v>
      </c>
    </row>
    <row r="11331" spans="2:4" x14ac:dyDescent="0.3">
      <c r="B11331" s="72" t="s">
        <v>672</v>
      </c>
      <c r="C11331" s="74" t="s">
        <v>37</v>
      </c>
      <c r="D11331" s="73">
        <v>11750</v>
      </c>
    </row>
    <row r="11332" spans="2:4" x14ac:dyDescent="0.3">
      <c r="B11332" s="72" t="s">
        <v>672</v>
      </c>
      <c r="C11332" s="74" t="s">
        <v>39</v>
      </c>
      <c r="D11332" s="73">
        <v>41117.56</v>
      </c>
    </row>
    <row r="11333" spans="2:4" x14ac:dyDescent="0.3">
      <c r="B11333" s="72" t="s">
        <v>672</v>
      </c>
      <c r="C11333" s="74" t="s">
        <v>49</v>
      </c>
      <c r="D11333" s="73">
        <v>237815.34</v>
      </c>
    </row>
    <row r="11334" spans="2:4" x14ac:dyDescent="0.3">
      <c r="B11334" s="72" t="s">
        <v>672</v>
      </c>
      <c r="C11334" s="74" t="s">
        <v>57</v>
      </c>
      <c r="D11334" s="73">
        <v>6680.3099999999995</v>
      </c>
    </row>
    <row r="11335" spans="2:4" x14ac:dyDescent="0.3">
      <c r="B11335" s="72" t="s">
        <v>672</v>
      </c>
      <c r="C11335" s="74" t="s">
        <v>63</v>
      </c>
      <c r="D11335" s="73">
        <v>64511.11</v>
      </c>
    </row>
    <row r="11336" spans="2:4" x14ac:dyDescent="0.3">
      <c r="B11336" s="72" t="s">
        <v>672</v>
      </c>
      <c r="C11336" s="74" t="s">
        <v>67</v>
      </c>
      <c r="D11336" s="73">
        <v>4589.9000000000005</v>
      </c>
    </row>
    <row r="11337" spans="2:4" x14ac:dyDescent="0.3">
      <c r="B11337" s="72" t="s">
        <v>672</v>
      </c>
      <c r="C11337" s="74" t="s">
        <v>69</v>
      </c>
      <c r="D11337" s="73">
        <v>149117.07999999999</v>
      </c>
    </row>
    <row r="11338" spans="2:4" x14ac:dyDescent="0.3">
      <c r="B11338" s="72" t="s">
        <v>672</v>
      </c>
      <c r="C11338" s="74" t="s">
        <v>71</v>
      </c>
      <c r="D11338" s="73">
        <v>152405</v>
      </c>
    </row>
    <row r="11339" spans="2:4" x14ac:dyDescent="0.3">
      <c r="B11339" s="72" t="s">
        <v>672</v>
      </c>
      <c r="C11339" s="74" t="s">
        <v>91</v>
      </c>
      <c r="D11339" s="73">
        <v>124265.41</v>
      </c>
    </row>
    <row r="11340" spans="2:4" x14ac:dyDescent="0.3">
      <c r="B11340" s="72" t="s">
        <v>672</v>
      </c>
      <c r="C11340" s="74" t="s">
        <v>93</v>
      </c>
      <c r="D11340" s="73">
        <v>41771.39</v>
      </c>
    </row>
    <row r="11341" spans="2:4" x14ac:dyDescent="0.3">
      <c r="B11341" s="72" t="s">
        <v>672</v>
      </c>
      <c r="C11341" s="74" t="s">
        <v>95</v>
      </c>
      <c r="D11341" s="73">
        <v>106872.33</v>
      </c>
    </row>
    <row r="11342" spans="2:4" x14ac:dyDescent="0.3">
      <c r="B11342" s="72" t="s">
        <v>672</v>
      </c>
      <c r="C11342" s="74" t="s">
        <v>101</v>
      </c>
      <c r="D11342" s="73">
        <v>110530.92</v>
      </c>
    </row>
    <row r="11343" spans="2:4" x14ac:dyDescent="0.3">
      <c r="B11343" s="72" t="s">
        <v>672</v>
      </c>
      <c r="C11343" s="74" t="s">
        <v>107</v>
      </c>
      <c r="D11343" s="73">
        <v>20000</v>
      </c>
    </row>
    <row r="11344" spans="2:4" x14ac:dyDescent="0.3">
      <c r="B11344" s="72" t="s">
        <v>672</v>
      </c>
      <c r="C11344" s="74" t="s">
        <v>109</v>
      </c>
      <c r="D11344" s="73">
        <v>113273.95999999999</v>
      </c>
    </row>
    <row r="11345" spans="2:4" x14ac:dyDescent="0.3">
      <c r="B11345" s="72" t="s">
        <v>672</v>
      </c>
      <c r="C11345" s="74" t="s">
        <v>111</v>
      </c>
      <c r="D11345" s="73">
        <v>35819.86</v>
      </c>
    </row>
    <row r="11346" spans="2:4" x14ac:dyDescent="0.3">
      <c r="B11346" s="72" t="s">
        <v>672</v>
      </c>
      <c r="C11346" s="74" t="s">
        <v>113</v>
      </c>
      <c r="D11346" s="73">
        <v>165438.04999999999</v>
      </c>
    </row>
    <row r="11347" spans="2:4" x14ac:dyDescent="0.3">
      <c r="B11347" s="72" t="s">
        <v>672</v>
      </c>
      <c r="C11347" s="74" t="s">
        <v>119</v>
      </c>
      <c r="D11347" s="73">
        <v>36164.97</v>
      </c>
    </row>
    <row r="11348" spans="2:4" x14ac:dyDescent="0.3">
      <c r="B11348" s="72" t="s">
        <v>672</v>
      </c>
      <c r="C11348" s="74" t="s">
        <v>22</v>
      </c>
      <c r="D11348" s="73">
        <v>69140.44</v>
      </c>
    </row>
    <row r="11349" spans="2:4" x14ac:dyDescent="0.3">
      <c r="B11349" s="72" t="s">
        <v>672</v>
      </c>
      <c r="C11349" s="74" t="s">
        <v>6</v>
      </c>
      <c r="D11349" s="73">
        <v>48343.26</v>
      </c>
    </row>
    <row r="11350" spans="2:4" x14ac:dyDescent="0.3">
      <c r="B11350" s="72" t="s">
        <v>302</v>
      </c>
      <c r="C11350" s="74" t="s">
        <v>194</v>
      </c>
      <c r="D11350" s="73">
        <v>98178.69</v>
      </c>
    </row>
    <row r="11351" spans="2:4" x14ac:dyDescent="0.3">
      <c r="B11351" s="72" t="s">
        <v>302</v>
      </c>
      <c r="C11351" s="74" t="s">
        <v>193</v>
      </c>
      <c r="D11351" s="73">
        <v>-98178.69</v>
      </c>
    </row>
    <row r="11352" spans="2:4" x14ac:dyDescent="0.3">
      <c r="B11352" s="72" t="s">
        <v>302</v>
      </c>
      <c r="C11352" s="74" t="s">
        <v>185</v>
      </c>
      <c r="D11352" s="73">
        <v>32115</v>
      </c>
    </row>
    <row r="11353" spans="2:4" x14ac:dyDescent="0.3">
      <c r="B11353" s="72" t="s">
        <v>302</v>
      </c>
      <c r="C11353" s="74" t="s">
        <v>186</v>
      </c>
      <c r="D11353" s="73">
        <v>88333.86</v>
      </c>
    </row>
    <row r="11354" spans="2:4" x14ac:dyDescent="0.3">
      <c r="B11354" s="72" t="s">
        <v>302</v>
      </c>
      <c r="C11354" s="74" t="s">
        <v>187</v>
      </c>
      <c r="D11354" s="73">
        <v>107819.44</v>
      </c>
    </row>
    <row r="11355" spans="2:4" x14ac:dyDescent="0.3">
      <c r="B11355" s="72" t="s">
        <v>302</v>
      </c>
      <c r="C11355" s="74" t="s">
        <v>190</v>
      </c>
      <c r="D11355" s="73">
        <v>87047.430000000008</v>
      </c>
    </row>
    <row r="11356" spans="2:4" x14ac:dyDescent="0.3">
      <c r="B11356" s="72" t="s">
        <v>302</v>
      </c>
      <c r="C11356" s="74" t="s">
        <v>191</v>
      </c>
      <c r="D11356" s="73">
        <v>70010.320000000007</v>
      </c>
    </row>
    <row r="11357" spans="2:4" x14ac:dyDescent="0.3">
      <c r="B11357" s="72" t="s">
        <v>302</v>
      </c>
      <c r="C11357" s="74" t="s">
        <v>192</v>
      </c>
      <c r="D11357" s="73">
        <v>3419725.8600000003</v>
      </c>
    </row>
    <row r="11358" spans="2:4" x14ac:dyDescent="0.3">
      <c r="B11358" s="72" t="s">
        <v>302</v>
      </c>
      <c r="C11358" s="74" t="s">
        <v>172</v>
      </c>
      <c r="D11358" s="73">
        <v>19845.169999999998</v>
      </c>
    </row>
    <row r="11359" spans="2:4" x14ac:dyDescent="0.3">
      <c r="B11359" s="72" t="s">
        <v>302</v>
      </c>
      <c r="C11359" s="74" t="s">
        <v>174</v>
      </c>
      <c r="D11359" s="73">
        <v>72470.649999999994</v>
      </c>
    </row>
    <row r="11360" spans="2:4" x14ac:dyDescent="0.3">
      <c r="B11360" s="72" t="s">
        <v>302</v>
      </c>
      <c r="C11360" s="74" t="s">
        <v>178</v>
      </c>
      <c r="D11360" s="73">
        <v>52786.25</v>
      </c>
    </row>
    <row r="11361" spans="2:4" x14ac:dyDescent="0.3">
      <c r="B11361" s="72" t="s">
        <v>302</v>
      </c>
      <c r="C11361" s="74" t="s">
        <v>180</v>
      </c>
      <c r="D11361" s="73">
        <v>72920.78</v>
      </c>
    </row>
    <row r="11362" spans="2:4" x14ac:dyDescent="0.3">
      <c r="B11362" s="72" t="s">
        <v>302</v>
      </c>
      <c r="C11362" s="74" t="s">
        <v>182</v>
      </c>
      <c r="D11362" s="73">
        <v>1873102.38</v>
      </c>
    </row>
    <row r="11363" spans="2:4" x14ac:dyDescent="0.3">
      <c r="B11363" s="72" t="s">
        <v>302</v>
      </c>
      <c r="C11363" s="74" t="s">
        <v>135</v>
      </c>
      <c r="D11363" s="73">
        <v>3264.36</v>
      </c>
    </row>
    <row r="11364" spans="2:4" x14ac:dyDescent="0.3">
      <c r="B11364" s="72" t="s">
        <v>302</v>
      </c>
      <c r="C11364" s="74" t="s">
        <v>137</v>
      </c>
      <c r="D11364" s="73">
        <v>5884.15</v>
      </c>
    </row>
    <row r="11365" spans="2:4" x14ac:dyDescent="0.3">
      <c r="B11365" s="72" t="s">
        <v>302</v>
      </c>
      <c r="C11365" s="74" t="s">
        <v>139</v>
      </c>
      <c r="D11365" s="73">
        <v>600506.12</v>
      </c>
    </row>
    <row r="11366" spans="2:4" x14ac:dyDescent="0.3">
      <c r="B11366" s="72" t="s">
        <v>302</v>
      </c>
      <c r="C11366" s="74" t="s">
        <v>141</v>
      </c>
      <c r="D11366" s="73">
        <v>470696.43</v>
      </c>
    </row>
    <row r="11367" spans="2:4" x14ac:dyDescent="0.3">
      <c r="B11367" s="72" t="s">
        <v>302</v>
      </c>
      <c r="C11367" s="74" t="s">
        <v>143</v>
      </c>
      <c r="D11367" s="73">
        <v>35629.97</v>
      </c>
    </row>
    <row r="11368" spans="2:4" x14ac:dyDescent="0.3">
      <c r="B11368" s="72" t="s">
        <v>302</v>
      </c>
      <c r="C11368" s="74" t="s">
        <v>145</v>
      </c>
      <c r="D11368" s="73">
        <v>15057.59</v>
      </c>
    </row>
    <row r="11369" spans="2:4" x14ac:dyDescent="0.3">
      <c r="B11369" s="72" t="s">
        <v>302</v>
      </c>
      <c r="C11369" s="74" t="s">
        <v>149</v>
      </c>
      <c r="D11369" s="73">
        <v>915.46</v>
      </c>
    </row>
    <row r="11370" spans="2:4" x14ac:dyDescent="0.3">
      <c r="B11370" s="72" t="s">
        <v>302</v>
      </c>
      <c r="C11370" s="74" t="s">
        <v>157</v>
      </c>
      <c r="D11370" s="73">
        <v>-5.66</v>
      </c>
    </row>
    <row r="11371" spans="2:4" x14ac:dyDescent="0.3">
      <c r="B11371" s="72" t="s">
        <v>302</v>
      </c>
      <c r="C11371" s="74" t="s">
        <v>159</v>
      </c>
      <c r="D11371" s="73">
        <v>229464.18</v>
      </c>
    </row>
    <row r="11372" spans="2:4" x14ac:dyDescent="0.3">
      <c r="B11372" s="72" t="s">
        <v>302</v>
      </c>
      <c r="C11372" s="74" t="s">
        <v>161</v>
      </c>
      <c r="D11372" s="73">
        <v>531357.89</v>
      </c>
    </row>
    <row r="11373" spans="2:4" x14ac:dyDescent="0.3">
      <c r="B11373" s="72" t="s">
        <v>302</v>
      </c>
      <c r="C11373" s="74" t="s">
        <v>163</v>
      </c>
      <c r="D11373" s="73">
        <v>154237.09</v>
      </c>
    </row>
    <row r="11374" spans="2:4" x14ac:dyDescent="0.3">
      <c r="B11374" s="72" t="s">
        <v>302</v>
      </c>
      <c r="C11374" s="74" t="s">
        <v>165</v>
      </c>
      <c r="D11374" s="73">
        <v>278766.17</v>
      </c>
    </row>
    <row r="11375" spans="2:4" x14ac:dyDescent="0.3">
      <c r="B11375" s="72" t="s">
        <v>302</v>
      </c>
      <c r="C11375" s="74" t="s">
        <v>124</v>
      </c>
      <c r="D11375" s="73">
        <v>26369.4</v>
      </c>
    </row>
    <row r="11376" spans="2:4" x14ac:dyDescent="0.3">
      <c r="B11376" s="72" t="s">
        <v>302</v>
      </c>
      <c r="C11376" s="74" t="s">
        <v>126</v>
      </c>
      <c r="D11376" s="73">
        <v>42073.71</v>
      </c>
    </row>
    <row r="11377" spans="2:4" x14ac:dyDescent="0.3">
      <c r="B11377" s="72" t="s">
        <v>302</v>
      </c>
      <c r="C11377" s="74" t="s">
        <v>128</v>
      </c>
      <c r="D11377" s="73">
        <v>132372.4</v>
      </c>
    </row>
    <row r="11378" spans="2:4" x14ac:dyDescent="0.3">
      <c r="B11378" s="72" t="s">
        <v>302</v>
      </c>
      <c r="C11378" s="74" t="s">
        <v>130</v>
      </c>
      <c r="D11378" s="73">
        <v>86208.95</v>
      </c>
    </row>
    <row r="11379" spans="2:4" x14ac:dyDescent="0.3">
      <c r="B11379" s="72" t="s">
        <v>302</v>
      </c>
      <c r="C11379" s="74" t="s">
        <v>132</v>
      </c>
      <c r="D11379" s="73">
        <v>488093.66000000003</v>
      </c>
    </row>
    <row r="11380" spans="2:4" x14ac:dyDescent="0.3">
      <c r="B11380" s="72" t="s">
        <v>302</v>
      </c>
      <c r="C11380" s="74" t="s">
        <v>33</v>
      </c>
      <c r="D11380" s="73">
        <v>1182.6400000000001</v>
      </c>
    </row>
    <row r="11381" spans="2:4" x14ac:dyDescent="0.3">
      <c r="B11381" s="72" t="s">
        <v>302</v>
      </c>
      <c r="C11381" s="74" t="s">
        <v>35</v>
      </c>
      <c r="D11381" s="73">
        <v>4730.5600000000004</v>
      </c>
    </row>
    <row r="11382" spans="2:4" x14ac:dyDescent="0.3">
      <c r="B11382" s="72" t="s">
        <v>302</v>
      </c>
      <c r="C11382" s="74" t="s">
        <v>37</v>
      </c>
      <c r="D11382" s="73">
        <v>18000</v>
      </c>
    </row>
    <row r="11383" spans="2:4" x14ac:dyDescent="0.3">
      <c r="B11383" s="72" t="s">
        <v>302</v>
      </c>
      <c r="C11383" s="74" t="s">
        <v>39</v>
      </c>
      <c r="D11383" s="73">
        <v>17699</v>
      </c>
    </row>
    <row r="11384" spans="2:4" x14ac:dyDescent="0.3">
      <c r="B11384" s="72" t="s">
        <v>302</v>
      </c>
      <c r="C11384" s="74" t="s">
        <v>41</v>
      </c>
      <c r="D11384" s="73">
        <v>126914.01000000001</v>
      </c>
    </row>
    <row r="11385" spans="2:4" x14ac:dyDescent="0.3">
      <c r="B11385" s="72" t="s">
        <v>302</v>
      </c>
      <c r="C11385" s="74" t="s">
        <v>47</v>
      </c>
      <c r="D11385" s="73">
        <v>3339.92</v>
      </c>
    </row>
    <row r="11386" spans="2:4" x14ac:dyDescent="0.3">
      <c r="B11386" s="72" t="s">
        <v>302</v>
      </c>
      <c r="C11386" s="74" t="s">
        <v>49</v>
      </c>
      <c r="D11386" s="73">
        <v>136872.82999999999</v>
      </c>
    </row>
    <row r="11387" spans="2:4" x14ac:dyDescent="0.3">
      <c r="B11387" s="72" t="s">
        <v>302</v>
      </c>
      <c r="C11387" s="74" t="s">
        <v>55</v>
      </c>
      <c r="D11387" s="73">
        <v>26666.920000000002</v>
      </c>
    </row>
    <row r="11388" spans="2:4" x14ac:dyDescent="0.3">
      <c r="B11388" s="72" t="s">
        <v>302</v>
      </c>
      <c r="C11388" s="74" t="s">
        <v>57</v>
      </c>
      <c r="D11388" s="73">
        <v>8863.59</v>
      </c>
    </row>
    <row r="11389" spans="2:4" x14ac:dyDescent="0.3">
      <c r="B11389" s="72" t="s">
        <v>302</v>
      </c>
      <c r="C11389" s="74" t="s">
        <v>61</v>
      </c>
      <c r="D11389" s="73">
        <v>309651.90000000002</v>
      </c>
    </row>
    <row r="11390" spans="2:4" x14ac:dyDescent="0.3">
      <c r="B11390" s="72" t="s">
        <v>302</v>
      </c>
      <c r="C11390" s="74" t="s">
        <v>63</v>
      </c>
      <c r="D11390" s="73">
        <v>26111.23</v>
      </c>
    </row>
    <row r="11391" spans="2:4" x14ac:dyDescent="0.3">
      <c r="B11391" s="72" t="s">
        <v>302</v>
      </c>
      <c r="C11391" s="74" t="s">
        <v>67</v>
      </c>
      <c r="D11391" s="73">
        <v>650.9</v>
      </c>
    </row>
    <row r="11392" spans="2:4" x14ac:dyDescent="0.3">
      <c r="B11392" s="72" t="s">
        <v>302</v>
      </c>
      <c r="C11392" s="74" t="s">
        <v>69</v>
      </c>
      <c r="D11392" s="73">
        <v>60342.81</v>
      </c>
    </row>
    <row r="11393" spans="2:4" x14ac:dyDescent="0.3">
      <c r="B11393" s="72" t="s">
        <v>302</v>
      </c>
      <c r="C11393" s="74" t="s">
        <v>71</v>
      </c>
      <c r="D11393" s="73">
        <v>128769</v>
      </c>
    </row>
    <row r="11394" spans="2:4" x14ac:dyDescent="0.3">
      <c r="B11394" s="72" t="s">
        <v>302</v>
      </c>
      <c r="C11394" s="74" t="s">
        <v>73</v>
      </c>
      <c r="D11394" s="73">
        <v>470.7</v>
      </c>
    </row>
    <row r="11395" spans="2:4" x14ac:dyDescent="0.3">
      <c r="B11395" s="72" t="s">
        <v>302</v>
      </c>
      <c r="C11395" s="74" t="s">
        <v>81</v>
      </c>
      <c r="D11395" s="73">
        <v>5000</v>
      </c>
    </row>
    <row r="11396" spans="2:4" x14ac:dyDescent="0.3">
      <c r="B11396" s="72" t="s">
        <v>302</v>
      </c>
      <c r="C11396" s="74" t="s">
        <v>85</v>
      </c>
      <c r="D11396" s="73">
        <v>41616.67</v>
      </c>
    </row>
    <row r="11397" spans="2:4" x14ac:dyDescent="0.3">
      <c r="B11397" s="72" t="s">
        <v>302</v>
      </c>
      <c r="C11397" s="74" t="s">
        <v>91</v>
      </c>
      <c r="D11397" s="73">
        <v>2606.11</v>
      </c>
    </row>
    <row r="11398" spans="2:4" x14ac:dyDescent="0.3">
      <c r="B11398" s="72" t="s">
        <v>302</v>
      </c>
      <c r="C11398" s="74" t="s">
        <v>95</v>
      </c>
      <c r="D11398" s="73">
        <v>29010.39</v>
      </c>
    </row>
    <row r="11399" spans="2:4" x14ac:dyDescent="0.3">
      <c r="B11399" s="72" t="s">
        <v>302</v>
      </c>
      <c r="C11399" s="74" t="s">
        <v>101</v>
      </c>
      <c r="D11399" s="73">
        <v>145181.1</v>
      </c>
    </row>
    <row r="11400" spans="2:4" x14ac:dyDescent="0.3">
      <c r="B11400" s="72" t="s">
        <v>302</v>
      </c>
      <c r="C11400" s="74" t="s">
        <v>105</v>
      </c>
      <c r="D11400" s="73">
        <v>14998.14</v>
      </c>
    </row>
    <row r="11401" spans="2:4" x14ac:dyDescent="0.3">
      <c r="B11401" s="72" t="s">
        <v>302</v>
      </c>
      <c r="C11401" s="74" t="s">
        <v>107</v>
      </c>
      <c r="D11401" s="73">
        <v>103990.65</v>
      </c>
    </row>
    <row r="11402" spans="2:4" x14ac:dyDescent="0.3">
      <c r="B11402" s="72" t="s">
        <v>302</v>
      </c>
      <c r="C11402" s="74" t="s">
        <v>109</v>
      </c>
      <c r="D11402" s="73">
        <v>277246.90000000002</v>
      </c>
    </row>
    <row r="11403" spans="2:4" x14ac:dyDescent="0.3">
      <c r="B11403" s="72" t="s">
        <v>302</v>
      </c>
      <c r="C11403" s="74" t="s">
        <v>111</v>
      </c>
      <c r="D11403" s="73">
        <v>45843.58</v>
      </c>
    </row>
    <row r="11404" spans="2:4" x14ac:dyDescent="0.3">
      <c r="B11404" s="72" t="s">
        <v>302</v>
      </c>
      <c r="C11404" s="74" t="s">
        <v>117</v>
      </c>
      <c r="D11404" s="73">
        <v>116016.37999999999</v>
      </c>
    </row>
    <row r="11405" spans="2:4" x14ac:dyDescent="0.3">
      <c r="B11405" s="72" t="s">
        <v>302</v>
      </c>
      <c r="C11405" s="74" t="s">
        <v>119</v>
      </c>
      <c r="D11405" s="73">
        <v>15226.62</v>
      </c>
    </row>
    <row r="11406" spans="2:4" x14ac:dyDescent="0.3">
      <c r="B11406" s="72" t="s">
        <v>302</v>
      </c>
      <c r="C11406" s="74" t="s">
        <v>121</v>
      </c>
      <c r="D11406" s="73">
        <v>196</v>
      </c>
    </row>
    <row r="11407" spans="2:4" x14ac:dyDescent="0.3">
      <c r="B11407" s="72" t="s">
        <v>302</v>
      </c>
      <c r="C11407" s="74" t="s">
        <v>22</v>
      </c>
      <c r="D11407" s="73">
        <v>24099.760000000002</v>
      </c>
    </row>
    <row r="11408" spans="2:4" x14ac:dyDescent="0.3">
      <c r="B11408" s="72" t="s">
        <v>302</v>
      </c>
      <c r="C11408" s="74" t="s">
        <v>6</v>
      </c>
      <c r="D11408" s="73">
        <v>29481.119999999999</v>
      </c>
    </row>
    <row r="11409" spans="2:4" x14ac:dyDescent="0.3">
      <c r="B11409" s="72" t="s">
        <v>302</v>
      </c>
      <c r="C11409" s="74" t="s">
        <v>10</v>
      </c>
      <c r="D11409" s="73">
        <v>33007.089999999997</v>
      </c>
    </row>
    <row r="11410" spans="2:4" x14ac:dyDescent="0.3">
      <c r="B11410" s="72" t="s">
        <v>302</v>
      </c>
      <c r="C11410" s="74" t="s">
        <v>16</v>
      </c>
      <c r="D11410" s="73">
        <v>5226.91</v>
      </c>
    </row>
    <row r="11411" spans="2:4" x14ac:dyDescent="0.3">
      <c r="B11411" s="72" t="s">
        <v>250</v>
      </c>
      <c r="C11411" s="74" t="s">
        <v>194</v>
      </c>
      <c r="D11411" s="73">
        <v>203064.62</v>
      </c>
    </row>
    <row r="11412" spans="2:4" x14ac:dyDescent="0.3">
      <c r="B11412" s="72" t="s">
        <v>250</v>
      </c>
      <c r="C11412" s="74" t="s">
        <v>193</v>
      </c>
      <c r="D11412" s="73">
        <v>-203064.62</v>
      </c>
    </row>
    <row r="11413" spans="2:4" x14ac:dyDescent="0.3">
      <c r="B11413" s="72" t="s">
        <v>250</v>
      </c>
      <c r="C11413" s="74" t="s">
        <v>185</v>
      </c>
      <c r="D11413" s="73">
        <v>322785</v>
      </c>
    </row>
    <row r="11414" spans="2:4" x14ac:dyDescent="0.3">
      <c r="B11414" s="72" t="s">
        <v>250</v>
      </c>
      <c r="C11414" s="74" t="s">
        <v>186</v>
      </c>
      <c r="D11414" s="73">
        <v>448990.47</v>
      </c>
    </row>
    <row r="11415" spans="2:4" x14ac:dyDescent="0.3">
      <c r="B11415" s="72" t="s">
        <v>250</v>
      </c>
      <c r="C11415" s="74" t="s">
        <v>187</v>
      </c>
      <c r="D11415" s="73">
        <v>719241.06</v>
      </c>
    </row>
    <row r="11416" spans="2:4" x14ac:dyDescent="0.3">
      <c r="B11416" s="72" t="s">
        <v>250</v>
      </c>
      <c r="C11416" s="74" t="s">
        <v>190</v>
      </c>
      <c r="D11416" s="73">
        <v>610280.71</v>
      </c>
    </row>
    <row r="11417" spans="2:4" x14ac:dyDescent="0.3">
      <c r="B11417" s="72" t="s">
        <v>250</v>
      </c>
      <c r="C11417" s="74" t="s">
        <v>191</v>
      </c>
      <c r="D11417" s="73">
        <v>1315612.81</v>
      </c>
    </row>
    <row r="11418" spans="2:4" x14ac:dyDescent="0.3">
      <c r="B11418" s="72" t="s">
        <v>250</v>
      </c>
      <c r="C11418" s="74" t="s">
        <v>192</v>
      </c>
      <c r="D11418" s="73">
        <v>25023195.619999997</v>
      </c>
    </row>
    <row r="11419" spans="2:4" x14ac:dyDescent="0.3">
      <c r="B11419" s="72" t="s">
        <v>250</v>
      </c>
      <c r="C11419" s="74" t="s">
        <v>172</v>
      </c>
      <c r="D11419" s="73">
        <v>145404.12</v>
      </c>
    </row>
    <row r="11420" spans="2:4" x14ac:dyDescent="0.3">
      <c r="B11420" s="72" t="s">
        <v>250</v>
      </c>
      <c r="C11420" s="74" t="s">
        <v>174</v>
      </c>
      <c r="D11420" s="73">
        <v>34369.1</v>
      </c>
    </row>
    <row r="11421" spans="2:4" x14ac:dyDescent="0.3">
      <c r="B11421" s="72" t="s">
        <v>250</v>
      </c>
      <c r="C11421" s="74" t="s">
        <v>178</v>
      </c>
      <c r="D11421" s="73">
        <v>495817.17</v>
      </c>
    </row>
    <row r="11422" spans="2:4" x14ac:dyDescent="0.3">
      <c r="B11422" s="72" t="s">
        <v>250</v>
      </c>
      <c r="C11422" s="74" t="s">
        <v>180</v>
      </c>
      <c r="D11422" s="73">
        <v>399617.61</v>
      </c>
    </row>
    <row r="11423" spans="2:4" x14ac:dyDescent="0.3">
      <c r="B11423" s="72" t="s">
        <v>250</v>
      </c>
      <c r="C11423" s="74" t="s">
        <v>182</v>
      </c>
      <c r="D11423" s="73">
        <v>10810416.779999999</v>
      </c>
    </row>
    <row r="11424" spans="2:4" x14ac:dyDescent="0.3">
      <c r="B11424" s="72" t="s">
        <v>250</v>
      </c>
      <c r="C11424" s="74" t="s">
        <v>135</v>
      </c>
      <c r="D11424" s="73">
        <v>18460.839999999997</v>
      </c>
    </row>
    <row r="11425" spans="2:4" x14ac:dyDescent="0.3">
      <c r="B11425" s="72" t="s">
        <v>250</v>
      </c>
      <c r="C11425" s="74" t="s">
        <v>137</v>
      </c>
      <c r="D11425" s="73">
        <v>231280.04</v>
      </c>
    </row>
    <row r="11426" spans="2:4" x14ac:dyDescent="0.3">
      <c r="B11426" s="72" t="s">
        <v>250</v>
      </c>
      <c r="C11426" s="74" t="s">
        <v>139</v>
      </c>
      <c r="D11426" s="73">
        <v>2039.84</v>
      </c>
    </row>
    <row r="11427" spans="2:4" x14ac:dyDescent="0.3">
      <c r="B11427" s="72" t="s">
        <v>250</v>
      </c>
      <c r="C11427" s="74" t="s">
        <v>141</v>
      </c>
      <c r="D11427" s="73">
        <v>-250.38</v>
      </c>
    </row>
    <row r="11428" spans="2:4" x14ac:dyDescent="0.3">
      <c r="B11428" s="72" t="s">
        <v>250</v>
      </c>
      <c r="C11428" s="74" t="s">
        <v>143</v>
      </c>
      <c r="D11428" s="73">
        <v>162482.48000000004</v>
      </c>
    </row>
    <row r="11429" spans="2:4" x14ac:dyDescent="0.3">
      <c r="B11429" s="72" t="s">
        <v>250</v>
      </c>
      <c r="C11429" s="74" t="s">
        <v>145</v>
      </c>
      <c r="D11429" s="73">
        <v>95773.63</v>
      </c>
    </row>
    <row r="11430" spans="2:4" x14ac:dyDescent="0.3">
      <c r="B11430" s="72" t="s">
        <v>250</v>
      </c>
      <c r="C11430" s="74" t="s">
        <v>159</v>
      </c>
      <c r="D11430" s="73">
        <v>1290096.9000000004</v>
      </c>
    </row>
    <row r="11431" spans="2:4" x14ac:dyDescent="0.3">
      <c r="B11431" s="72" t="s">
        <v>250</v>
      </c>
      <c r="C11431" s="74" t="s">
        <v>161</v>
      </c>
      <c r="D11431" s="73">
        <v>3972392.14</v>
      </c>
    </row>
    <row r="11432" spans="2:4" x14ac:dyDescent="0.3">
      <c r="B11432" s="72" t="s">
        <v>250</v>
      </c>
      <c r="C11432" s="74" t="s">
        <v>163</v>
      </c>
      <c r="D11432" s="73">
        <v>878265.67</v>
      </c>
    </row>
    <row r="11433" spans="2:4" x14ac:dyDescent="0.3">
      <c r="B11433" s="72" t="s">
        <v>250</v>
      </c>
      <c r="C11433" s="74" t="s">
        <v>165</v>
      </c>
      <c r="D11433" s="73">
        <v>2108405.89</v>
      </c>
    </row>
    <row r="11434" spans="2:4" x14ac:dyDescent="0.3">
      <c r="B11434" s="72" t="s">
        <v>250</v>
      </c>
      <c r="C11434" s="74" t="s">
        <v>167</v>
      </c>
      <c r="D11434" s="73">
        <v>2913830.5999999996</v>
      </c>
    </row>
    <row r="11435" spans="2:4" x14ac:dyDescent="0.3">
      <c r="B11435" s="72" t="s">
        <v>250</v>
      </c>
      <c r="C11435" s="74" t="s">
        <v>169</v>
      </c>
      <c r="D11435" s="73">
        <v>3291065.0700000003</v>
      </c>
    </row>
    <row r="11436" spans="2:4" x14ac:dyDescent="0.3">
      <c r="B11436" s="72" t="s">
        <v>250</v>
      </c>
      <c r="C11436" s="74" t="s">
        <v>124</v>
      </c>
      <c r="D11436" s="73">
        <v>457729.15</v>
      </c>
    </row>
    <row r="11437" spans="2:4" x14ac:dyDescent="0.3">
      <c r="B11437" s="72" t="s">
        <v>250</v>
      </c>
      <c r="C11437" s="74" t="s">
        <v>126</v>
      </c>
      <c r="D11437" s="73">
        <v>138423.22</v>
      </c>
    </row>
    <row r="11438" spans="2:4" x14ac:dyDescent="0.3">
      <c r="B11438" s="72" t="s">
        <v>250</v>
      </c>
      <c r="C11438" s="74" t="s">
        <v>128</v>
      </c>
      <c r="D11438" s="73">
        <v>452337.99</v>
      </c>
    </row>
    <row r="11439" spans="2:4" x14ac:dyDescent="0.3">
      <c r="B11439" s="72" t="s">
        <v>250</v>
      </c>
      <c r="C11439" s="74" t="s">
        <v>130</v>
      </c>
      <c r="D11439" s="73">
        <v>307927.2</v>
      </c>
    </row>
    <row r="11440" spans="2:4" x14ac:dyDescent="0.3">
      <c r="B11440" s="72" t="s">
        <v>250</v>
      </c>
      <c r="C11440" s="74" t="s">
        <v>132</v>
      </c>
      <c r="D11440" s="73">
        <v>1931677.0699999998</v>
      </c>
    </row>
    <row r="11441" spans="2:4" x14ac:dyDescent="0.3">
      <c r="B11441" s="72" t="s">
        <v>250</v>
      </c>
      <c r="C11441" s="74" t="s">
        <v>27</v>
      </c>
      <c r="D11441" s="73">
        <v>66622.25</v>
      </c>
    </row>
    <row r="11442" spans="2:4" x14ac:dyDescent="0.3">
      <c r="B11442" s="72" t="s">
        <v>250</v>
      </c>
      <c r="C11442" s="74" t="s">
        <v>33</v>
      </c>
      <c r="D11442" s="73">
        <v>9234.41</v>
      </c>
    </row>
    <row r="11443" spans="2:4" x14ac:dyDescent="0.3">
      <c r="B11443" s="72" t="s">
        <v>250</v>
      </c>
      <c r="C11443" s="74" t="s">
        <v>35</v>
      </c>
      <c r="D11443" s="73">
        <v>51031.01</v>
      </c>
    </row>
    <row r="11444" spans="2:4" x14ac:dyDescent="0.3">
      <c r="B11444" s="72" t="s">
        <v>250</v>
      </c>
      <c r="C11444" s="74" t="s">
        <v>39</v>
      </c>
      <c r="D11444" s="73">
        <v>131598.47</v>
      </c>
    </row>
    <row r="11445" spans="2:4" x14ac:dyDescent="0.3">
      <c r="B11445" s="72" t="s">
        <v>250</v>
      </c>
      <c r="C11445" s="74" t="s">
        <v>41</v>
      </c>
      <c r="D11445" s="73">
        <v>41886.39</v>
      </c>
    </row>
    <row r="11446" spans="2:4" x14ac:dyDescent="0.3">
      <c r="B11446" s="72" t="s">
        <v>250</v>
      </c>
      <c r="C11446" s="74" t="s">
        <v>49</v>
      </c>
      <c r="D11446" s="73">
        <v>486458.73</v>
      </c>
    </row>
    <row r="11447" spans="2:4" x14ac:dyDescent="0.3">
      <c r="B11447" s="72" t="s">
        <v>250</v>
      </c>
      <c r="C11447" s="74" t="s">
        <v>51</v>
      </c>
      <c r="D11447" s="73">
        <v>207503.16</v>
      </c>
    </row>
    <row r="11448" spans="2:4" x14ac:dyDescent="0.3">
      <c r="B11448" s="72" t="s">
        <v>250</v>
      </c>
      <c r="C11448" s="74" t="s">
        <v>55</v>
      </c>
      <c r="D11448" s="73">
        <v>142864.53999999998</v>
      </c>
    </row>
    <row r="11449" spans="2:4" x14ac:dyDescent="0.3">
      <c r="B11449" s="72" t="s">
        <v>250</v>
      </c>
      <c r="C11449" s="74" t="s">
        <v>57</v>
      </c>
      <c r="D11449" s="73">
        <v>111213.43000000001</v>
      </c>
    </row>
    <row r="11450" spans="2:4" x14ac:dyDescent="0.3">
      <c r="B11450" s="72" t="s">
        <v>250</v>
      </c>
      <c r="C11450" s="74" t="s">
        <v>63</v>
      </c>
      <c r="D11450" s="73">
        <v>225390.7</v>
      </c>
    </row>
    <row r="11451" spans="2:4" x14ac:dyDescent="0.3">
      <c r="B11451" s="72" t="s">
        <v>250</v>
      </c>
      <c r="C11451" s="74" t="s">
        <v>65</v>
      </c>
      <c r="D11451" s="73">
        <v>11638.449999999999</v>
      </c>
    </row>
    <row r="11452" spans="2:4" x14ac:dyDescent="0.3">
      <c r="B11452" s="72" t="s">
        <v>250</v>
      </c>
      <c r="C11452" s="74" t="s">
        <v>67</v>
      </c>
      <c r="D11452" s="73">
        <v>16996.46</v>
      </c>
    </row>
    <row r="11453" spans="2:4" x14ac:dyDescent="0.3">
      <c r="B11453" s="72" t="s">
        <v>250</v>
      </c>
      <c r="C11453" s="74" t="s">
        <v>69</v>
      </c>
      <c r="D11453" s="73">
        <v>36359.760000000002</v>
      </c>
    </row>
    <row r="11454" spans="2:4" x14ac:dyDescent="0.3">
      <c r="B11454" s="72" t="s">
        <v>250</v>
      </c>
      <c r="C11454" s="74" t="s">
        <v>71</v>
      </c>
      <c r="D11454" s="73">
        <v>594354</v>
      </c>
    </row>
    <row r="11455" spans="2:4" x14ac:dyDescent="0.3">
      <c r="B11455" s="72" t="s">
        <v>250</v>
      </c>
      <c r="C11455" s="74" t="s">
        <v>85</v>
      </c>
      <c r="D11455" s="73">
        <v>17956.940000000002</v>
      </c>
    </row>
    <row r="11456" spans="2:4" x14ac:dyDescent="0.3">
      <c r="B11456" s="72" t="s">
        <v>250</v>
      </c>
      <c r="C11456" s="74" t="s">
        <v>89</v>
      </c>
      <c r="D11456" s="73">
        <v>74596.149999999994</v>
      </c>
    </row>
    <row r="11457" spans="2:4" x14ac:dyDescent="0.3">
      <c r="B11457" s="72" t="s">
        <v>250</v>
      </c>
      <c r="C11457" s="74" t="s">
        <v>91</v>
      </c>
      <c r="D11457" s="73">
        <v>293097.78000000003</v>
      </c>
    </row>
    <row r="11458" spans="2:4" x14ac:dyDescent="0.3">
      <c r="B11458" s="72" t="s">
        <v>250</v>
      </c>
      <c r="C11458" s="74" t="s">
        <v>93</v>
      </c>
      <c r="D11458" s="73">
        <v>74682.48000000001</v>
      </c>
    </row>
    <row r="11459" spans="2:4" x14ac:dyDescent="0.3">
      <c r="B11459" s="72" t="s">
        <v>250</v>
      </c>
      <c r="C11459" s="74" t="s">
        <v>95</v>
      </c>
      <c r="D11459" s="73">
        <v>123655.65000000001</v>
      </c>
    </row>
    <row r="11460" spans="2:4" x14ac:dyDescent="0.3">
      <c r="B11460" s="72" t="s">
        <v>250</v>
      </c>
      <c r="C11460" s="74" t="s">
        <v>97</v>
      </c>
      <c r="D11460" s="73">
        <v>34969.31</v>
      </c>
    </row>
    <row r="11461" spans="2:4" x14ac:dyDescent="0.3">
      <c r="B11461" s="72" t="s">
        <v>250</v>
      </c>
      <c r="C11461" s="74" t="s">
        <v>99</v>
      </c>
      <c r="D11461" s="73">
        <v>146142.67000000001</v>
      </c>
    </row>
    <row r="11462" spans="2:4" x14ac:dyDescent="0.3">
      <c r="B11462" s="72" t="s">
        <v>250</v>
      </c>
      <c r="C11462" s="74" t="s">
        <v>101</v>
      </c>
      <c r="D11462" s="73">
        <v>83214.13</v>
      </c>
    </row>
    <row r="11463" spans="2:4" x14ac:dyDescent="0.3">
      <c r="B11463" s="72" t="s">
        <v>250</v>
      </c>
      <c r="C11463" s="74" t="s">
        <v>103</v>
      </c>
      <c r="D11463" s="73">
        <v>3245</v>
      </c>
    </row>
    <row r="11464" spans="2:4" x14ac:dyDescent="0.3">
      <c r="B11464" s="72" t="s">
        <v>250</v>
      </c>
      <c r="C11464" s="74" t="s">
        <v>105</v>
      </c>
      <c r="D11464" s="73">
        <v>51037.5</v>
      </c>
    </row>
    <row r="11465" spans="2:4" x14ac:dyDescent="0.3">
      <c r="B11465" s="72" t="s">
        <v>250</v>
      </c>
      <c r="C11465" s="74" t="s">
        <v>107</v>
      </c>
      <c r="D11465" s="73">
        <v>41307.5</v>
      </c>
    </row>
    <row r="11466" spans="2:4" x14ac:dyDescent="0.3">
      <c r="B11466" s="72" t="s">
        <v>250</v>
      </c>
      <c r="C11466" s="74" t="s">
        <v>109</v>
      </c>
      <c r="D11466" s="73">
        <v>1349647.6199999999</v>
      </c>
    </row>
    <row r="11467" spans="2:4" x14ac:dyDescent="0.3">
      <c r="B11467" s="72" t="s">
        <v>250</v>
      </c>
      <c r="C11467" s="74" t="s">
        <v>111</v>
      </c>
      <c r="D11467" s="73">
        <v>264767.95999999996</v>
      </c>
    </row>
    <row r="11468" spans="2:4" x14ac:dyDescent="0.3">
      <c r="B11468" s="72" t="s">
        <v>250</v>
      </c>
      <c r="C11468" s="74" t="s">
        <v>117</v>
      </c>
      <c r="D11468" s="73">
        <v>750</v>
      </c>
    </row>
    <row r="11469" spans="2:4" x14ac:dyDescent="0.3">
      <c r="B11469" s="72" t="s">
        <v>250</v>
      </c>
      <c r="C11469" s="74" t="s">
        <v>119</v>
      </c>
      <c r="D11469" s="73">
        <v>93518.720000000001</v>
      </c>
    </row>
    <row r="11470" spans="2:4" x14ac:dyDescent="0.3">
      <c r="B11470" s="72" t="s">
        <v>250</v>
      </c>
      <c r="C11470" s="74" t="s">
        <v>121</v>
      </c>
      <c r="D11470" s="73">
        <v>53401.529999999992</v>
      </c>
    </row>
    <row r="11471" spans="2:4" x14ac:dyDescent="0.3">
      <c r="B11471" s="72" t="s">
        <v>250</v>
      </c>
      <c r="C11471" s="74" t="s">
        <v>22</v>
      </c>
      <c r="D11471" s="73">
        <v>203868.72</v>
      </c>
    </row>
    <row r="11472" spans="2:4" x14ac:dyDescent="0.3">
      <c r="B11472" s="72" t="s">
        <v>250</v>
      </c>
      <c r="C11472" s="74" t="s">
        <v>6</v>
      </c>
      <c r="D11472" s="73">
        <v>59054.53</v>
      </c>
    </row>
    <row r="11473" spans="2:4" x14ac:dyDescent="0.3">
      <c r="B11473" s="72" t="s">
        <v>250</v>
      </c>
      <c r="C11473" s="74" t="s">
        <v>10</v>
      </c>
      <c r="D11473" s="73">
        <v>97679.47</v>
      </c>
    </row>
    <row r="11474" spans="2:4" x14ac:dyDescent="0.3">
      <c r="B11474" s="72" t="s">
        <v>250</v>
      </c>
      <c r="C11474" s="74" t="s">
        <v>14</v>
      </c>
      <c r="D11474" s="73">
        <v>26197</v>
      </c>
    </row>
    <row r="11475" spans="2:4" x14ac:dyDescent="0.3">
      <c r="B11475" s="72" t="s">
        <v>250</v>
      </c>
      <c r="C11475" s="74" t="s">
        <v>16</v>
      </c>
      <c r="D11475" s="73">
        <v>25196.38</v>
      </c>
    </row>
    <row r="11476" spans="2:4" x14ac:dyDescent="0.3">
      <c r="B11476" s="72" t="s">
        <v>678</v>
      </c>
      <c r="C11476" s="74" t="s">
        <v>194</v>
      </c>
      <c r="D11476" s="73">
        <v>168079.08999999997</v>
      </c>
    </row>
    <row r="11477" spans="2:4" x14ac:dyDescent="0.3">
      <c r="B11477" s="72" t="s">
        <v>678</v>
      </c>
      <c r="C11477" s="74" t="s">
        <v>193</v>
      </c>
      <c r="D11477" s="73">
        <v>-168079.09</v>
      </c>
    </row>
    <row r="11478" spans="2:4" x14ac:dyDescent="0.3">
      <c r="B11478" s="72" t="s">
        <v>678</v>
      </c>
      <c r="C11478" s="74" t="s">
        <v>185</v>
      </c>
      <c r="D11478" s="73">
        <v>235541</v>
      </c>
    </row>
    <row r="11479" spans="2:4" x14ac:dyDescent="0.3">
      <c r="B11479" s="72" t="s">
        <v>678</v>
      </c>
      <c r="C11479" s="74" t="s">
        <v>186</v>
      </c>
      <c r="D11479" s="73">
        <v>883324.80999999982</v>
      </c>
    </row>
    <row r="11480" spans="2:4" x14ac:dyDescent="0.3">
      <c r="B11480" s="72" t="s">
        <v>678</v>
      </c>
      <c r="C11480" s="74" t="s">
        <v>187</v>
      </c>
      <c r="D11480" s="73">
        <v>939966.85999999987</v>
      </c>
    </row>
    <row r="11481" spans="2:4" x14ac:dyDescent="0.3">
      <c r="B11481" s="72" t="s">
        <v>678</v>
      </c>
      <c r="C11481" s="74" t="s">
        <v>190</v>
      </c>
      <c r="D11481" s="73">
        <v>613367.97</v>
      </c>
    </row>
    <row r="11482" spans="2:4" x14ac:dyDescent="0.3">
      <c r="B11482" s="72" t="s">
        <v>678</v>
      </c>
      <c r="C11482" s="74" t="s">
        <v>191</v>
      </c>
      <c r="D11482" s="73">
        <v>612741.18999999994</v>
      </c>
    </row>
    <row r="11483" spans="2:4" x14ac:dyDescent="0.3">
      <c r="B11483" s="72" t="s">
        <v>678</v>
      </c>
      <c r="C11483" s="74" t="s">
        <v>192</v>
      </c>
      <c r="D11483" s="73">
        <v>30308197.669999994</v>
      </c>
    </row>
    <row r="11484" spans="2:4" x14ac:dyDescent="0.3">
      <c r="B11484" s="72" t="s">
        <v>678</v>
      </c>
      <c r="C11484" s="74" t="s">
        <v>172</v>
      </c>
      <c r="D11484" s="73">
        <v>773850.89000000013</v>
      </c>
    </row>
    <row r="11485" spans="2:4" x14ac:dyDescent="0.3">
      <c r="B11485" s="72" t="s">
        <v>678</v>
      </c>
      <c r="C11485" s="74" t="s">
        <v>174</v>
      </c>
      <c r="D11485" s="73">
        <v>11410</v>
      </c>
    </row>
    <row r="11486" spans="2:4" x14ac:dyDescent="0.3">
      <c r="B11486" s="72" t="s">
        <v>678</v>
      </c>
      <c r="C11486" s="74" t="s">
        <v>178</v>
      </c>
      <c r="D11486" s="73">
        <v>589920.02</v>
      </c>
    </row>
    <row r="11487" spans="2:4" x14ac:dyDescent="0.3">
      <c r="B11487" s="72" t="s">
        <v>678</v>
      </c>
      <c r="C11487" s="74" t="s">
        <v>180</v>
      </c>
      <c r="D11487" s="73">
        <v>312748.46999999997</v>
      </c>
    </row>
    <row r="11488" spans="2:4" x14ac:dyDescent="0.3">
      <c r="B11488" s="72" t="s">
        <v>678</v>
      </c>
      <c r="C11488" s="74" t="s">
        <v>182</v>
      </c>
      <c r="D11488" s="73">
        <v>14474792.740000004</v>
      </c>
    </row>
    <row r="11489" spans="2:4" x14ac:dyDescent="0.3">
      <c r="B11489" s="72" t="s">
        <v>678</v>
      </c>
      <c r="C11489" s="74" t="s">
        <v>135</v>
      </c>
      <c r="D11489" s="73">
        <v>25230.699999999997</v>
      </c>
    </row>
    <row r="11490" spans="2:4" x14ac:dyDescent="0.3">
      <c r="B11490" s="72" t="s">
        <v>678</v>
      </c>
      <c r="C11490" s="74" t="s">
        <v>137</v>
      </c>
      <c r="D11490" s="73">
        <v>51810.420000000006</v>
      </c>
    </row>
    <row r="11491" spans="2:4" x14ac:dyDescent="0.3">
      <c r="B11491" s="72" t="s">
        <v>678</v>
      </c>
      <c r="C11491" s="74" t="s">
        <v>139</v>
      </c>
      <c r="D11491" s="73">
        <v>3858691.0100000007</v>
      </c>
    </row>
    <row r="11492" spans="2:4" x14ac:dyDescent="0.3">
      <c r="B11492" s="72" t="s">
        <v>678</v>
      </c>
      <c r="C11492" s="74" t="s">
        <v>141</v>
      </c>
      <c r="D11492" s="73">
        <v>3897527.7999999993</v>
      </c>
    </row>
    <row r="11493" spans="2:4" x14ac:dyDescent="0.3">
      <c r="B11493" s="72" t="s">
        <v>678</v>
      </c>
      <c r="C11493" s="74" t="s">
        <v>143</v>
      </c>
      <c r="D11493" s="73">
        <v>280897.67</v>
      </c>
    </row>
    <row r="11494" spans="2:4" x14ac:dyDescent="0.3">
      <c r="B11494" s="72" t="s">
        <v>678</v>
      </c>
      <c r="C11494" s="74" t="s">
        <v>145</v>
      </c>
      <c r="D11494" s="73">
        <v>148248.82999999999</v>
      </c>
    </row>
    <row r="11495" spans="2:4" x14ac:dyDescent="0.3">
      <c r="B11495" s="72" t="s">
        <v>678</v>
      </c>
      <c r="C11495" s="74" t="s">
        <v>149</v>
      </c>
      <c r="D11495" s="73">
        <v>69.41</v>
      </c>
    </row>
    <row r="11496" spans="2:4" x14ac:dyDescent="0.3">
      <c r="B11496" s="72" t="s">
        <v>678</v>
      </c>
      <c r="C11496" s="74" t="s">
        <v>159</v>
      </c>
      <c r="D11496" s="73">
        <v>1760281.2</v>
      </c>
    </row>
    <row r="11497" spans="2:4" x14ac:dyDescent="0.3">
      <c r="B11497" s="72" t="s">
        <v>678</v>
      </c>
      <c r="C11497" s="74" t="s">
        <v>161</v>
      </c>
      <c r="D11497" s="73">
        <v>4691549.2499999991</v>
      </c>
    </row>
    <row r="11498" spans="2:4" x14ac:dyDescent="0.3">
      <c r="B11498" s="72" t="s">
        <v>678</v>
      </c>
      <c r="C11498" s="74" t="s">
        <v>163</v>
      </c>
      <c r="D11498" s="73">
        <v>1181800.53</v>
      </c>
    </row>
    <row r="11499" spans="2:4" x14ac:dyDescent="0.3">
      <c r="B11499" s="72" t="s">
        <v>678</v>
      </c>
      <c r="C11499" s="74" t="s">
        <v>165</v>
      </c>
      <c r="D11499" s="73">
        <v>2476370.77</v>
      </c>
    </row>
    <row r="11500" spans="2:4" x14ac:dyDescent="0.3">
      <c r="B11500" s="72" t="s">
        <v>678</v>
      </c>
      <c r="C11500" s="74" t="s">
        <v>167</v>
      </c>
      <c r="D11500" s="73">
        <v>2215</v>
      </c>
    </row>
    <row r="11501" spans="2:4" x14ac:dyDescent="0.3">
      <c r="B11501" s="72" t="s">
        <v>678</v>
      </c>
      <c r="C11501" s="74" t="s">
        <v>169</v>
      </c>
      <c r="D11501" s="73">
        <v>58.06</v>
      </c>
    </row>
    <row r="11502" spans="2:4" x14ac:dyDescent="0.3">
      <c r="B11502" s="72" t="s">
        <v>678</v>
      </c>
      <c r="C11502" s="74" t="s">
        <v>124</v>
      </c>
      <c r="D11502" s="73">
        <v>607204.63</v>
      </c>
    </row>
    <row r="11503" spans="2:4" x14ac:dyDescent="0.3">
      <c r="B11503" s="72" t="s">
        <v>678</v>
      </c>
      <c r="C11503" s="74" t="s">
        <v>126</v>
      </c>
      <c r="D11503" s="73">
        <v>10310.64</v>
      </c>
    </row>
    <row r="11504" spans="2:4" x14ac:dyDescent="0.3">
      <c r="B11504" s="72" t="s">
        <v>678</v>
      </c>
      <c r="C11504" s="74" t="s">
        <v>128</v>
      </c>
      <c r="D11504" s="73">
        <v>906724.87</v>
      </c>
    </row>
    <row r="11505" spans="2:4" x14ac:dyDescent="0.3">
      <c r="B11505" s="72" t="s">
        <v>678</v>
      </c>
      <c r="C11505" s="74" t="s">
        <v>130</v>
      </c>
      <c r="D11505" s="73">
        <v>347627.14</v>
      </c>
    </row>
    <row r="11506" spans="2:4" x14ac:dyDescent="0.3">
      <c r="B11506" s="72" t="s">
        <v>678</v>
      </c>
      <c r="C11506" s="74" t="s">
        <v>132</v>
      </c>
      <c r="D11506" s="73">
        <v>1760072.7699999998</v>
      </c>
    </row>
    <row r="11507" spans="2:4" x14ac:dyDescent="0.3">
      <c r="B11507" s="72" t="s">
        <v>678</v>
      </c>
      <c r="C11507" s="74" t="s">
        <v>29</v>
      </c>
      <c r="D11507" s="73">
        <v>4034.9400000000005</v>
      </c>
    </row>
    <row r="11508" spans="2:4" x14ac:dyDescent="0.3">
      <c r="B11508" s="72" t="s">
        <v>678</v>
      </c>
      <c r="C11508" s="74" t="s">
        <v>35</v>
      </c>
      <c r="D11508" s="73">
        <v>30982.43</v>
      </c>
    </row>
    <row r="11509" spans="2:4" x14ac:dyDescent="0.3">
      <c r="B11509" s="72" t="s">
        <v>678</v>
      </c>
      <c r="C11509" s="74" t="s">
        <v>39</v>
      </c>
      <c r="D11509" s="73">
        <v>44125.39</v>
      </c>
    </row>
    <row r="11510" spans="2:4" x14ac:dyDescent="0.3">
      <c r="B11510" s="72" t="s">
        <v>678</v>
      </c>
      <c r="C11510" s="74" t="s">
        <v>47</v>
      </c>
      <c r="D11510" s="73">
        <v>76498.39</v>
      </c>
    </row>
    <row r="11511" spans="2:4" x14ac:dyDescent="0.3">
      <c r="B11511" s="72" t="s">
        <v>678</v>
      </c>
      <c r="C11511" s="74" t="s">
        <v>49</v>
      </c>
      <c r="D11511" s="73">
        <v>556123.98</v>
      </c>
    </row>
    <row r="11512" spans="2:4" x14ac:dyDescent="0.3">
      <c r="B11512" s="72" t="s">
        <v>678</v>
      </c>
      <c r="C11512" s="74" t="s">
        <v>51</v>
      </c>
      <c r="D11512" s="73">
        <v>250635.53</v>
      </c>
    </row>
    <row r="11513" spans="2:4" x14ac:dyDescent="0.3">
      <c r="B11513" s="72" t="s">
        <v>678</v>
      </c>
      <c r="C11513" s="74" t="s">
        <v>55</v>
      </c>
      <c r="D11513" s="73">
        <v>139619.94</v>
      </c>
    </row>
    <row r="11514" spans="2:4" x14ac:dyDescent="0.3">
      <c r="B11514" s="72" t="s">
        <v>678</v>
      </c>
      <c r="C11514" s="74" t="s">
        <v>57</v>
      </c>
      <c r="D11514" s="73">
        <v>26297.29</v>
      </c>
    </row>
    <row r="11515" spans="2:4" x14ac:dyDescent="0.3">
      <c r="B11515" s="72" t="s">
        <v>678</v>
      </c>
      <c r="C11515" s="74" t="s">
        <v>61</v>
      </c>
      <c r="D11515" s="73">
        <v>487856.54</v>
      </c>
    </row>
    <row r="11516" spans="2:4" x14ac:dyDescent="0.3">
      <c r="B11516" s="72" t="s">
        <v>678</v>
      </c>
      <c r="C11516" s="74" t="s">
        <v>63</v>
      </c>
      <c r="D11516" s="73">
        <v>412398.45</v>
      </c>
    </row>
    <row r="11517" spans="2:4" x14ac:dyDescent="0.3">
      <c r="B11517" s="72" t="s">
        <v>678</v>
      </c>
      <c r="C11517" s="74" t="s">
        <v>65</v>
      </c>
      <c r="D11517" s="73">
        <v>33657.660000000003</v>
      </c>
    </row>
    <row r="11518" spans="2:4" x14ac:dyDescent="0.3">
      <c r="B11518" s="72" t="s">
        <v>678</v>
      </c>
      <c r="C11518" s="74" t="s">
        <v>67</v>
      </c>
      <c r="D11518" s="73">
        <v>415.23999999999978</v>
      </c>
    </row>
    <row r="11519" spans="2:4" x14ac:dyDescent="0.3">
      <c r="B11519" s="72" t="s">
        <v>678</v>
      </c>
      <c r="C11519" s="74" t="s">
        <v>69</v>
      </c>
      <c r="D11519" s="73">
        <v>178916.97000000003</v>
      </c>
    </row>
    <row r="11520" spans="2:4" x14ac:dyDescent="0.3">
      <c r="B11520" s="72" t="s">
        <v>678</v>
      </c>
      <c r="C11520" s="74" t="s">
        <v>71</v>
      </c>
      <c r="D11520" s="73">
        <v>746696</v>
      </c>
    </row>
    <row r="11521" spans="2:4" x14ac:dyDescent="0.3">
      <c r="B11521" s="72" t="s">
        <v>678</v>
      </c>
      <c r="C11521" s="74" t="s">
        <v>73</v>
      </c>
      <c r="D11521" s="73">
        <v>3132.8</v>
      </c>
    </row>
    <row r="11522" spans="2:4" x14ac:dyDescent="0.3">
      <c r="B11522" s="72" t="s">
        <v>678</v>
      </c>
      <c r="C11522" s="74" t="s">
        <v>81</v>
      </c>
      <c r="D11522" s="73">
        <v>1125219.1200000001</v>
      </c>
    </row>
    <row r="11523" spans="2:4" x14ac:dyDescent="0.3">
      <c r="B11523" s="72" t="s">
        <v>678</v>
      </c>
      <c r="C11523" s="74" t="s">
        <v>83</v>
      </c>
      <c r="D11523" s="73">
        <v>614.72</v>
      </c>
    </row>
    <row r="11524" spans="2:4" x14ac:dyDescent="0.3">
      <c r="B11524" s="72" t="s">
        <v>678</v>
      </c>
      <c r="C11524" s="74" t="s">
        <v>85</v>
      </c>
      <c r="D11524" s="73">
        <v>10778.82</v>
      </c>
    </row>
    <row r="11525" spans="2:4" x14ac:dyDescent="0.3">
      <c r="B11525" s="72" t="s">
        <v>678</v>
      </c>
      <c r="C11525" s="74" t="s">
        <v>87</v>
      </c>
      <c r="D11525" s="73">
        <v>165</v>
      </c>
    </row>
    <row r="11526" spans="2:4" x14ac:dyDescent="0.3">
      <c r="B11526" s="72" t="s">
        <v>678</v>
      </c>
      <c r="C11526" s="74" t="s">
        <v>89</v>
      </c>
      <c r="D11526" s="73">
        <v>138361.4</v>
      </c>
    </row>
    <row r="11527" spans="2:4" x14ac:dyDescent="0.3">
      <c r="B11527" s="72" t="s">
        <v>678</v>
      </c>
      <c r="C11527" s="74" t="s">
        <v>91</v>
      </c>
      <c r="D11527" s="73">
        <v>529067.68000000005</v>
      </c>
    </row>
    <row r="11528" spans="2:4" x14ac:dyDescent="0.3">
      <c r="B11528" s="72" t="s">
        <v>678</v>
      </c>
      <c r="C11528" s="74" t="s">
        <v>93</v>
      </c>
      <c r="D11528" s="73">
        <v>255181.21000000002</v>
      </c>
    </row>
    <row r="11529" spans="2:4" x14ac:dyDescent="0.3">
      <c r="B11529" s="72" t="s">
        <v>678</v>
      </c>
      <c r="C11529" s="74" t="s">
        <v>95</v>
      </c>
      <c r="D11529" s="73">
        <v>99164.459999999992</v>
      </c>
    </row>
    <row r="11530" spans="2:4" x14ac:dyDescent="0.3">
      <c r="B11530" s="72" t="s">
        <v>678</v>
      </c>
      <c r="C11530" s="74" t="s">
        <v>97</v>
      </c>
      <c r="D11530" s="73">
        <v>32969.589999999997</v>
      </c>
    </row>
    <row r="11531" spans="2:4" x14ac:dyDescent="0.3">
      <c r="B11531" s="72" t="s">
        <v>678</v>
      </c>
      <c r="C11531" s="74" t="s">
        <v>101</v>
      </c>
      <c r="D11531" s="73">
        <v>37003.78</v>
      </c>
    </row>
    <row r="11532" spans="2:4" x14ac:dyDescent="0.3">
      <c r="B11532" s="72" t="s">
        <v>678</v>
      </c>
      <c r="C11532" s="74" t="s">
        <v>103</v>
      </c>
      <c r="D11532" s="73">
        <v>2825</v>
      </c>
    </row>
    <row r="11533" spans="2:4" x14ac:dyDescent="0.3">
      <c r="B11533" s="72" t="s">
        <v>678</v>
      </c>
      <c r="C11533" s="74" t="s">
        <v>105</v>
      </c>
      <c r="D11533" s="73">
        <v>32341.59</v>
      </c>
    </row>
    <row r="11534" spans="2:4" x14ac:dyDescent="0.3">
      <c r="B11534" s="72" t="s">
        <v>678</v>
      </c>
      <c r="C11534" s="74" t="s">
        <v>107</v>
      </c>
      <c r="D11534" s="73">
        <v>36823.599999999999</v>
      </c>
    </row>
    <row r="11535" spans="2:4" x14ac:dyDescent="0.3">
      <c r="B11535" s="72" t="s">
        <v>678</v>
      </c>
      <c r="C11535" s="74" t="s">
        <v>109</v>
      </c>
      <c r="D11535" s="73">
        <v>637191.79</v>
      </c>
    </row>
    <row r="11536" spans="2:4" x14ac:dyDescent="0.3">
      <c r="B11536" s="72" t="s">
        <v>678</v>
      </c>
      <c r="C11536" s="74" t="s">
        <v>111</v>
      </c>
      <c r="D11536" s="73">
        <v>75240.03</v>
      </c>
    </row>
    <row r="11537" spans="2:4" x14ac:dyDescent="0.3">
      <c r="B11537" s="72" t="s">
        <v>678</v>
      </c>
      <c r="C11537" s="74" t="s">
        <v>113</v>
      </c>
      <c r="D11537" s="73">
        <v>1250</v>
      </c>
    </row>
    <row r="11538" spans="2:4" x14ac:dyDescent="0.3">
      <c r="B11538" s="72" t="s">
        <v>678</v>
      </c>
      <c r="C11538" s="74" t="s">
        <v>117</v>
      </c>
      <c r="D11538" s="73">
        <v>27061.760000000002</v>
      </c>
    </row>
    <row r="11539" spans="2:4" x14ac:dyDescent="0.3">
      <c r="B11539" s="72" t="s">
        <v>678</v>
      </c>
      <c r="C11539" s="74" t="s">
        <v>22</v>
      </c>
      <c r="D11539" s="73">
        <v>62545.030000000006</v>
      </c>
    </row>
    <row r="11540" spans="2:4" x14ac:dyDescent="0.3">
      <c r="B11540" s="72" t="s">
        <v>678</v>
      </c>
      <c r="C11540" s="74" t="s">
        <v>6</v>
      </c>
      <c r="D11540" s="73">
        <v>147155.14000000001</v>
      </c>
    </row>
    <row r="11541" spans="2:4" x14ac:dyDescent="0.3">
      <c r="B11541" s="72" t="s">
        <v>678</v>
      </c>
      <c r="C11541" s="74" t="s">
        <v>8</v>
      </c>
      <c r="D11541" s="73">
        <v>228</v>
      </c>
    </row>
    <row r="11542" spans="2:4" x14ac:dyDescent="0.3">
      <c r="B11542" s="72" t="s">
        <v>678</v>
      </c>
      <c r="C11542" s="74" t="s">
        <v>10</v>
      </c>
      <c r="D11542" s="73">
        <v>217801.81999999998</v>
      </c>
    </row>
    <row r="11543" spans="2:4" x14ac:dyDescent="0.3">
      <c r="B11543" s="72" t="s">
        <v>678</v>
      </c>
      <c r="C11543" s="74" t="s">
        <v>12</v>
      </c>
      <c r="D11543" s="73">
        <v>36524.490000000005</v>
      </c>
    </row>
    <row r="11544" spans="2:4" x14ac:dyDescent="0.3">
      <c r="B11544" s="72" t="s">
        <v>678</v>
      </c>
      <c r="C11544" s="74" t="s">
        <v>14</v>
      </c>
      <c r="D11544" s="73">
        <v>41065.4</v>
      </c>
    </row>
    <row r="11545" spans="2:4" x14ac:dyDescent="0.3">
      <c r="B11545" s="72" t="s">
        <v>678</v>
      </c>
      <c r="C11545" s="74" t="s">
        <v>16</v>
      </c>
      <c r="D11545" s="73">
        <v>23114.51</v>
      </c>
    </row>
    <row r="11546" spans="2:4" x14ac:dyDescent="0.3">
      <c r="B11546" s="72" t="s">
        <v>678</v>
      </c>
      <c r="C11546" s="74" t="s">
        <v>18</v>
      </c>
      <c r="D11546" s="73">
        <v>19421.41</v>
      </c>
    </row>
    <row r="11547" spans="2:4" x14ac:dyDescent="0.3">
      <c r="B11547" s="72" t="s">
        <v>216</v>
      </c>
      <c r="C11547" s="74" t="s">
        <v>194</v>
      </c>
      <c r="D11547" s="73">
        <v>158545.15000000002</v>
      </c>
    </row>
    <row r="11548" spans="2:4" x14ac:dyDescent="0.3">
      <c r="B11548" s="72" t="s">
        <v>216</v>
      </c>
      <c r="C11548" s="74" t="s">
        <v>193</v>
      </c>
      <c r="D11548" s="73">
        <v>-158545.15</v>
      </c>
    </row>
    <row r="11549" spans="2:4" x14ac:dyDescent="0.3">
      <c r="B11549" s="72" t="s">
        <v>216</v>
      </c>
      <c r="C11549" s="74" t="s">
        <v>185</v>
      </c>
      <c r="D11549" s="73">
        <v>142625</v>
      </c>
    </row>
    <row r="11550" spans="2:4" x14ac:dyDescent="0.3">
      <c r="B11550" s="72" t="s">
        <v>216</v>
      </c>
      <c r="C11550" s="74" t="s">
        <v>186</v>
      </c>
      <c r="D11550" s="73">
        <v>56930.55</v>
      </c>
    </row>
    <row r="11551" spans="2:4" x14ac:dyDescent="0.3">
      <c r="B11551" s="72" t="s">
        <v>216</v>
      </c>
      <c r="C11551" s="74" t="s">
        <v>187</v>
      </c>
      <c r="D11551" s="73">
        <v>571810.17999999993</v>
      </c>
    </row>
    <row r="11552" spans="2:4" x14ac:dyDescent="0.3">
      <c r="B11552" s="72" t="s">
        <v>216</v>
      </c>
      <c r="C11552" s="74" t="s">
        <v>190</v>
      </c>
      <c r="D11552" s="73">
        <v>1262778.04</v>
      </c>
    </row>
    <row r="11553" spans="2:4" x14ac:dyDescent="0.3">
      <c r="B11553" s="72" t="s">
        <v>216</v>
      </c>
      <c r="C11553" s="74" t="s">
        <v>191</v>
      </c>
      <c r="D11553" s="73">
        <v>521867.18000000005</v>
      </c>
    </row>
    <row r="11554" spans="2:4" x14ac:dyDescent="0.3">
      <c r="B11554" s="72" t="s">
        <v>216</v>
      </c>
      <c r="C11554" s="74" t="s">
        <v>192</v>
      </c>
      <c r="D11554" s="73">
        <v>17736423.380000003</v>
      </c>
    </row>
    <row r="11555" spans="2:4" x14ac:dyDescent="0.3">
      <c r="B11555" s="72" t="s">
        <v>216</v>
      </c>
      <c r="C11555" s="74" t="s">
        <v>172</v>
      </c>
      <c r="D11555" s="73">
        <v>85435.329999999987</v>
      </c>
    </row>
    <row r="11556" spans="2:4" x14ac:dyDescent="0.3">
      <c r="B11556" s="72" t="s">
        <v>216</v>
      </c>
      <c r="C11556" s="74" t="s">
        <v>174</v>
      </c>
      <c r="D11556" s="73">
        <v>247559.81000000003</v>
      </c>
    </row>
    <row r="11557" spans="2:4" x14ac:dyDescent="0.3">
      <c r="B11557" s="72" t="s">
        <v>216</v>
      </c>
      <c r="C11557" s="74" t="s">
        <v>178</v>
      </c>
      <c r="D11557" s="73">
        <v>437569.45000000007</v>
      </c>
    </row>
    <row r="11558" spans="2:4" x14ac:dyDescent="0.3">
      <c r="B11558" s="72" t="s">
        <v>216</v>
      </c>
      <c r="C11558" s="74" t="s">
        <v>180</v>
      </c>
      <c r="D11558" s="73">
        <v>360356.87</v>
      </c>
    </row>
    <row r="11559" spans="2:4" x14ac:dyDescent="0.3">
      <c r="B11559" s="72" t="s">
        <v>216</v>
      </c>
      <c r="C11559" s="74" t="s">
        <v>182</v>
      </c>
      <c r="D11559" s="73">
        <v>7758037.3699999992</v>
      </c>
    </row>
    <row r="11560" spans="2:4" x14ac:dyDescent="0.3">
      <c r="B11560" s="72" t="s">
        <v>216</v>
      </c>
      <c r="C11560" s="74" t="s">
        <v>135</v>
      </c>
      <c r="D11560" s="73">
        <v>55336.67</v>
      </c>
    </row>
    <row r="11561" spans="2:4" x14ac:dyDescent="0.3">
      <c r="B11561" s="72" t="s">
        <v>216</v>
      </c>
      <c r="C11561" s="74" t="s">
        <v>137</v>
      </c>
      <c r="D11561" s="73">
        <v>1577.04</v>
      </c>
    </row>
    <row r="11562" spans="2:4" x14ac:dyDescent="0.3">
      <c r="B11562" s="72" t="s">
        <v>216</v>
      </c>
      <c r="C11562" s="74" t="s">
        <v>139</v>
      </c>
      <c r="D11562" s="73">
        <v>1824806.3599999999</v>
      </c>
    </row>
    <row r="11563" spans="2:4" x14ac:dyDescent="0.3">
      <c r="B11563" s="72" t="s">
        <v>216</v>
      </c>
      <c r="C11563" s="74" t="s">
        <v>141</v>
      </c>
      <c r="D11563" s="73">
        <v>2218374.5100000002</v>
      </c>
    </row>
    <row r="11564" spans="2:4" x14ac:dyDescent="0.3">
      <c r="B11564" s="72" t="s">
        <v>216</v>
      </c>
      <c r="C11564" s="74" t="s">
        <v>143</v>
      </c>
      <c r="D11564" s="73">
        <v>91360.050000000017</v>
      </c>
    </row>
    <row r="11565" spans="2:4" x14ac:dyDescent="0.3">
      <c r="B11565" s="72" t="s">
        <v>216</v>
      </c>
      <c r="C11565" s="74" t="s">
        <v>145</v>
      </c>
      <c r="D11565" s="73">
        <v>72276.560000000012</v>
      </c>
    </row>
    <row r="11566" spans="2:4" x14ac:dyDescent="0.3">
      <c r="B11566" s="72" t="s">
        <v>216</v>
      </c>
      <c r="C11566" s="74" t="s">
        <v>147</v>
      </c>
      <c r="D11566" s="73">
        <v>19843.61</v>
      </c>
    </row>
    <row r="11567" spans="2:4" x14ac:dyDescent="0.3">
      <c r="B11567" s="72" t="s">
        <v>216</v>
      </c>
      <c r="C11567" s="74" t="s">
        <v>149</v>
      </c>
      <c r="D11567" s="73">
        <v>41741.760000000009</v>
      </c>
    </row>
    <row r="11568" spans="2:4" x14ac:dyDescent="0.3">
      <c r="B11568" s="72" t="s">
        <v>216</v>
      </c>
      <c r="C11568" s="74" t="s">
        <v>159</v>
      </c>
      <c r="D11568" s="73">
        <v>943398.33000000007</v>
      </c>
    </row>
    <row r="11569" spans="2:4" x14ac:dyDescent="0.3">
      <c r="B11569" s="72" t="s">
        <v>216</v>
      </c>
      <c r="C11569" s="74" t="s">
        <v>161</v>
      </c>
      <c r="D11569" s="73">
        <v>2797197.0799999996</v>
      </c>
    </row>
    <row r="11570" spans="2:4" x14ac:dyDescent="0.3">
      <c r="B11570" s="72" t="s">
        <v>216</v>
      </c>
      <c r="C11570" s="74" t="s">
        <v>163</v>
      </c>
      <c r="D11570" s="73">
        <v>658057.84</v>
      </c>
    </row>
    <row r="11571" spans="2:4" x14ac:dyDescent="0.3">
      <c r="B11571" s="72" t="s">
        <v>216</v>
      </c>
      <c r="C11571" s="74" t="s">
        <v>165</v>
      </c>
      <c r="D11571" s="73">
        <v>1504871.7</v>
      </c>
    </row>
    <row r="11572" spans="2:4" x14ac:dyDescent="0.3">
      <c r="B11572" s="72" t="s">
        <v>216</v>
      </c>
      <c r="C11572" s="74" t="s">
        <v>167</v>
      </c>
      <c r="D11572" s="73">
        <v>4573.95</v>
      </c>
    </row>
    <row r="11573" spans="2:4" x14ac:dyDescent="0.3">
      <c r="B11573" s="72" t="s">
        <v>216</v>
      </c>
      <c r="C11573" s="74" t="s">
        <v>169</v>
      </c>
      <c r="D11573" s="73">
        <v>9169.42</v>
      </c>
    </row>
    <row r="11574" spans="2:4" x14ac:dyDescent="0.3">
      <c r="B11574" s="72" t="s">
        <v>216</v>
      </c>
      <c r="C11574" s="74" t="s">
        <v>124</v>
      </c>
      <c r="D11574" s="73">
        <v>1170816.07</v>
      </c>
    </row>
    <row r="11575" spans="2:4" x14ac:dyDescent="0.3">
      <c r="B11575" s="72" t="s">
        <v>216</v>
      </c>
      <c r="C11575" s="74" t="s">
        <v>126</v>
      </c>
      <c r="D11575" s="73">
        <v>11289.3</v>
      </c>
    </row>
    <row r="11576" spans="2:4" x14ac:dyDescent="0.3">
      <c r="B11576" s="72" t="s">
        <v>216</v>
      </c>
      <c r="C11576" s="74" t="s">
        <v>128</v>
      </c>
      <c r="D11576" s="73">
        <v>351418.54</v>
      </c>
    </row>
    <row r="11577" spans="2:4" x14ac:dyDescent="0.3">
      <c r="B11577" s="72" t="s">
        <v>216</v>
      </c>
      <c r="C11577" s="74" t="s">
        <v>130</v>
      </c>
      <c r="D11577" s="73">
        <v>133007.48000000001</v>
      </c>
    </row>
    <row r="11578" spans="2:4" x14ac:dyDescent="0.3">
      <c r="B11578" s="72" t="s">
        <v>216</v>
      </c>
      <c r="C11578" s="74" t="s">
        <v>132</v>
      </c>
      <c r="D11578" s="73">
        <v>1141808.73</v>
      </c>
    </row>
    <row r="11579" spans="2:4" x14ac:dyDescent="0.3">
      <c r="B11579" s="72" t="s">
        <v>216</v>
      </c>
      <c r="C11579" s="74" t="s">
        <v>25</v>
      </c>
      <c r="D11579" s="73">
        <v>311</v>
      </c>
    </row>
    <row r="11580" spans="2:4" x14ac:dyDescent="0.3">
      <c r="B11580" s="72" t="s">
        <v>216</v>
      </c>
      <c r="C11580" s="74" t="s">
        <v>29</v>
      </c>
      <c r="D11580" s="73">
        <v>2921.6</v>
      </c>
    </row>
    <row r="11581" spans="2:4" x14ac:dyDescent="0.3">
      <c r="B11581" s="72" t="s">
        <v>216</v>
      </c>
      <c r="C11581" s="74" t="s">
        <v>35</v>
      </c>
      <c r="D11581" s="73">
        <v>617511.5</v>
      </c>
    </row>
    <row r="11582" spans="2:4" x14ac:dyDescent="0.3">
      <c r="B11582" s="72" t="s">
        <v>216</v>
      </c>
      <c r="C11582" s="74" t="s">
        <v>39</v>
      </c>
      <c r="D11582" s="73">
        <v>31757.050000000007</v>
      </c>
    </row>
    <row r="11583" spans="2:4" x14ac:dyDescent="0.3">
      <c r="B11583" s="72" t="s">
        <v>216</v>
      </c>
      <c r="C11583" s="74" t="s">
        <v>49</v>
      </c>
      <c r="D11583" s="73">
        <v>496938.25</v>
      </c>
    </row>
    <row r="11584" spans="2:4" x14ac:dyDescent="0.3">
      <c r="B11584" s="72" t="s">
        <v>216</v>
      </c>
      <c r="C11584" s="74" t="s">
        <v>51</v>
      </c>
      <c r="D11584" s="73">
        <v>239331.44999999998</v>
      </c>
    </row>
    <row r="11585" spans="2:4" x14ac:dyDescent="0.3">
      <c r="B11585" s="72" t="s">
        <v>216</v>
      </c>
      <c r="C11585" s="74" t="s">
        <v>57</v>
      </c>
      <c r="D11585" s="73">
        <v>65931.820000000007</v>
      </c>
    </row>
    <row r="11586" spans="2:4" x14ac:dyDescent="0.3">
      <c r="B11586" s="72" t="s">
        <v>216</v>
      </c>
      <c r="C11586" s="74" t="s">
        <v>61</v>
      </c>
      <c r="D11586" s="73">
        <v>215900.96</v>
      </c>
    </row>
    <row r="11587" spans="2:4" x14ac:dyDescent="0.3">
      <c r="B11587" s="72" t="s">
        <v>216</v>
      </c>
      <c r="C11587" s="74" t="s">
        <v>63</v>
      </c>
      <c r="D11587" s="73">
        <v>301880.31</v>
      </c>
    </row>
    <row r="11588" spans="2:4" x14ac:dyDescent="0.3">
      <c r="B11588" s="72" t="s">
        <v>216</v>
      </c>
      <c r="C11588" s="74" t="s">
        <v>65</v>
      </c>
      <c r="D11588" s="73">
        <v>19966.440000000002</v>
      </c>
    </row>
    <row r="11589" spans="2:4" x14ac:dyDescent="0.3">
      <c r="B11589" s="72" t="s">
        <v>216</v>
      </c>
      <c r="C11589" s="74" t="s">
        <v>67</v>
      </c>
      <c r="D11589" s="73">
        <v>2759.7</v>
      </c>
    </row>
    <row r="11590" spans="2:4" x14ac:dyDescent="0.3">
      <c r="B11590" s="72" t="s">
        <v>216</v>
      </c>
      <c r="C11590" s="74" t="s">
        <v>69</v>
      </c>
      <c r="D11590" s="73">
        <v>80444.640000000014</v>
      </c>
    </row>
    <row r="11591" spans="2:4" x14ac:dyDescent="0.3">
      <c r="B11591" s="72" t="s">
        <v>216</v>
      </c>
      <c r="C11591" s="74" t="s">
        <v>71</v>
      </c>
      <c r="D11591" s="73">
        <v>493298.45000000007</v>
      </c>
    </row>
    <row r="11592" spans="2:4" x14ac:dyDescent="0.3">
      <c r="B11592" s="72" t="s">
        <v>216</v>
      </c>
      <c r="C11592" s="74" t="s">
        <v>81</v>
      </c>
      <c r="D11592" s="73">
        <v>130189.84</v>
      </c>
    </row>
    <row r="11593" spans="2:4" x14ac:dyDescent="0.3">
      <c r="B11593" s="72" t="s">
        <v>216</v>
      </c>
      <c r="C11593" s="74" t="s">
        <v>83</v>
      </c>
      <c r="D11593" s="73">
        <v>27896.52</v>
      </c>
    </row>
    <row r="11594" spans="2:4" x14ac:dyDescent="0.3">
      <c r="B11594" s="72" t="s">
        <v>216</v>
      </c>
      <c r="C11594" s="74" t="s">
        <v>85</v>
      </c>
      <c r="D11594" s="73">
        <v>4398.72</v>
      </c>
    </row>
    <row r="11595" spans="2:4" x14ac:dyDescent="0.3">
      <c r="B11595" s="72" t="s">
        <v>216</v>
      </c>
      <c r="C11595" s="74" t="s">
        <v>87</v>
      </c>
      <c r="D11595" s="73">
        <v>20971.5</v>
      </c>
    </row>
    <row r="11596" spans="2:4" x14ac:dyDescent="0.3">
      <c r="B11596" s="72" t="s">
        <v>216</v>
      </c>
      <c r="C11596" s="74" t="s">
        <v>89</v>
      </c>
      <c r="D11596" s="73">
        <v>4243.4800000000005</v>
      </c>
    </row>
    <row r="11597" spans="2:4" x14ac:dyDescent="0.3">
      <c r="B11597" s="72" t="s">
        <v>216</v>
      </c>
      <c r="C11597" s="74" t="s">
        <v>91</v>
      </c>
      <c r="D11597" s="73">
        <v>71281.14</v>
      </c>
    </row>
    <row r="11598" spans="2:4" x14ac:dyDescent="0.3">
      <c r="B11598" s="72" t="s">
        <v>216</v>
      </c>
      <c r="C11598" s="74" t="s">
        <v>93</v>
      </c>
      <c r="D11598" s="73">
        <v>34548.910000000003</v>
      </c>
    </row>
    <row r="11599" spans="2:4" x14ac:dyDescent="0.3">
      <c r="B11599" s="72" t="s">
        <v>216</v>
      </c>
      <c r="C11599" s="74" t="s">
        <v>95</v>
      </c>
      <c r="D11599" s="73">
        <v>203597.13</v>
      </c>
    </row>
    <row r="11600" spans="2:4" x14ac:dyDescent="0.3">
      <c r="B11600" s="72" t="s">
        <v>216</v>
      </c>
      <c r="C11600" s="74" t="s">
        <v>97</v>
      </c>
      <c r="D11600" s="73">
        <v>4000</v>
      </c>
    </row>
    <row r="11601" spans="2:4" x14ac:dyDescent="0.3">
      <c r="B11601" s="72" t="s">
        <v>216</v>
      </c>
      <c r="C11601" s="74" t="s">
        <v>101</v>
      </c>
      <c r="D11601" s="73">
        <v>330.48</v>
      </c>
    </row>
    <row r="11602" spans="2:4" x14ac:dyDescent="0.3">
      <c r="B11602" s="72" t="s">
        <v>216</v>
      </c>
      <c r="C11602" s="74" t="s">
        <v>103</v>
      </c>
      <c r="D11602" s="73">
        <v>48167.14</v>
      </c>
    </row>
    <row r="11603" spans="2:4" x14ac:dyDescent="0.3">
      <c r="B11603" s="72" t="s">
        <v>216</v>
      </c>
      <c r="C11603" s="74" t="s">
        <v>105</v>
      </c>
      <c r="D11603" s="73">
        <v>23149.97</v>
      </c>
    </row>
    <row r="11604" spans="2:4" x14ac:dyDescent="0.3">
      <c r="B11604" s="72" t="s">
        <v>216</v>
      </c>
      <c r="C11604" s="74" t="s">
        <v>109</v>
      </c>
      <c r="D11604" s="73">
        <v>156798.84</v>
      </c>
    </row>
    <row r="11605" spans="2:4" x14ac:dyDescent="0.3">
      <c r="B11605" s="72" t="s">
        <v>216</v>
      </c>
      <c r="C11605" s="74" t="s">
        <v>111</v>
      </c>
      <c r="D11605" s="73">
        <v>58117.299999999996</v>
      </c>
    </row>
    <row r="11606" spans="2:4" x14ac:dyDescent="0.3">
      <c r="B11606" s="72" t="s">
        <v>216</v>
      </c>
      <c r="C11606" s="74" t="s">
        <v>115</v>
      </c>
      <c r="D11606" s="73">
        <v>8351.25</v>
      </c>
    </row>
    <row r="11607" spans="2:4" x14ac:dyDescent="0.3">
      <c r="B11607" s="72" t="s">
        <v>216</v>
      </c>
      <c r="C11607" s="74" t="s">
        <v>117</v>
      </c>
      <c r="D11607" s="73">
        <v>20270.11</v>
      </c>
    </row>
    <row r="11608" spans="2:4" x14ac:dyDescent="0.3">
      <c r="B11608" s="72" t="s">
        <v>216</v>
      </c>
      <c r="C11608" s="74" t="s">
        <v>119</v>
      </c>
      <c r="D11608" s="73">
        <v>90522.73000000001</v>
      </c>
    </row>
    <row r="11609" spans="2:4" x14ac:dyDescent="0.3">
      <c r="B11609" s="72" t="s">
        <v>216</v>
      </c>
      <c r="C11609" s="74" t="s">
        <v>121</v>
      </c>
      <c r="D11609" s="73">
        <v>1131457.49</v>
      </c>
    </row>
    <row r="11610" spans="2:4" x14ac:dyDescent="0.3">
      <c r="B11610" s="72" t="s">
        <v>216</v>
      </c>
      <c r="C11610" s="74" t="s">
        <v>22</v>
      </c>
      <c r="D11610" s="73">
        <v>106981.88</v>
      </c>
    </row>
    <row r="11611" spans="2:4" x14ac:dyDescent="0.3">
      <c r="B11611" s="72" t="s">
        <v>216</v>
      </c>
      <c r="C11611" s="74" t="s">
        <v>6</v>
      </c>
      <c r="D11611" s="73">
        <v>39715.57</v>
      </c>
    </row>
    <row r="11612" spans="2:4" x14ac:dyDescent="0.3">
      <c r="B11612" s="72" t="s">
        <v>216</v>
      </c>
      <c r="C11612" s="74" t="s">
        <v>12</v>
      </c>
      <c r="D11612" s="73">
        <v>11254.779999999999</v>
      </c>
    </row>
    <row r="11613" spans="2:4" x14ac:dyDescent="0.3">
      <c r="B11613" s="72" t="s">
        <v>216</v>
      </c>
      <c r="C11613" s="74" t="s">
        <v>16</v>
      </c>
      <c r="D11613" s="73">
        <v>6402.88</v>
      </c>
    </row>
    <row r="11614" spans="2:4" x14ac:dyDescent="0.3">
      <c r="B11614" s="72" t="s">
        <v>446</v>
      </c>
      <c r="C11614" s="74" t="s">
        <v>194</v>
      </c>
      <c r="D11614" s="73">
        <v>192175.35</v>
      </c>
    </row>
    <row r="11615" spans="2:4" x14ac:dyDescent="0.3">
      <c r="B11615" s="72" t="s">
        <v>446</v>
      </c>
      <c r="C11615" s="74" t="s">
        <v>193</v>
      </c>
      <c r="D11615" s="73">
        <v>-192175.35</v>
      </c>
    </row>
    <row r="11616" spans="2:4" x14ac:dyDescent="0.3">
      <c r="B11616" s="72" t="s">
        <v>446</v>
      </c>
      <c r="C11616" s="74" t="s">
        <v>187</v>
      </c>
      <c r="D11616" s="73">
        <v>128519.19</v>
      </c>
    </row>
    <row r="11617" spans="2:4" x14ac:dyDescent="0.3">
      <c r="B11617" s="72" t="s">
        <v>446</v>
      </c>
      <c r="C11617" s="74" t="s">
        <v>190</v>
      </c>
      <c r="D11617" s="73">
        <v>265688.24</v>
      </c>
    </row>
    <row r="11618" spans="2:4" x14ac:dyDescent="0.3">
      <c r="B11618" s="72" t="s">
        <v>446</v>
      </c>
      <c r="C11618" s="74" t="s">
        <v>191</v>
      </c>
      <c r="D11618" s="73">
        <v>151672.04</v>
      </c>
    </row>
    <row r="11619" spans="2:4" x14ac:dyDescent="0.3">
      <c r="B11619" s="72" t="s">
        <v>446</v>
      </c>
      <c r="C11619" s="74" t="s">
        <v>192</v>
      </c>
      <c r="D11619" s="73">
        <v>5213593.2799999993</v>
      </c>
    </row>
    <row r="11620" spans="2:4" x14ac:dyDescent="0.3">
      <c r="B11620" s="72" t="s">
        <v>446</v>
      </c>
      <c r="C11620" s="74" t="s">
        <v>174</v>
      </c>
      <c r="D11620" s="73">
        <v>25876.53</v>
      </c>
    </row>
    <row r="11621" spans="2:4" x14ac:dyDescent="0.3">
      <c r="B11621" s="72" t="s">
        <v>446</v>
      </c>
      <c r="C11621" s="74" t="s">
        <v>178</v>
      </c>
      <c r="D11621" s="73">
        <v>308677</v>
      </c>
    </row>
    <row r="11622" spans="2:4" x14ac:dyDescent="0.3">
      <c r="B11622" s="72" t="s">
        <v>446</v>
      </c>
      <c r="C11622" s="74" t="s">
        <v>180</v>
      </c>
      <c r="D11622" s="73">
        <v>136020.62</v>
      </c>
    </row>
    <row r="11623" spans="2:4" x14ac:dyDescent="0.3">
      <c r="B11623" s="72" t="s">
        <v>446</v>
      </c>
      <c r="C11623" s="74" t="s">
        <v>182</v>
      </c>
      <c r="D11623" s="73">
        <v>2580383.3000000007</v>
      </c>
    </row>
    <row r="11624" spans="2:4" x14ac:dyDescent="0.3">
      <c r="B11624" s="72" t="s">
        <v>446</v>
      </c>
      <c r="C11624" s="74" t="s">
        <v>135</v>
      </c>
      <c r="D11624" s="73">
        <v>4762.6599999999989</v>
      </c>
    </row>
    <row r="11625" spans="2:4" x14ac:dyDescent="0.3">
      <c r="B11625" s="72" t="s">
        <v>446</v>
      </c>
      <c r="C11625" s="74" t="s">
        <v>137</v>
      </c>
      <c r="D11625" s="73">
        <v>8920.2900000000009</v>
      </c>
    </row>
    <row r="11626" spans="2:4" x14ac:dyDescent="0.3">
      <c r="B11626" s="72" t="s">
        <v>446</v>
      </c>
      <c r="C11626" s="74" t="s">
        <v>139</v>
      </c>
      <c r="D11626" s="73">
        <v>683406.16</v>
      </c>
    </row>
    <row r="11627" spans="2:4" x14ac:dyDescent="0.3">
      <c r="B11627" s="72" t="s">
        <v>446</v>
      </c>
      <c r="C11627" s="74" t="s">
        <v>141</v>
      </c>
      <c r="D11627" s="73">
        <v>620073.84000000008</v>
      </c>
    </row>
    <row r="11628" spans="2:4" x14ac:dyDescent="0.3">
      <c r="B11628" s="72" t="s">
        <v>446</v>
      </c>
      <c r="C11628" s="74" t="s">
        <v>143</v>
      </c>
      <c r="D11628" s="73">
        <v>38775.630000000005</v>
      </c>
    </row>
    <row r="11629" spans="2:4" x14ac:dyDescent="0.3">
      <c r="B11629" s="72" t="s">
        <v>446</v>
      </c>
      <c r="C11629" s="74" t="s">
        <v>145</v>
      </c>
      <c r="D11629" s="73">
        <v>18510.400000000001</v>
      </c>
    </row>
    <row r="11630" spans="2:4" x14ac:dyDescent="0.3">
      <c r="B11630" s="72" t="s">
        <v>446</v>
      </c>
      <c r="C11630" s="74" t="s">
        <v>147</v>
      </c>
      <c r="D11630" s="73">
        <v>24394.31</v>
      </c>
    </row>
    <row r="11631" spans="2:4" x14ac:dyDescent="0.3">
      <c r="B11631" s="72" t="s">
        <v>446</v>
      </c>
      <c r="C11631" s="74" t="s">
        <v>149</v>
      </c>
      <c r="D11631" s="73">
        <v>24481.72</v>
      </c>
    </row>
    <row r="11632" spans="2:4" x14ac:dyDescent="0.3">
      <c r="B11632" s="72" t="s">
        <v>446</v>
      </c>
      <c r="C11632" s="74" t="s">
        <v>159</v>
      </c>
      <c r="D11632" s="73">
        <v>317523.28000000003</v>
      </c>
    </row>
    <row r="11633" spans="2:4" x14ac:dyDescent="0.3">
      <c r="B11633" s="72" t="s">
        <v>446</v>
      </c>
      <c r="C11633" s="74" t="s">
        <v>161</v>
      </c>
      <c r="D11633" s="73">
        <v>777272.71</v>
      </c>
    </row>
    <row r="11634" spans="2:4" x14ac:dyDescent="0.3">
      <c r="B11634" s="72" t="s">
        <v>446</v>
      </c>
      <c r="C11634" s="74" t="s">
        <v>163</v>
      </c>
      <c r="D11634" s="73">
        <v>228074.27</v>
      </c>
    </row>
    <row r="11635" spans="2:4" x14ac:dyDescent="0.3">
      <c r="B11635" s="72" t="s">
        <v>446</v>
      </c>
      <c r="C11635" s="74" t="s">
        <v>165</v>
      </c>
      <c r="D11635" s="73">
        <v>429697.98</v>
      </c>
    </row>
    <row r="11636" spans="2:4" x14ac:dyDescent="0.3">
      <c r="B11636" s="72" t="s">
        <v>446</v>
      </c>
      <c r="C11636" s="74" t="s">
        <v>167</v>
      </c>
      <c r="D11636" s="73">
        <v>-1144</v>
      </c>
    </row>
    <row r="11637" spans="2:4" x14ac:dyDescent="0.3">
      <c r="B11637" s="72" t="s">
        <v>446</v>
      </c>
      <c r="C11637" s="74" t="s">
        <v>124</v>
      </c>
      <c r="D11637" s="73">
        <v>288033.71999999997</v>
      </c>
    </row>
    <row r="11638" spans="2:4" x14ac:dyDescent="0.3">
      <c r="B11638" s="72" t="s">
        <v>446</v>
      </c>
      <c r="C11638" s="74" t="s">
        <v>126</v>
      </c>
      <c r="D11638" s="73">
        <v>38530.880000000005</v>
      </c>
    </row>
    <row r="11639" spans="2:4" x14ac:dyDescent="0.3">
      <c r="B11639" s="72" t="s">
        <v>446</v>
      </c>
      <c r="C11639" s="74" t="s">
        <v>128</v>
      </c>
      <c r="D11639" s="73">
        <v>133869.47</v>
      </c>
    </row>
    <row r="11640" spans="2:4" x14ac:dyDescent="0.3">
      <c r="B11640" s="72" t="s">
        <v>446</v>
      </c>
      <c r="C11640" s="74" t="s">
        <v>130</v>
      </c>
      <c r="D11640" s="73">
        <v>89044.76</v>
      </c>
    </row>
    <row r="11641" spans="2:4" x14ac:dyDescent="0.3">
      <c r="B11641" s="72" t="s">
        <v>446</v>
      </c>
      <c r="C11641" s="74" t="s">
        <v>132</v>
      </c>
      <c r="D11641" s="73">
        <v>381171.42</v>
      </c>
    </row>
    <row r="11642" spans="2:4" x14ac:dyDescent="0.3">
      <c r="B11642" s="72" t="s">
        <v>446</v>
      </c>
      <c r="C11642" s="74" t="s">
        <v>39</v>
      </c>
      <c r="D11642" s="73">
        <v>44633.869999999995</v>
      </c>
    </row>
    <row r="11643" spans="2:4" x14ac:dyDescent="0.3">
      <c r="B11643" s="72" t="s">
        <v>446</v>
      </c>
      <c r="C11643" s="74" t="s">
        <v>49</v>
      </c>
      <c r="D11643" s="73">
        <v>159290.76999999999</v>
      </c>
    </row>
    <row r="11644" spans="2:4" x14ac:dyDescent="0.3">
      <c r="B11644" s="72" t="s">
        <v>446</v>
      </c>
      <c r="C11644" s="74" t="s">
        <v>51</v>
      </c>
      <c r="D11644" s="73">
        <v>87460.53</v>
      </c>
    </row>
    <row r="11645" spans="2:4" x14ac:dyDescent="0.3">
      <c r="B11645" s="72" t="s">
        <v>446</v>
      </c>
      <c r="C11645" s="74" t="s">
        <v>55</v>
      </c>
      <c r="D11645" s="73">
        <v>2077.87</v>
      </c>
    </row>
    <row r="11646" spans="2:4" x14ac:dyDescent="0.3">
      <c r="B11646" s="72" t="s">
        <v>446</v>
      </c>
      <c r="C11646" s="74" t="s">
        <v>57</v>
      </c>
      <c r="D11646" s="73">
        <v>36136.39</v>
      </c>
    </row>
    <row r="11647" spans="2:4" x14ac:dyDescent="0.3">
      <c r="B11647" s="72" t="s">
        <v>446</v>
      </c>
      <c r="C11647" s="74" t="s">
        <v>61</v>
      </c>
      <c r="D11647" s="73">
        <v>161986</v>
      </c>
    </row>
    <row r="11648" spans="2:4" x14ac:dyDescent="0.3">
      <c r="B11648" s="72" t="s">
        <v>446</v>
      </c>
      <c r="C11648" s="74" t="s">
        <v>63</v>
      </c>
      <c r="D11648" s="73">
        <v>112754.78</v>
      </c>
    </row>
    <row r="11649" spans="2:4" x14ac:dyDescent="0.3">
      <c r="B11649" s="72" t="s">
        <v>446</v>
      </c>
      <c r="C11649" s="74" t="s">
        <v>65</v>
      </c>
      <c r="D11649" s="73">
        <v>7152.32</v>
      </c>
    </row>
    <row r="11650" spans="2:4" x14ac:dyDescent="0.3">
      <c r="B11650" s="72" t="s">
        <v>446</v>
      </c>
      <c r="C11650" s="74" t="s">
        <v>67</v>
      </c>
      <c r="D11650" s="73">
        <v>2882.2200000000003</v>
      </c>
    </row>
    <row r="11651" spans="2:4" x14ac:dyDescent="0.3">
      <c r="B11651" s="72" t="s">
        <v>446</v>
      </c>
      <c r="C11651" s="74" t="s">
        <v>69</v>
      </c>
      <c r="D11651" s="73">
        <v>132825.29999999999</v>
      </c>
    </row>
    <row r="11652" spans="2:4" x14ac:dyDescent="0.3">
      <c r="B11652" s="72" t="s">
        <v>446</v>
      </c>
      <c r="C11652" s="74" t="s">
        <v>71</v>
      </c>
      <c r="D11652" s="73">
        <v>179537</v>
      </c>
    </row>
    <row r="11653" spans="2:4" x14ac:dyDescent="0.3">
      <c r="B11653" s="72" t="s">
        <v>446</v>
      </c>
      <c r="C11653" s="74" t="s">
        <v>89</v>
      </c>
      <c r="D11653" s="73">
        <v>111794.03</v>
      </c>
    </row>
    <row r="11654" spans="2:4" x14ac:dyDescent="0.3">
      <c r="B11654" s="72" t="s">
        <v>446</v>
      </c>
      <c r="C11654" s="74" t="s">
        <v>93</v>
      </c>
      <c r="D11654" s="73">
        <v>51977.299999999996</v>
      </c>
    </row>
    <row r="11655" spans="2:4" x14ac:dyDescent="0.3">
      <c r="B11655" s="72" t="s">
        <v>446</v>
      </c>
      <c r="C11655" s="74" t="s">
        <v>95</v>
      </c>
      <c r="D11655" s="73">
        <v>107925.83</v>
      </c>
    </row>
    <row r="11656" spans="2:4" x14ac:dyDescent="0.3">
      <c r="B11656" s="72" t="s">
        <v>446</v>
      </c>
      <c r="C11656" s="74" t="s">
        <v>101</v>
      </c>
      <c r="D11656" s="73">
        <v>30570.739999999998</v>
      </c>
    </row>
    <row r="11657" spans="2:4" x14ac:dyDescent="0.3">
      <c r="B11657" s="72" t="s">
        <v>446</v>
      </c>
      <c r="C11657" s="74" t="s">
        <v>105</v>
      </c>
      <c r="D11657" s="73">
        <v>30825.48</v>
      </c>
    </row>
    <row r="11658" spans="2:4" x14ac:dyDescent="0.3">
      <c r="B11658" s="72" t="s">
        <v>446</v>
      </c>
      <c r="C11658" s="74" t="s">
        <v>109</v>
      </c>
      <c r="D11658" s="73">
        <v>561896.17999999993</v>
      </c>
    </row>
    <row r="11659" spans="2:4" x14ac:dyDescent="0.3">
      <c r="B11659" s="72" t="s">
        <v>446</v>
      </c>
      <c r="C11659" s="74" t="s">
        <v>111</v>
      </c>
      <c r="D11659" s="73">
        <v>7845</v>
      </c>
    </row>
    <row r="11660" spans="2:4" x14ac:dyDescent="0.3">
      <c r="B11660" s="72" t="s">
        <v>446</v>
      </c>
      <c r="C11660" s="74" t="s">
        <v>117</v>
      </c>
      <c r="D11660" s="73">
        <v>21881.7</v>
      </c>
    </row>
    <row r="11661" spans="2:4" x14ac:dyDescent="0.3">
      <c r="B11661" s="72" t="s">
        <v>446</v>
      </c>
      <c r="C11661" s="74" t="s">
        <v>119</v>
      </c>
      <c r="D11661" s="73">
        <v>13523.77</v>
      </c>
    </row>
    <row r="11662" spans="2:4" x14ac:dyDescent="0.3">
      <c r="B11662" s="72" t="s">
        <v>446</v>
      </c>
      <c r="C11662" s="74" t="s">
        <v>121</v>
      </c>
      <c r="D11662" s="73">
        <v>16000</v>
      </c>
    </row>
    <row r="11663" spans="2:4" x14ac:dyDescent="0.3">
      <c r="B11663" s="72" t="s">
        <v>446</v>
      </c>
      <c r="C11663" s="74" t="s">
        <v>22</v>
      </c>
      <c r="D11663" s="73">
        <v>79433.400000000009</v>
      </c>
    </row>
    <row r="11664" spans="2:4" x14ac:dyDescent="0.3">
      <c r="B11664" s="72" t="s">
        <v>446</v>
      </c>
      <c r="C11664" s="74" t="s">
        <v>6</v>
      </c>
      <c r="D11664" s="73">
        <v>22015</v>
      </c>
    </row>
    <row r="11665" spans="2:4" x14ac:dyDescent="0.3">
      <c r="B11665" s="72" t="s">
        <v>304</v>
      </c>
      <c r="C11665" s="74" t="s">
        <v>194</v>
      </c>
      <c r="D11665" s="73">
        <v>5487.2800000000007</v>
      </c>
    </row>
    <row r="11666" spans="2:4" x14ac:dyDescent="0.3">
      <c r="B11666" s="72" t="s">
        <v>304</v>
      </c>
      <c r="C11666" s="74" t="s">
        <v>193</v>
      </c>
      <c r="D11666" s="73">
        <v>-5487.28</v>
      </c>
    </row>
    <row r="11667" spans="2:4" x14ac:dyDescent="0.3">
      <c r="B11667" s="72" t="s">
        <v>304</v>
      </c>
      <c r="C11667" s="74" t="s">
        <v>185</v>
      </c>
      <c r="D11667" s="73">
        <v>22820</v>
      </c>
    </row>
    <row r="11668" spans="2:4" x14ac:dyDescent="0.3">
      <c r="B11668" s="72" t="s">
        <v>304</v>
      </c>
      <c r="C11668" s="74" t="s">
        <v>186</v>
      </c>
      <c r="D11668" s="73">
        <v>2910.86</v>
      </c>
    </row>
    <row r="11669" spans="2:4" x14ac:dyDescent="0.3">
      <c r="B11669" s="72" t="s">
        <v>304</v>
      </c>
      <c r="C11669" s="74" t="s">
        <v>187</v>
      </c>
      <c r="D11669" s="73">
        <v>170797.8</v>
      </c>
    </row>
    <row r="11670" spans="2:4" x14ac:dyDescent="0.3">
      <c r="B11670" s="72" t="s">
        <v>304</v>
      </c>
      <c r="C11670" s="74" t="s">
        <v>190</v>
      </c>
      <c r="D11670" s="73">
        <v>18667.43</v>
      </c>
    </row>
    <row r="11671" spans="2:4" x14ac:dyDescent="0.3">
      <c r="B11671" s="72" t="s">
        <v>304</v>
      </c>
      <c r="C11671" s="74" t="s">
        <v>191</v>
      </c>
      <c r="D11671" s="73">
        <v>114119.98</v>
      </c>
    </row>
    <row r="11672" spans="2:4" x14ac:dyDescent="0.3">
      <c r="B11672" s="72" t="s">
        <v>304</v>
      </c>
      <c r="C11672" s="74" t="s">
        <v>192</v>
      </c>
      <c r="D11672" s="73">
        <v>2701353.6399999997</v>
      </c>
    </row>
    <row r="11673" spans="2:4" x14ac:dyDescent="0.3">
      <c r="B11673" s="72" t="s">
        <v>304</v>
      </c>
      <c r="C11673" s="74" t="s">
        <v>172</v>
      </c>
      <c r="D11673" s="73">
        <v>25993.23</v>
      </c>
    </row>
    <row r="11674" spans="2:4" x14ac:dyDescent="0.3">
      <c r="B11674" s="72" t="s">
        <v>304</v>
      </c>
      <c r="C11674" s="74" t="s">
        <v>174</v>
      </c>
      <c r="D11674" s="73">
        <v>36158.5</v>
      </c>
    </row>
    <row r="11675" spans="2:4" x14ac:dyDescent="0.3">
      <c r="B11675" s="72" t="s">
        <v>304</v>
      </c>
      <c r="C11675" s="74" t="s">
        <v>178</v>
      </c>
      <c r="D11675" s="73">
        <v>25392.649999999998</v>
      </c>
    </row>
    <row r="11676" spans="2:4" x14ac:dyDescent="0.3">
      <c r="B11676" s="72" t="s">
        <v>304</v>
      </c>
      <c r="C11676" s="74" t="s">
        <v>180</v>
      </c>
      <c r="D11676" s="73">
        <v>93398.079999999987</v>
      </c>
    </row>
    <row r="11677" spans="2:4" x14ac:dyDescent="0.3">
      <c r="B11677" s="72" t="s">
        <v>304</v>
      </c>
      <c r="C11677" s="74" t="s">
        <v>182</v>
      </c>
      <c r="D11677" s="73">
        <v>877992.26999999979</v>
      </c>
    </row>
    <row r="11678" spans="2:4" x14ac:dyDescent="0.3">
      <c r="B11678" s="72" t="s">
        <v>304</v>
      </c>
      <c r="C11678" s="74" t="s">
        <v>135</v>
      </c>
      <c r="D11678" s="73">
        <v>2643.9000000000005</v>
      </c>
    </row>
    <row r="11679" spans="2:4" x14ac:dyDescent="0.3">
      <c r="B11679" s="72" t="s">
        <v>304</v>
      </c>
      <c r="C11679" s="74" t="s">
        <v>137</v>
      </c>
      <c r="D11679" s="73">
        <v>644</v>
      </c>
    </row>
    <row r="11680" spans="2:4" x14ac:dyDescent="0.3">
      <c r="B11680" s="72" t="s">
        <v>304</v>
      </c>
      <c r="C11680" s="74" t="s">
        <v>139</v>
      </c>
      <c r="D11680" s="73">
        <v>324606.06999999995</v>
      </c>
    </row>
    <row r="11681" spans="2:4" x14ac:dyDescent="0.3">
      <c r="B11681" s="72" t="s">
        <v>304</v>
      </c>
      <c r="C11681" s="74" t="s">
        <v>141</v>
      </c>
      <c r="D11681" s="73">
        <v>345969.87</v>
      </c>
    </row>
    <row r="11682" spans="2:4" x14ac:dyDescent="0.3">
      <c r="B11682" s="72" t="s">
        <v>304</v>
      </c>
      <c r="C11682" s="74" t="s">
        <v>143</v>
      </c>
      <c r="D11682" s="73">
        <v>14674.850000000002</v>
      </c>
    </row>
    <row r="11683" spans="2:4" x14ac:dyDescent="0.3">
      <c r="B11683" s="72" t="s">
        <v>304</v>
      </c>
      <c r="C11683" s="74" t="s">
        <v>145</v>
      </c>
      <c r="D11683" s="73">
        <v>9378.61</v>
      </c>
    </row>
    <row r="11684" spans="2:4" x14ac:dyDescent="0.3">
      <c r="B11684" s="72" t="s">
        <v>304</v>
      </c>
      <c r="C11684" s="74" t="s">
        <v>147</v>
      </c>
      <c r="D11684" s="73">
        <v>5017.12</v>
      </c>
    </row>
    <row r="11685" spans="2:4" x14ac:dyDescent="0.3">
      <c r="B11685" s="72" t="s">
        <v>304</v>
      </c>
      <c r="C11685" s="74" t="s">
        <v>149</v>
      </c>
      <c r="D11685" s="73">
        <v>15871.650000000001</v>
      </c>
    </row>
    <row r="11686" spans="2:4" x14ac:dyDescent="0.3">
      <c r="B11686" s="72" t="s">
        <v>304</v>
      </c>
      <c r="C11686" s="74" t="s">
        <v>151</v>
      </c>
      <c r="D11686" s="73">
        <v>3.25</v>
      </c>
    </row>
    <row r="11687" spans="2:4" x14ac:dyDescent="0.3">
      <c r="B11687" s="72" t="s">
        <v>304</v>
      </c>
      <c r="C11687" s="74" t="s">
        <v>159</v>
      </c>
      <c r="D11687" s="73">
        <v>109033.05</v>
      </c>
    </row>
    <row r="11688" spans="2:4" x14ac:dyDescent="0.3">
      <c r="B11688" s="72" t="s">
        <v>304</v>
      </c>
      <c r="C11688" s="74" t="s">
        <v>161</v>
      </c>
      <c r="D11688" s="73">
        <v>425503.97</v>
      </c>
    </row>
    <row r="11689" spans="2:4" x14ac:dyDescent="0.3">
      <c r="B11689" s="72" t="s">
        <v>304</v>
      </c>
      <c r="C11689" s="74" t="s">
        <v>163</v>
      </c>
      <c r="D11689" s="73">
        <v>77065.89</v>
      </c>
    </row>
    <row r="11690" spans="2:4" x14ac:dyDescent="0.3">
      <c r="B11690" s="72" t="s">
        <v>304</v>
      </c>
      <c r="C11690" s="74" t="s">
        <v>165</v>
      </c>
      <c r="D11690" s="73">
        <v>224020.97999999998</v>
      </c>
    </row>
    <row r="11691" spans="2:4" x14ac:dyDescent="0.3">
      <c r="B11691" s="72" t="s">
        <v>304</v>
      </c>
      <c r="C11691" s="74" t="s">
        <v>167</v>
      </c>
      <c r="D11691" s="73">
        <v>40.950000000000003</v>
      </c>
    </row>
    <row r="11692" spans="2:4" x14ac:dyDescent="0.3">
      <c r="B11692" s="72" t="s">
        <v>304</v>
      </c>
      <c r="C11692" s="74" t="s">
        <v>124</v>
      </c>
      <c r="D11692" s="73">
        <v>110314.41</v>
      </c>
    </row>
    <row r="11693" spans="2:4" x14ac:dyDescent="0.3">
      <c r="B11693" s="72" t="s">
        <v>304</v>
      </c>
      <c r="C11693" s="74" t="s">
        <v>126</v>
      </c>
      <c r="D11693" s="73">
        <v>56336.62</v>
      </c>
    </row>
    <row r="11694" spans="2:4" x14ac:dyDescent="0.3">
      <c r="B11694" s="72" t="s">
        <v>304</v>
      </c>
      <c r="C11694" s="74" t="s">
        <v>128</v>
      </c>
      <c r="D11694" s="73">
        <v>72375.990000000005</v>
      </c>
    </row>
    <row r="11695" spans="2:4" x14ac:dyDescent="0.3">
      <c r="B11695" s="72" t="s">
        <v>304</v>
      </c>
      <c r="C11695" s="74" t="s">
        <v>130</v>
      </c>
      <c r="D11695" s="73">
        <v>36534.54</v>
      </c>
    </row>
    <row r="11696" spans="2:4" x14ac:dyDescent="0.3">
      <c r="B11696" s="72" t="s">
        <v>304</v>
      </c>
      <c r="C11696" s="74" t="s">
        <v>132</v>
      </c>
      <c r="D11696" s="73">
        <v>178608.86</v>
      </c>
    </row>
    <row r="11697" spans="2:4" x14ac:dyDescent="0.3">
      <c r="B11697" s="72" t="s">
        <v>304</v>
      </c>
      <c r="C11697" s="74" t="s">
        <v>33</v>
      </c>
      <c r="D11697" s="73">
        <v>2544.44</v>
      </c>
    </row>
    <row r="11698" spans="2:4" x14ac:dyDescent="0.3">
      <c r="B11698" s="72" t="s">
        <v>304</v>
      </c>
      <c r="C11698" s="74" t="s">
        <v>35</v>
      </c>
      <c r="D11698" s="73">
        <v>6974.2</v>
      </c>
    </row>
    <row r="11699" spans="2:4" x14ac:dyDescent="0.3">
      <c r="B11699" s="72" t="s">
        <v>304</v>
      </c>
      <c r="C11699" s="74" t="s">
        <v>39</v>
      </c>
      <c r="D11699" s="73">
        <v>7784.21</v>
      </c>
    </row>
    <row r="11700" spans="2:4" x14ac:dyDescent="0.3">
      <c r="B11700" s="72" t="s">
        <v>304</v>
      </c>
      <c r="C11700" s="74" t="s">
        <v>47</v>
      </c>
      <c r="D11700" s="73">
        <v>18057.27</v>
      </c>
    </row>
    <row r="11701" spans="2:4" x14ac:dyDescent="0.3">
      <c r="B11701" s="72" t="s">
        <v>304</v>
      </c>
      <c r="C11701" s="74" t="s">
        <v>49</v>
      </c>
      <c r="D11701" s="73">
        <v>87322.4</v>
      </c>
    </row>
    <row r="11702" spans="2:4" x14ac:dyDescent="0.3">
      <c r="B11702" s="72" t="s">
        <v>304</v>
      </c>
      <c r="C11702" s="74" t="s">
        <v>55</v>
      </c>
      <c r="D11702" s="73">
        <v>58624.35</v>
      </c>
    </row>
    <row r="11703" spans="2:4" x14ac:dyDescent="0.3">
      <c r="B11703" s="72" t="s">
        <v>304</v>
      </c>
      <c r="C11703" s="74" t="s">
        <v>61</v>
      </c>
      <c r="D11703" s="73">
        <v>258697.13</v>
      </c>
    </row>
    <row r="11704" spans="2:4" x14ac:dyDescent="0.3">
      <c r="B11704" s="72" t="s">
        <v>304</v>
      </c>
      <c r="C11704" s="74" t="s">
        <v>65</v>
      </c>
      <c r="D11704" s="73">
        <v>4936.8900000000003</v>
      </c>
    </row>
    <row r="11705" spans="2:4" x14ac:dyDescent="0.3">
      <c r="B11705" s="72" t="s">
        <v>304</v>
      </c>
      <c r="C11705" s="74" t="s">
        <v>67</v>
      </c>
      <c r="D11705" s="73">
        <v>1210.08</v>
      </c>
    </row>
    <row r="11706" spans="2:4" x14ac:dyDescent="0.3">
      <c r="B11706" s="72" t="s">
        <v>304</v>
      </c>
      <c r="C11706" s="74" t="s">
        <v>69</v>
      </c>
      <c r="D11706" s="73">
        <v>24248.11</v>
      </c>
    </row>
    <row r="11707" spans="2:4" x14ac:dyDescent="0.3">
      <c r="B11707" s="72" t="s">
        <v>304</v>
      </c>
      <c r="C11707" s="74" t="s">
        <v>71</v>
      </c>
      <c r="D11707" s="73">
        <v>79970.25</v>
      </c>
    </row>
    <row r="11708" spans="2:4" x14ac:dyDescent="0.3">
      <c r="B11708" s="72" t="s">
        <v>304</v>
      </c>
      <c r="C11708" s="74" t="s">
        <v>79</v>
      </c>
      <c r="D11708" s="73">
        <v>2202.89</v>
      </c>
    </row>
    <row r="11709" spans="2:4" x14ac:dyDescent="0.3">
      <c r="B11709" s="72" t="s">
        <v>304</v>
      </c>
      <c r="C11709" s="74" t="s">
        <v>85</v>
      </c>
      <c r="D11709" s="73">
        <v>184.77</v>
      </c>
    </row>
    <row r="11710" spans="2:4" x14ac:dyDescent="0.3">
      <c r="B11710" s="72" t="s">
        <v>304</v>
      </c>
      <c r="C11710" s="74" t="s">
        <v>89</v>
      </c>
      <c r="D11710" s="73">
        <v>4404.2700000000004</v>
      </c>
    </row>
    <row r="11711" spans="2:4" x14ac:dyDescent="0.3">
      <c r="B11711" s="72" t="s">
        <v>304</v>
      </c>
      <c r="C11711" s="74" t="s">
        <v>91</v>
      </c>
      <c r="D11711" s="73">
        <v>54148.31</v>
      </c>
    </row>
    <row r="11712" spans="2:4" x14ac:dyDescent="0.3">
      <c r="B11712" s="72" t="s">
        <v>304</v>
      </c>
      <c r="C11712" s="74" t="s">
        <v>93</v>
      </c>
      <c r="D11712" s="73">
        <v>17212.16</v>
      </c>
    </row>
    <row r="11713" spans="2:4" x14ac:dyDescent="0.3">
      <c r="B11713" s="72" t="s">
        <v>304</v>
      </c>
      <c r="C11713" s="74" t="s">
        <v>95</v>
      </c>
      <c r="D11713" s="73">
        <v>11114.16</v>
      </c>
    </row>
    <row r="11714" spans="2:4" x14ac:dyDescent="0.3">
      <c r="B11714" s="72" t="s">
        <v>304</v>
      </c>
      <c r="C11714" s="74" t="s">
        <v>101</v>
      </c>
      <c r="D11714" s="73">
        <v>756.59</v>
      </c>
    </row>
    <row r="11715" spans="2:4" x14ac:dyDescent="0.3">
      <c r="B11715" s="72" t="s">
        <v>304</v>
      </c>
      <c r="C11715" s="74" t="s">
        <v>105</v>
      </c>
      <c r="D11715" s="73">
        <v>16675.099999999999</v>
      </c>
    </row>
    <row r="11716" spans="2:4" x14ac:dyDescent="0.3">
      <c r="B11716" s="72" t="s">
        <v>304</v>
      </c>
      <c r="C11716" s="74" t="s">
        <v>107</v>
      </c>
      <c r="D11716" s="73">
        <v>203</v>
      </c>
    </row>
    <row r="11717" spans="2:4" x14ac:dyDescent="0.3">
      <c r="B11717" s="72" t="s">
        <v>304</v>
      </c>
      <c r="C11717" s="74" t="s">
        <v>109</v>
      </c>
      <c r="D11717" s="73">
        <v>145056.74</v>
      </c>
    </row>
    <row r="11718" spans="2:4" x14ac:dyDescent="0.3">
      <c r="B11718" s="72" t="s">
        <v>304</v>
      </c>
      <c r="C11718" s="74" t="s">
        <v>111</v>
      </c>
      <c r="D11718" s="73">
        <v>33133.57</v>
      </c>
    </row>
    <row r="11719" spans="2:4" x14ac:dyDescent="0.3">
      <c r="B11719" s="72" t="s">
        <v>304</v>
      </c>
      <c r="C11719" s="74" t="s">
        <v>117</v>
      </c>
      <c r="D11719" s="73">
        <v>150</v>
      </c>
    </row>
    <row r="11720" spans="2:4" x14ac:dyDescent="0.3">
      <c r="B11720" s="72" t="s">
        <v>304</v>
      </c>
      <c r="C11720" s="74" t="s">
        <v>119</v>
      </c>
      <c r="D11720" s="73">
        <v>10305.49</v>
      </c>
    </row>
    <row r="11721" spans="2:4" x14ac:dyDescent="0.3">
      <c r="B11721" s="72" t="s">
        <v>304</v>
      </c>
      <c r="C11721" s="74" t="s">
        <v>121</v>
      </c>
      <c r="D11721" s="73">
        <v>167045.78</v>
      </c>
    </row>
    <row r="11722" spans="2:4" x14ac:dyDescent="0.3">
      <c r="B11722" s="72" t="s">
        <v>304</v>
      </c>
      <c r="C11722" s="74" t="s">
        <v>22</v>
      </c>
      <c r="D11722" s="73">
        <v>5461.3099999999995</v>
      </c>
    </row>
    <row r="11723" spans="2:4" x14ac:dyDescent="0.3">
      <c r="B11723" s="72" t="s">
        <v>304</v>
      </c>
      <c r="C11723" s="74" t="s">
        <v>6</v>
      </c>
      <c r="D11723" s="73">
        <v>68600.800000000003</v>
      </c>
    </row>
    <row r="11724" spans="2:4" x14ac:dyDescent="0.3">
      <c r="B11724" s="72" t="s">
        <v>304</v>
      </c>
      <c r="C11724" s="74" t="s">
        <v>16</v>
      </c>
      <c r="D11724" s="73">
        <v>22262.16</v>
      </c>
    </row>
    <row r="11725" spans="2:4" x14ac:dyDescent="0.3">
      <c r="B11725" s="72" t="s">
        <v>522</v>
      </c>
      <c r="C11725" s="74" t="s">
        <v>194</v>
      </c>
      <c r="D11725" s="73">
        <v>329265.03999999998</v>
      </c>
    </row>
    <row r="11726" spans="2:4" x14ac:dyDescent="0.3">
      <c r="B11726" s="72" t="s">
        <v>522</v>
      </c>
      <c r="C11726" s="74" t="s">
        <v>193</v>
      </c>
      <c r="D11726" s="73">
        <v>-329265.03999999998</v>
      </c>
    </row>
    <row r="11727" spans="2:4" x14ac:dyDescent="0.3">
      <c r="B11727" s="72" t="s">
        <v>522</v>
      </c>
      <c r="C11727" s="74" t="s">
        <v>185</v>
      </c>
      <c r="D11727" s="73">
        <v>804875</v>
      </c>
    </row>
    <row r="11728" spans="2:4" x14ac:dyDescent="0.3">
      <c r="B11728" s="72" t="s">
        <v>522</v>
      </c>
      <c r="C11728" s="74" t="s">
        <v>186</v>
      </c>
      <c r="D11728" s="73">
        <v>840445.71</v>
      </c>
    </row>
    <row r="11729" spans="2:4" x14ac:dyDescent="0.3">
      <c r="B11729" s="72" t="s">
        <v>522</v>
      </c>
      <c r="C11729" s="74" t="s">
        <v>187</v>
      </c>
      <c r="D11729" s="73">
        <v>2448152.9800000004</v>
      </c>
    </row>
    <row r="11730" spans="2:4" x14ac:dyDescent="0.3">
      <c r="B11730" s="72" t="s">
        <v>522</v>
      </c>
      <c r="C11730" s="74" t="s">
        <v>190</v>
      </c>
      <c r="D11730" s="73">
        <v>1624071.38</v>
      </c>
    </row>
    <row r="11731" spans="2:4" x14ac:dyDescent="0.3">
      <c r="B11731" s="72" t="s">
        <v>522</v>
      </c>
      <c r="C11731" s="74" t="s">
        <v>191</v>
      </c>
      <c r="D11731" s="73">
        <v>877609.92</v>
      </c>
    </row>
    <row r="11732" spans="2:4" x14ac:dyDescent="0.3">
      <c r="B11732" s="72" t="s">
        <v>522</v>
      </c>
      <c r="C11732" s="74" t="s">
        <v>192</v>
      </c>
      <c r="D11732" s="73">
        <v>49918040.31000001</v>
      </c>
    </row>
    <row r="11733" spans="2:4" x14ac:dyDescent="0.3">
      <c r="B11733" s="72" t="s">
        <v>522</v>
      </c>
      <c r="C11733" s="74" t="s">
        <v>172</v>
      </c>
      <c r="D11733" s="73">
        <v>92061.459999999992</v>
      </c>
    </row>
    <row r="11734" spans="2:4" x14ac:dyDescent="0.3">
      <c r="B11734" s="72" t="s">
        <v>522</v>
      </c>
      <c r="C11734" s="74" t="s">
        <v>174</v>
      </c>
      <c r="D11734" s="73">
        <v>575411.37</v>
      </c>
    </row>
    <row r="11735" spans="2:4" x14ac:dyDescent="0.3">
      <c r="B11735" s="72" t="s">
        <v>522</v>
      </c>
      <c r="C11735" s="74" t="s">
        <v>178</v>
      </c>
      <c r="D11735" s="73">
        <v>1076307.07</v>
      </c>
    </row>
    <row r="11736" spans="2:4" x14ac:dyDescent="0.3">
      <c r="B11736" s="72" t="s">
        <v>522</v>
      </c>
      <c r="C11736" s="74" t="s">
        <v>180</v>
      </c>
      <c r="D11736" s="73">
        <v>867479.70999999985</v>
      </c>
    </row>
    <row r="11737" spans="2:4" x14ac:dyDescent="0.3">
      <c r="B11737" s="72" t="s">
        <v>522</v>
      </c>
      <c r="C11737" s="74" t="s">
        <v>182</v>
      </c>
      <c r="D11737" s="73">
        <v>17809608.330000002</v>
      </c>
    </row>
    <row r="11738" spans="2:4" x14ac:dyDescent="0.3">
      <c r="B11738" s="72" t="s">
        <v>522</v>
      </c>
      <c r="C11738" s="74" t="s">
        <v>135</v>
      </c>
      <c r="D11738" s="73">
        <v>31631.030000000002</v>
      </c>
    </row>
    <row r="11739" spans="2:4" x14ac:dyDescent="0.3">
      <c r="B11739" s="72" t="s">
        <v>522</v>
      </c>
      <c r="C11739" s="74" t="s">
        <v>137</v>
      </c>
      <c r="D11739" s="73">
        <v>86814.080000000016</v>
      </c>
    </row>
    <row r="11740" spans="2:4" x14ac:dyDescent="0.3">
      <c r="B11740" s="72" t="s">
        <v>522</v>
      </c>
      <c r="C11740" s="74" t="s">
        <v>139</v>
      </c>
      <c r="D11740" s="73">
        <v>5542083.7400000002</v>
      </c>
    </row>
    <row r="11741" spans="2:4" x14ac:dyDescent="0.3">
      <c r="B11741" s="72" t="s">
        <v>522</v>
      </c>
      <c r="C11741" s="74" t="s">
        <v>141</v>
      </c>
      <c r="D11741" s="73">
        <v>-6456625.9499999965</v>
      </c>
    </row>
    <row r="11742" spans="2:4" x14ac:dyDescent="0.3">
      <c r="B11742" s="72" t="s">
        <v>522</v>
      </c>
      <c r="C11742" s="74" t="s">
        <v>143</v>
      </c>
      <c r="D11742" s="73">
        <v>250229.37000000002</v>
      </c>
    </row>
    <row r="11743" spans="2:4" x14ac:dyDescent="0.3">
      <c r="B11743" s="72" t="s">
        <v>522</v>
      </c>
      <c r="C11743" s="74" t="s">
        <v>145</v>
      </c>
      <c r="D11743" s="73">
        <v>184557.96000000002</v>
      </c>
    </row>
    <row r="11744" spans="2:4" x14ac:dyDescent="0.3">
      <c r="B11744" s="72" t="s">
        <v>522</v>
      </c>
      <c r="C11744" s="74" t="s">
        <v>147</v>
      </c>
      <c r="D11744" s="73">
        <v>19073</v>
      </c>
    </row>
    <row r="11745" spans="2:4" x14ac:dyDescent="0.3">
      <c r="B11745" s="72" t="s">
        <v>522</v>
      </c>
      <c r="C11745" s="74" t="s">
        <v>149</v>
      </c>
      <c r="D11745" s="73">
        <v>48891.79</v>
      </c>
    </row>
    <row r="11746" spans="2:4" x14ac:dyDescent="0.3">
      <c r="B11746" s="72" t="s">
        <v>522</v>
      </c>
      <c r="C11746" s="74" t="s">
        <v>159</v>
      </c>
      <c r="D11746" s="73">
        <v>2209060.7599999988</v>
      </c>
    </row>
    <row r="11747" spans="2:4" x14ac:dyDescent="0.3">
      <c r="B11747" s="72" t="s">
        <v>522</v>
      </c>
      <c r="C11747" s="74" t="s">
        <v>161</v>
      </c>
      <c r="D11747" s="73">
        <v>7806704.7700000014</v>
      </c>
    </row>
    <row r="11748" spans="2:4" x14ac:dyDescent="0.3">
      <c r="B11748" s="72" t="s">
        <v>522</v>
      </c>
      <c r="C11748" s="74" t="s">
        <v>163</v>
      </c>
      <c r="D11748" s="73">
        <v>1509776.9700000002</v>
      </c>
    </row>
    <row r="11749" spans="2:4" x14ac:dyDescent="0.3">
      <c r="B11749" s="72" t="s">
        <v>522</v>
      </c>
      <c r="C11749" s="74" t="s">
        <v>165</v>
      </c>
      <c r="D11749" s="73">
        <v>17658832.489999998</v>
      </c>
    </row>
    <row r="11750" spans="2:4" x14ac:dyDescent="0.3">
      <c r="B11750" s="72" t="s">
        <v>522</v>
      </c>
      <c r="C11750" s="74" t="s">
        <v>124</v>
      </c>
      <c r="D11750" s="73">
        <v>375449.4</v>
      </c>
    </row>
    <row r="11751" spans="2:4" x14ac:dyDescent="0.3">
      <c r="B11751" s="72" t="s">
        <v>522</v>
      </c>
      <c r="C11751" s="74" t="s">
        <v>126</v>
      </c>
      <c r="D11751" s="73">
        <v>1062077.9099999999</v>
      </c>
    </row>
    <row r="11752" spans="2:4" x14ac:dyDescent="0.3">
      <c r="B11752" s="72" t="s">
        <v>522</v>
      </c>
      <c r="C11752" s="74" t="s">
        <v>128</v>
      </c>
      <c r="D11752" s="73">
        <v>1523840.45</v>
      </c>
    </row>
    <row r="11753" spans="2:4" x14ac:dyDescent="0.3">
      <c r="B11753" s="72" t="s">
        <v>522</v>
      </c>
      <c r="C11753" s="74" t="s">
        <v>130</v>
      </c>
      <c r="D11753" s="73">
        <v>370059.12</v>
      </c>
    </row>
    <row r="11754" spans="2:4" x14ac:dyDescent="0.3">
      <c r="B11754" s="72" t="s">
        <v>522</v>
      </c>
      <c r="C11754" s="74" t="s">
        <v>132</v>
      </c>
      <c r="D11754" s="73">
        <v>4107672.7500000009</v>
      </c>
    </row>
    <row r="11755" spans="2:4" x14ac:dyDescent="0.3">
      <c r="B11755" s="72" t="s">
        <v>522</v>
      </c>
      <c r="C11755" s="74" t="s">
        <v>29</v>
      </c>
      <c r="D11755" s="73">
        <v>11315.3</v>
      </c>
    </row>
    <row r="11756" spans="2:4" x14ac:dyDescent="0.3">
      <c r="B11756" s="72" t="s">
        <v>522</v>
      </c>
      <c r="C11756" s="74" t="s">
        <v>35</v>
      </c>
      <c r="D11756" s="73">
        <v>127514.94</v>
      </c>
    </row>
    <row r="11757" spans="2:4" x14ac:dyDescent="0.3">
      <c r="B11757" s="72" t="s">
        <v>522</v>
      </c>
      <c r="C11757" s="74" t="s">
        <v>39</v>
      </c>
      <c r="D11757" s="73">
        <v>63443.98</v>
      </c>
    </row>
    <row r="11758" spans="2:4" x14ac:dyDescent="0.3">
      <c r="B11758" s="72" t="s">
        <v>522</v>
      </c>
      <c r="C11758" s="74" t="s">
        <v>49</v>
      </c>
      <c r="D11758" s="73">
        <v>928917.61</v>
      </c>
    </row>
    <row r="11759" spans="2:4" x14ac:dyDescent="0.3">
      <c r="B11759" s="72" t="s">
        <v>522</v>
      </c>
      <c r="C11759" s="74" t="s">
        <v>51</v>
      </c>
      <c r="D11759" s="73">
        <v>207996.99</v>
      </c>
    </row>
    <row r="11760" spans="2:4" x14ac:dyDescent="0.3">
      <c r="B11760" s="72" t="s">
        <v>522</v>
      </c>
      <c r="C11760" s="74" t="s">
        <v>55</v>
      </c>
      <c r="D11760" s="73">
        <v>32175</v>
      </c>
    </row>
    <row r="11761" spans="2:4" x14ac:dyDescent="0.3">
      <c r="B11761" s="72" t="s">
        <v>522</v>
      </c>
      <c r="C11761" s="74" t="s">
        <v>57</v>
      </c>
      <c r="D11761" s="73">
        <v>161543.59</v>
      </c>
    </row>
    <row r="11762" spans="2:4" x14ac:dyDescent="0.3">
      <c r="B11762" s="72" t="s">
        <v>522</v>
      </c>
      <c r="C11762" s="74" t="s">
        <v>65</v>
      </c>
      <c r="D11762" s="73">
        <v>37403.769999999997</v>
      </c>
    </row>
    <row r="11763" spans="2:4" x14ac:dyDescent="0.3">
      <c r="B11763" s="72" t="s">
        <v>522</v>
      </c>
      <c r="C11763" s="74" t="s">
        <v>67</v>
      </c>
      <c r="D11763" s="73">
        <v>11027.26</v>
      </c>
    </row>
    <row r="11764" spans="2:4" x14ac:dyDescent="0.3">
      <c r="B11764" s="72" t="s">
        <v>522</v>
      </c>
      <c r="C11764" s="74" t="s">
        <v>69</v>
      </c>
      <c r="D11764" s="73">
        <v>603337.21</v>
      </c>
    </row>
    <row r="11765" spans="2:4" x14ac:dyDescent="0.3">
      <c r="B11765" s="72" t="s">
        <v>522</v>
      </c>
      <c r="C11765" s="74" t="s">
        <v>71</v>
      </c>
      <c r="D11765" s="73">
        <v>1067174.08</v>
      </c>
    </row>
    <row r="11766" spans="2:4" x14ac:dyDescent="0.3">
      <c r="B11766" s="72" t="s">
        <v>522</v>
      </c>
      <c r="C11766" s="74" t="s">
        <v>73</v>
      </c>
      <c r="D11766" s="73">
        <v>26500</v>
      </c>
    </row>
    <row r="11767" spans="2:4" x14ac:dyDescent="0.3">
      <c r="B11767" s="72" t="s">
        <v>522</v>
      </c>
      <c r="C11767" s="74" t="s">
        <v>81</v>
      </c>
      <c r="D11767" s="73">
        <v>181916.77</v>
      </c>
    </row>
    <row r="11768" spans="2:4" x14ac:dyDescent="0.3">
      <c r="B11768" s="72" t="s">
        <v>522</v>
      </c>
      <c r="C11768" s="74" t="s">
        <v>85</v>
      </c>
      <c r="D11768" s="73">
        <v>3859.0899999999997</v>
      </c>
    </row>
    <row r="11769" spans="2:4" x14ac:dyDescent="0.3">
      <c r="B11769" s="72" t="s">
        <v>522</v>
      </c>
      <c r="C11769" s="74" t="s">
        <v>87</v>
      </c>
      <c r="D11769" s="73">
        <v>25751.510000000002</v>
      </c>
    </row>
    <row r="11770" spans="2:4" x14ac:dyDescent="0.3">
      <c r="B11770" s="72" t="s">
        <v>522</v>
      </c>
      <c r="C11770" s="74" t="s">
        <v>91</v>
      </c>
      <c r="D11770" s="73">
        <v>599431.89</v>
      </c>
    </row>
    <row r="11771" spans="2:4" x14ac:dyDescent="0.3">
      <c r="B11771" s="72" t="s">
        <v>522</v>
      </c>
      <c r="C11771" s="74" t="s">
        <v>93</v>
      </c>
      <c r="D11771" s="73">
        <v>228073.84</v>
      </c>
    </row>
    <row r="11772" spans="2:4" x14ac:dyDescent="0.3">
      <c r="B11772" s="72" t="s">
        <v>522</v>
      </c>
      <c r="C11772" s="74" t="s">
        <v>95</v>
      </c>
      <c r="D11772" s="73">
        <v>488248.81000000006</v>
      </c>
    </row>
    <row r="11773" spans="2:4" x14ac:dyDescent="0.3">
      <c r="B11773" s="72" t="s">
        <v>522</v>
      </c>
      <c r="C11773" s="74" t="s">
        <v>99</v>
      </c>
      <c r="D11773" s="73">
        <v>294829.38</v>
      </c>
    </row>
    <row r="11774" spans="2:4" x14ac:dyDescent="0.3">
      <c r="B11774" s="72" t="s">
        <v>522</v>
      </c>
      <c r="C11774" s="74" t="s">
        <v>101</v>
      </c>
      <c r="D11774" s="73">
        <v>288650.61</v>
      </c>
    </row>
    <row r="11775" spans="2:4" x14ac:dyDescent="0.3">
      <c r="B11775" s="72" t="s">
        <v>522</v>
      </c>
      <c r="C11775" s="74" t="s">
        <v>105</v>
      </c>
      <c r="D11775" s="73">
        <v>60765.1</v>
      </c>
    </row>
    <row r="11776" spans="2:4" x14ac:dyDescent="0.3">
      <c r="B11776" s="72" t="s">
        <v>522</v>
      </c>
      <c r="C11776" s="74" t="s">
        <v>107</v>
      </c>
      <c r="D11776" s="73">
        <v>10237</v>
      </c>
    </row>
    <row r="11777" spans="2:4" x14ac:dyDescent="0.3">
      <c r="B11777" s="72" t="s">
        <v>522</v>
      </c>
      <c r="C11777" s="74" t="s">
        <v>109</v>
      </c>
      <c r="D11777" s="73">
        <v>3057611.9</v>
      </c>
    </row>
    <row r="11778" spans="2:4" x14ac:dyDescent="0.3">
      <c r="B11778" s="72" t="s">
        <v>522</v>
      </c>
      <c r="C11778" s="74" t="s">
        <v>111</v>
      </c>
      <c r="D11778" s="73">
        <v>431194.04000000004</v>
      </c>
    </row>
    <row r="11779" spans="2:4" x14ac:dyDescent="0.3">
      <c r="B11779" s="72" t="s">
        <v>522</v>
      </c>
      <c r="C11779" s="74" t="s">
        <v>117</v>
      </c>
      <c r="D11779" s="73">
        <v>2873239.5700000003</v>
      </c>
    </row>
    <row r="11780" spans="2:4" x14ac:dyDescent="0.3">
      <c r="B11780" s="72" t="s">
        <v>522</v>
      </c>
      <c r="C11780" s="74" t="s">
        <v>119</v>
      </c>
      <c r="D11780" s="73">
        <v>85611.520000000004</v>
      </c>
    </row>
    <row r="11781" spans="2:4" x14ac:dyDescent="0.3">
      <c r="B11781" s="72" t="s">
        <v>522</v>
      </c>
      <c r="C11781" s="74" t="s">
        <v>121</v>
      </c>
      <c r="D11781" s="73">
        <v>98566.28</v>
      </c>
    </row>
    <row r="11782" spans="2:4" x14ac:dyDescent="0.3">
      <c r="B11782" s="72" t="s">
        <v>522</v>
      </c>
      <c r="C11782" s="74" t="s">
        <v>22</v>
      </c>
      <c r="D11782" s="73">
        <v>206269.52000000002</v>
      </c>
    </row>
    <row r="11783" spans="2:4" x14ac:dyDescent="0.3">
      <c r="B11783" s="72" t="s">
        <v>522</v>
      </c>
      <c r="C11783" s="74" t="s">
        <v>6</v>
      </c>
      <c r="D11783" s="73">
        <v>258471</v>
      </c>
    </row>
    <row r="11784" spans="2:4" x14ac:dyDescent="0.3">
      <c r="B11784" s="72" t="s">
        <v>522</v>
      </c>
      <c r="C11784" s="74" t="s">
        <v>12</v>
      </c>
      <c r="D11784" s="73">
        <v>126035.65000000001</v>
      </c>
    </row>
    <row r="11785" spans="2:4" x14ac:dyDescent="0.3">
      <c r="B11785" s="72" t="s">
        <v>522</v>
      </c>
      <c r="C11785" s="74" t="s">
        <v>14</v>
      </c>
      <c r="D11785" s="73">
        <v>17788.11</v>
      </c>
    </row>
    <row r="11786" spans="2:4" x14ac:dyDescent="0.3">
      <c r="B11786" s="72" t="s">
        <v>522</v>
      </c>
      <c r="C11786" s="74" t="s">
        <v>18</v>
      </c>
      <c r="D11786" s="73">
        <v>15157.95</v>
      </c>
    </row>
    <row r="11787" spans="2:4" x14ac:dyDescent="0.3">
      <c r="B11787" s="72" t="s">
        <v>692</v>
      </c>
      <c r="C11787" s="74" t="s">
        <v>194</v>
      </c>
      <c r="D11787" s="73">
        <v>572.86</v>
      </c>
    </row>
    <row r="11788" spans="2:4" x14ac:dyDescent="0.3">
      <c r="B11788" s="72" t="s">
        <v>692</v>
      </c>
      <c r="C11788" s="74" t="s">
        <v>193</v>
      </c>
      <c r="D11788" s="73">
        <v>-572.86</v>
      </c>
    </row>
    <row r="11789" spans="2:4" x14ac:dyDescent="0.3">
      <c r="B11789" s="72" t="s">
        <v>692</v>
      </c>
      <c r="C11789" s="74" t="s">
        <v>186</v>
      </c>
      <c r="D11789" s="73">
        <v>22537.67</v>
      </c>
    </row>
    <row r="11790" spans="2:4" x14ac:dyDescent="0.3">
      <c r="B11790" s="72" t="s">
        <v>692</v>
      </c>
      <c r="C11790" s="74" t="s">
        <v>187</v>
      </c>
      <c r="D11790" s="73">
        <v>19291.77</v>
      </c>
    </row>
    <row r="11791" spans="2:4" x14ac:dyDescent="0.3">
      <c r="B11791" s="72" t="s">
        <v>692</v>
      </c>
      <c r="C11791" s="74" t="s">
        <v>191</v>
      </c>
      <c r="D11791" s="73">
        <v>64660.020000000004</v>
      </c>
    </row>
    <row r="11792" spans="2:4" x14ac:dyDescent="0.3">
      <c r="B11792" s="72" t="s">
        <v>692</v>
      </c>
      <c r="C11792" s="74" t="s">
        <v>192</v>
      </c>
      <c r="D11792" s="73">
        <v>395840.08</v>
      </c>
    </row>
    <row r="11793" spans="2:4" x14ac:dyDescent="0.3">
      <c r="B11793" s="72" t="s">
        <v>692</v>
      </c>
      <c r="C11793" s="74" t="s">
        <v>174</v>
      </c>
      <c r="D11793" s="73">
        <v>822.22</v>
      </c>
    </row>
    <row r="11794" spans="2:4" x14ac:dyDescent="0.3">
      <c r="B11794" s="72" t="s">
        <v>692</v>
      </c>
      <c r="C11794" s="74" t="s">
        <v>178</v>
      </c>
      <c r="D11794" s="73">
        <v>46059.740000000005</v>
      </c>
    </row>
    <row r="11795" spans="2:4" x14ac:dyDescent="0.3">
      <c r="B11795" s="72" t="s">
        <v>692</v>
      </c>
      <c r="C11795" s="74" t="s">
        <v>180</v>
      </c>
      <c r="D11795" s="73">
        <v>20929.600000000002</v>
      </c>
    </row>
    <row r="11796" spans="2:4" x14ac:dyDescent="0.3">
      <c r="B11796" s="72" t="s">
        <v>692</v>
      </c>
      <c r="C11796" s="74" t="s">
        <v>182</v>
      </c>
      <c r="D11796" s="73">
        <v>120289.70000000001</v>
      </c>
    </row>
    <row r="11797" spans="2:4" x14ac:dyDescent="0.3">
      <c r="B11797" s="72" t="s">
        <v>692</v>
      </c>
      <c r="C11797" s="74" t="s">
        <v>137</v>
      </c>
      <c r="D11797" s="73">
        <v>3283.5</v>
      </c>
    </row>
    <row r="11798" spans="2:4" x14ac:dyDescent="0.3">
      <c r="B11798" s="72" t="s">
        <v>692</v>
      </c>
      <c r="C11798" s="74" t="s">
        <v>139</v>
      </c>
      <c r="D11798" s="73">
        <v>76878</v>
      </c>
    </row>
    <row r="11799" spans="2:4" x14ac:dyDescent="0.3">
      <c r="B11799" s="72" t="s">
        <v>692</v>
      </c>
      <c r="C11799" s="74" t="s">
        <v>141</v>
      </c>
      <c r="D11799" s="73">
        <v>89288</v>
      </c>
    </row>
    <row r="11800" spans="2:4" x14ac:dyDescent="0.3">
      <c r="B11800" s="72" t="s">
        <v>692</v>
      </c>
      <c r="C11800" s="74" t="s">
        <v>143</v>
      </c>
      <c r="D11800" s="73">
        <v>10287.789999999999</v>
      </c>
    </row>
    <row r="11801" spans="2:4" x14ac:dyDescent="0.3">
      <c r="B11801" s="72" t="s">
        <v>692</v>
      </c>
      <c r="C11801" s="74" t="s">
        <v>145</v>
      </c>
      <c r="D11801" s="73">
        <v>4901.2199999999993</v>
      </c>
    </row>
    <row r="11802" spans="2:4" x14ac:dyDescent="0.3">
      <c r="B11802" s="72" t="s">
        <v>692</v>
      </c>
      <c r="C11802" s="74" t="s">
        <v>147</v>
      </c>
      <c r="D11802" s="73">
        <v>1066.3200000000002</v>
      </c>
    </row>
    <row r="11803" spans="2:4" x14ac:dyDescent="0.3">
      <c r="B11803" s="72" t="s">
        <v>692</v>
      </c>
      <c r="C11803" s="74" t="s">
        <v>149</v>
      </c>
      <c r="D11803" s="73">
        <v>2815.9300000000003</v>
      </c>
    </row>
    <row r="11804" spans="2:4" x14ac:dyDescent="0.3">
      <c r="B11804" s="72" t="s">
        <v>692</v>
      </c>
      <c r="C11804" s="74" t="s">
        <v>159</v>
      </c>
      <c r="D11804" s="73">
        <v>19190.29</v>
      </c>
    </row>
    <row r="11805" spans="2:4" x14ac:dyDescent="0.3">
      <c r="B11805" s="72" t="s">
        <v>692</v>
      </c>
      <c r="C11805" s="74" t="s">
        <v>161</v>
      </c>
      <c r="D11805" s="73">
        <v>62036.729999999996</v>
      </c>
    </row>
    <row r="11806" spans="2:4" x14ac:dyDescent="0.3">
      <c r="B11806" s="72" t="s">
        <v>692</v>
      </c>
      <c r="C11806" s="74" t="s">
        <v>163</v>
      </c>
      <c r="D11806" s="73">
        <v>13618.49</v>
      </c>
    </row>
    <row r="11807" spans="2:4" x14ac:dyDescent="0.3">
      <c r="B11807" s="72" t="s">
        <v>692</v>
      </c>
      <c r="C11807" s="74" t="s">
        <v>165</v>
      </c>
      <c r="D11807" s="73">
        <v>35175.83</v>
      </c>
    </row>
    <row r="11808" spans="2:4" x14ac:dyDescent="0.3">
      <c r="B11808" s="72" t="s">
        <v>692</v>
      </c>
      <c r="C11808" s="74" t="s">
        <v>124</v>
      </c>
      <c r="D11808" s="73">
        <v>8362.4500000000007</v>
      </c>
    </row>
    <row r="11809" spans="2:4" x14ac:dyDescent="0.3">
      <c r="B11809" s="72" t="s">
        <v>692</v>
      </c>
      <c r="C11809" s="74" t="s">
        <v>126</v>
      </c>
      <c r="D11809" s="73">
        <v>278.76</v>
      </c>
    </row>
    <row r="11810" spans="2:4" x14ac:dyDescent="0.3">
      <c r="B11810" s="72" t="s">
        <v>692</v>
      </c>
      <c r="C11810" s="74" t="s">
        <v>128</v>
      </c>
      <c r="D11810" s="73">
        <v>23308.34</v>
      </c>
    </row>
    <row r="11811" spans="2:4" x14ac:dyDescent="0.3">
      <c r="B11811" s="72" t="s">
        <v>692</v>
      </c>
      <c r="C11811" s="74" t="s">
        <v>130</v>
      </c>
      <c r="D11811" s="73">
        <v>8444.27</v>
      </c>
    </row>
    <row r="11812" spans="2:4" x14ac:dyDescent="0.3">
      <c r="B11812" s="72" t="s">
        <v>692</v>
      </c>
      <c r="C11812" s="74" t="s">
        <v>132</v>
      </c>
      <c r="D11812" s="73">
        <v>56185</v>
      </c>
    </row>
    <row r="11813" spans="2:4" x14ac:dyDescent="0.3">
      <c r="B11813" s="72" t="s">
        <v>692</v>
      </c>
      <c r="C11813" s="74" t="s">
        <v>39</v>
      </c>
      <c r="D11813" s="73">
        <v>3574.37</v>
      </c>
    </row>
    <row r="11814" spans="2:4" x14ac:dyDescent="0.3">
      <c r="B11814" s="72" t="s">
        <v>692</v>
      </c>
      <c r="C11814" s="74" t="s">
        <v>49</v>
      </c>
      <c r="D11814" s="73">
        <v>25466.04</v>
      </c>
    </row>
    <row r="11815" spans="2:4" x14ac:dyDescent="0.3">
      <c r="B11815" s="72" t="s">
        <v>692</v>
      </c>
      <c r="C11815" s="74" t="s">
        <v>55</v>
      </c>
      <c r="D11815" s="73">
        <v>56353.95</v>
      </c>
    </row>
    <row r="11816" spans="2:4" x14ac:dyDescent="0.3">
      <c r="B11816" s="72" t="s">
        <v>692</v>
      </c>
      <c r="C11816" s="74" t="s">
        <v>67</v>
      </c>
      <c r="D11816" s="73">
        <v>2082.2199999999998</v>
      </c>
    </row>
    <row r="11817" spans="2:4" x14ac:dyDescent="0.3">
      <c r="B11817" s="72" t="s">
        <v>692</v>
      </c>
      <c r="C11817" s="74" t="s">
        <v>69</v>
      </c>
      <c r="D11817" s="73">
        <v>10284.33</v>
      </c>
    </row>
    <row r="11818" spans="2:4" x14ac:dyDescent="0.3">
      <c r="B11818" s="72" t="s">
        <v>692</v>
      </c>
      <c r="C11818" s="74" t="s">
        <v>71</v>
      </c>
      <c r="D11818" s="73">
        <v>11915</v>
      </c>
    </row>
    <row r="11819" spans="2:4" x14ac:dyDescent="0.3">
      <c r="B11819" s="72" t="s">
        <v>692</v>
      </c>
      <c r="C11819" s="74" t="s">
        <v>77</v>
      </c>
      <c r="D11819" s="73">
        <v>4233.18</v>
      </c>
    </row>
    <row r="11820" spans="2:4" x14ac:dyDescent="0.3">
      <c r="B11820" s="72" t="s">
        <v>692</v>
      </c>
      <c r="C11820" s="74" t="s">
        <v>89</v>
      </c>
      <c r="D11820" s="73">
        <v>1980.21</v>
      </c>
    </row>
    <row r="11821" spans="2:4" x14ac:dyDescent="0.3">
      <c r="B11821" s="72" t="s">
        <v>692</v>
      </c>
      <c r="C11821" s="74" t="s">
        <v>91</v>
      </c>
      <c r="D11821" s="73">
        <v>52163.35</v>
      </c>
    </row>
    <row r="11822" spans="2:4" x14ac:dyDescent="0.3">
      <c r="B11822" s="72" t="s">
        <v>692</v>
      </c>
      <c r="C11822" s="74" t="s">
        <v>93</v>
      </c>
      <c r="D11822" s="73">
        <v>1337.74</v>
      </c>
    </row>
    <row r="11823" spans="2:4" x14ac:dyDescent="0.3">
      <c r="B11823" s="72" t="s">
        <v>692</v>
      </c>
      <c r="C11823" s="74" t="s">
        <v>95</v>
      </c>
      <c r="D11823" s="73">
        <v>2681</v>
      </c>
    </row>
    <row r="11824" spans="2:4" x14ac:dyDescent="0.3">
      <c r="B11824" s="72" t="s">
        <v>692</v>
      </c>
      <c r="C11824" s="74" t="s">
        <v>97</v>
      </c>
      <c r="D11824" s="73">
        <v>2418.91</v>
      </c>
    </row>
    <row r="11825" spans="2:4" x14ac:dyDescent="0.3">
      <c r="B11825" s="72" t="s">
        <v>692</v>
      </c>
      <c r="C11825" s="74" t="s">
        <v>99</v>
      </c>
      <c r="D11825" s="73">
        <v>78.88</v>
      </c>
    </row>
    <row r="11826" spans="2:4" x14ac:dyDescent="0.3">
      <c r="B11826" s="72" t="s">
        <v>692</v>
      </c>
      <c r="C11826" s="74" t="s">
        <v>101</v>
      </c>
      <c r="D11826" s="73">
        <v>10174.18</v>
      </c>
    </row>
    <row r="11827" spans="2:4" x14ac:dyDescent="0.3">
      <c r="B11827" s="72" t="s">
        <v>692</v>
      </c>
      <c r="C11827" s="74" t="s">
        <v>105</v>
      </c>
      <c r="D11827" s="73">
        <v>2292</v>
      </c>
    </row>
    <row r="11828" spans="2:4" x14ac:dyDescent="0.3">
      <c r="B11828" s="72" t="s">
        <v>692</v>
      </c>
      <c r="C11828" s="74" t="s">
        <v>107</v>
      </c>
      <c r="D11828" s="73">
        <v>51266.16</v>
      </c>
    </row>
    <row r="11829" spans="2:4" x14ac:dyDescent="0.3">
      <c r="B11829" s="72" t="s">
        <v>692</v>
      </c>
      <c r="C11829" s="74" t="s">
        <v>109</v>
      </c>
      <c r="D11829" s="73">
        <v>4015.16</v>
      </c>
    </row>
    <row r="11830" spans="2:4" x14ac:dyDescent="0.3">
      <c r="B11830" s="72" t="s">
        <v>692</v>
      </c>
      <c r="C11830" s="74" t="s">
        <v>111</v>
      </c>
      <c r="D11830" s="73">
        <v>15072.77</v>
      </c>
    </row>
    <row r="11831" spans="2:4" x14ac:dyDescent="0.3">
      <c r="B11831" s="72" t="s">
        <v>692</v>
      </c>
      <c r="C11831" s="74" t="s">
        <v>117</v>
      </c>
      <c r="D11831" s="73">
        <v>172949.71000000002</v>
      </c>
    </row>
    <row r="11832" spans="2:4" x14ac:dyDescent="0.3">
      <c r="B11832" s="72" t="s">
        <v>692</v>
      </c>
      <c r="C11832" s="74" t="s">
        <v>119</v>
      </c>
      <c r="D11832" s="73">
        <v>644.98</v>
      </c>
    </row>
    <row r="11833" spans="2:4" x14ac:dyDescent="0.3">
      <c r="B11833" s="72" t="s">
        <v>692</v>
      </c>
      <c r="C11833" s="74" t="s">
        <v>121</v>
      </c>
      <c r="D11833" s="73">
        <v>6547.99</v>
      </c>
    </row>
    <row r="11834" spans="2:4" x14ac:dyDescent="0.3">
      <c r="B11834" s="72" t="s">
        <v>692</v>
      </c>
      <c r="C11834" s="74" t="s">
        <v>22</v>
      </c>
      <c r="D11834" s="73">
        <v>1979.88</v>
      </c>
    </row>
    <row r="11835" spans="2:4" x14ac:dyDescent="0.3">
      <c r="B11835" s="72" t="s">
        <v>520</v>
      </c>
      <c r="C11835" s="74" t="s">
        <v>194</v>
      </c>
      <c r="D11835" s="73">
        <v>937.5</v>
      </c>
    </row>
    <row r="11836" spans="2:4" x14ac:dyDescent="0.3">
      <c r="B11836" s="72" t="s">
        <v>520</v>
      </c>
      <c r="C11836" s="74" t="s">
        <v>193</v>
      </c>
      <c r="D11836" s="73">
        <v>-937.5</v>
      </c>
    </row>
    <row r="11837" spans="2:4" x14ac:dyDescent="0.3">
      <c r="B11837" s="72" t="s">
        <v>520</v>
      </c>
      <c r="C11837" s="74" t="s">
        <v>185</v>
      </c>
      <c r="D11837" s="73">
        <v>5705</v>
      </c>
    </row>
    <row r="11838" spans="2:4" x14ac:dyDescent="0.3">
      <c r="B11838" s="72" t="s">
        <v>520</v>
      </c>
      <c r="C11838" s="74" t="s">
        <v>186</v>
      </c>
      <c r="D11838" s="73">
        <v>360</v>
      </c>
    </row>
    <row r="11839" spans="2:4" x14ac:dyDescent="0.3">
      <c r="B11839" s="72" t="s">
        <v>520</v>
      </c>
      <c r="C11839" s="74" t="s">
        <v>187</v>
      </c>
      <c r="D11839" s="73">
        <v>20368.080000000002</v>
      </c>
    </row>
    <row r="11840" spans="2:4" x14ac:dyDescent="0.3">
      <c r="B11840" s="72" t="s">
        <v>520</v>
      </c>
      <c r="C11840" s="74" t="s">
        <v>190</v>
      </c>
      <c r="D11840" s="73">
        <v>18242.169999999998</v>
      </c>
    </row>
    <row r="11841" spans="2:4" x14ac:dyDescent="0.3">
      <c r="B11841" s="72" t="s">
        <v>520</v>
      </c>
      <c r="C11841" s="74" t="s">
        <v>191</v>
      </c>
      <c r="D11841" s="73">
        <v>1925.03</v>
      </c>
    </row>
    <row r="11842" spans="2:4" x14ac:dyDescent="0.3">
      <c r="B11842" s="72" t="s">
        <v>520</v>
      </c>
      <c r="C11842" s="74" t="s">
        <v>192</v>
      </c>
      <c r="D11842" s="73">
        <v>498925.66</v>
      </c>
    </row>
    <row r="11843" spans="2:4" x14ac:dyDescent="0.3">
      <c r="B11843" s="72" t="s">
        <v>520</v>
      </c>
      <c r="C11843" s="74" t="s">
        <v>174</v>
      </c>
      <c r="D11843" s="73">
        <v>3717.9</v>
      </c>
    </row>
    <row r="11844" spans="2:4" x14ac:dyDescent="0.3">
      <c r="B11844" s="72" t="s">
        <v>520</v>
      </c>
      <c r="C11844" s="74" t="s">
        <v>180</v>
      </c>
      <c r="D11844" s="73">
        <v>500.62</v>
      </c>
    </row>
    <row r="11845" spans="2:4" x14ac:dyDescent="0.3">
      <c r="B11845" s="72" t="s">
        <v>520</v>
      </c>
      <c r="C11845" s="74" t="s">
        <v>182</v>
      </c>
      <c r="D11845" s="73">
        <v>97119.260000000009</v>
      </c>
    </row>
    <row r="11846" spans="2:4" x14ac:dyDescent="0.3">
      <c r="B11846" s="72" t="s">
        <v>520</v>
      </c>
      <c r="C11846" s="74" t="s">
        <v>139</v>
      </c>
      <c r="D11846" s="73">
        <v>22163.599999999999</v>
      </c>
    </row>
    <row r="11847" spans="2:4" x14ac:dyDescent="0.3">
      <c r="B11847" s="72" t="s">
        <v>520</v>
      </c>
      <c r="C11847" s="74" t="s">
        <v>141</v>
      </c>
      <c r="D11847" s="73">
        <v>92702.399999999994</v>
      </c>
    </row>
    <row r="11848" spans="2:4" x14ac:dyDescent="0.3">
      <c r="B11848" s="72" t="s">
        <v>520</v>
      </c>
      <c r="C11848" s="74" t="s">
        <v>143</v>
      </c>
      <c r="D11848" s="73">
        <v>3056.0099999999998</v>
      </c>
    </row>
    <row r="11849" spans="2:4" x14ac:dyDescent="0.3">
      <c r="B11849" s="72" t="s">
        <v>520</v>
      </c>
      <c r="C11849" s="74" t="s">
        <v>145</v>
      </c>
      <c r="D11849" s="73">
        <v>4133.9400000000005</v>
      </c>
    </row>
    <row r="11850" spans="2:4" x14ac:dyDescent="0.3">
      <c r="B11850" s="72" t="s">
        <v>520</v>
      </c>
      <c r="C11850" s="74" t="s">
        <v>147</v>
      </c>
      <c r="D11850" s="73">
        <v>604.54999999999995</v>
      </c>
    </row>
    <row r="11851" spans="2:4" x14ac:dyDescent="0.3">
      <c r="B11851" s="72" t="s">
        <v>520</v>
      </c>
      <c r="C11851" s="74" t="s">
        <v>149</v>
      </c>
      <c r="D11851" s="73">
        <v>3242.0699999999997</v>
      </c>
    </row>
    <row r="11852" spans="2:4" x14ac:dyDescent="0.3">
      <c r="B11852" s="72" t="s">
        <v>520</v>
      </c>
      <c r="C11852" s="74" t="s">
        <v>159</v>
      </c>
      <c r="D11852" s="73">
        <v>9996.49</v>
      </c>
    </row>
    <row r="11853" spans="2:4" x14ac:dyDescent="0.3">
      <c r="B11853" s="72" t="s">
        <v>520</v>
      </c>
      <c r="C11853" s="74" t="s">
        <v>161</v>
      </c>
      <c r="D11853" s="73">
        <v>71401.48000000001</v>
      </c>
    </row>
    <row r="11854" spans="2:4" x14ac:dyDescent="0.3">
      <c r="B11854" s="72" t="s">
        <v>520</v>
      </c>
      <c r="C11854" s="74" t="s">
        <v>163</v>
      </c>
      <c r="D11854" s="73">
        <v>7591.9600000000009</v>
      </c>
    </row>
    <row r="11855" spans="2:4" x14ac:dyDescent="0.3">
      <c r="B11855" s="72" t="s">
        <v>520</v>
      </c>
      <c r="C11855" s="74" t="s">
        <v>165</v>
      </c>
      <c r="D11855" s="73">
        <v>40780.520000000004</v>
      </c>
    </row>
    <row r="11856" spans="2:4" x14ac:dyDescent="0.3">
      <c r="B11856" s="72" t="s">
        <v>520</v>
      </c>
      <c r="C11856" s="74" t="s">
        <v>124</v>
      </c>
      <c r="D11856" s="73">
        <v>16392.849999999999</v>
      </c>
    </row>
    <row r="11857" spans="2:4" x14ac:dyDescent="0.3">
      <c r="B11857" s="72" t="s">
        <v>520</v>
      </c>
      <c r="C11857" s="74" t="s">
        <v>128</v>
      </c>
      <c r="D11857" s="73">
        <v>876.39</v>
      </c>
    </row>
    <row r="11858" spans="2:4" x14ac:dyDescent="0.3">
      <c r="B11858" s="72" t="s">
        <v>520</v>
      </c>
      <c r="C11858" s="74" t="s">
        <v>130</v>
      </c>
      <c r="D11858" s="73">
        <v>6056.49</v>
      </c>
    </row>
    <row r="11859" spans="2:4" x14ac:dyDescent="0.3">
      <c r="B11859" s="72" t="s">
        <v>520</v>
      </c>
      <c r="C11859" s="74" t="s">
        <v>132</v>
      </c>
      <c r="D11859" s="73">
        <v>29506.399999999998</v>
      </c>
    </row>
    <row r="11860" spans="2:4" x14ac:dyDescent="0.3">
      <c r="B11860" s="72" t="s">
        <v>520</v>
      </c>
      <c r="C11860" s="74" t="s">
        <v>35</v>
      </c>
      <c r="D11860" s="73">
        <v>3078.24</v>
      </c>
    </row>
    <row r="11861" spans="2:4" x14ac:dyDescent="0.3">
      <c r="B11861" s="72" t="s">
        <v>520</v>
      </c>
      <c r="C11861" s="74" t="s">
        <v>37</v>
      </c>
      <c r="D11861" s="73">
        <v>5000</v>
      </c>
    </row>
    <row r="11862" spans="2:4" x14ac:dyDescent="0.3">
      <c r="B11862" s="72" t="s">
        <v>520</v>
      </c>
      <c r="C11862" s="74" t="s">
        <v>39</v>
      </c>
      <c r="D11862" s="73">
        <v>2014.77</v>
      </c>
    </row>
    <row r="11863" spans="2:4" x14ac:dyDescent="0.3">
      <c r="B11863" s="72" t="s">
        <v>520</v>
      </c>
      <c r="C11863" s="74" t="s">
        <v>49</v>
      </c>
      <c r="D11863" s="73">
        <v>10399.040000000001</v>
      </c>
    </row>
    <row r="11864" spans="2:4" x14ac:dyDescent="0.3">
      <c r="B11864" s="72" t="s">
        <v>520</v>
      </c>
      <c r="C11864" s="74" t="s">
        <v>55</v>
      </c>
      <c r="D11864" s="73">
        <v>82864.200000000012</v>
      </c>
    </row>
    <row r="11865" spans="2:4" x14ac:dyDescent="0.3">
      <c r="B11865" s="72" t="s">
        <v>520</v>
      </c>
      <c r="C11865" s="74" t="s">
        <v>57</v>
      </c>
      <c r="D11865" s="73">
        <v>1711.1</v>
      </c>
    </row>
    <row r="11866" spans="2:4" x14ac:dyDescent="0.3">
      <c r="B11866" s="72" t="s">
        <v>520</v>
      </c>
      <c r="C11866" s="74" t="s">
        <v>65</v>
      </c>
      <c r="D11866" s="73">
        <v>2584.6000000000004</v>
      </c>
    </row>
    <row r="11867" spans="2:4" x14ac:dyDescent="0.3">
      <c r="B11867" s="72" t="s">
        <v>520</v>
      </c>
      <c r="C11867" s="74" t="s">
        <v>69</v>
      </c>
      <c r="D11867" s="73">
        <v>5238.43</v>
      </c>
    </row>
    <row r="11868" spans="2:4" x14ac:dyDescent="0.3">
      <c r="B11868" s="72" t="s">
        <v>520</v>
      </c>
      <c r="C11868" s="74" t="s">
        <v>71</v>
      </c>
      <c r="D11868" s="73">
        <v>8226</v>
      </c>
    </row>
    <row r="11869" spans="2:4" x14ac:dyDescent="0.3">
      <c r="B11869" s="72" t="s">
        <v>520</v>
      </c>
      <c r="C11869" s="74" t="s">
        <v>89</v>
      </c>
      <c r="D11869" s="73">
        <v>3724.49</v>
      </c>
    </row>
    <row r="11870" spans="2:4" x14ac:dyDescent="0.3">
      <c r="B11870" s="72" t="s">
        <v>520</v>
      </c>
      <c r="C11870" s="74" t="s">
        <v>91</v>
      </c>
      <c r="D11870" s="73">
        <v>15434.98</v>
      </c>
    </row>
    <row r="11871" spans="2:4" x14ac:dyDescent="0.3">
      <c r="B11871" s="72" t="s">
        <v>520</v>
      </c>
      <c r="C11871" s="74" t="s">
        <v>93</v>
      </c>
      <c r="D11871" s="73">
        <v>6280.54</v>
      </c>
    </row>
    <row r="11872" spans="2:4" x14ac:dyDescent="0.3">
      <c r="B11872" s="72" t="s">
        <v>520</v>
      </c>
      <c r="C11872" s="74" t="s">
        <v>95</v>
      </c>
      <c r="D11872" s="73">
        <v>7066.39</v>
      </c>
    </row>
    <row r="11873" spans="2:4" x14ac:dyDescent="0.3">
      <c r="B11873" s="72" t="s">
        <v>520</v>
      </c>
      <c r="C11873" s="74" t="s">
        <v>97</v>
      </c>
      <c r="D11873" s="73">
        <v>344.17</v>
      </c>
    </row>
    <row r="11874" spans="2:4" x14ac:dyDescent="0.3">
      <c r="B11874" s="72" t="s">
        <v>520</v>
      </c>
      <c r="C11874" s="74" t="s">
        <v>101</v>
      </c>
      <c r="D11874" s="73">
        <v>1323.45</v>
      </c>
    </row>
    <row r="11875" spans="2:4" x14ac:dyDescent="0.3">
      <c r="B11875" s="72" t="s">
        <v>520</v>
      </c>
      <c r="C11875" s="74" t="s">
        <v>105</v>
      </c>
      <c r="D11875" s="73">
        <v>1131</v>
      </c>
    </row>
    <row r="11876" spans="2:4" x14ac:dyDescent="0.3">
      <c r="B11876" s="72" t="s">
        <v>520</v>
      </c>
      <c r="C11876" s="74" t="s">
        <v>107</v>
      </c>
      <c r="D11876" s="73">
        <v>16.899999999999999</v>
      </c>
    </row>
    <row r="11877" spans="2:4" x14ac:dyDescent="0.3">
      <c r="B11877" s="72" t="s">
        <v>520</v>
      </c>
      <c r="C11877" s="74" t="s">
        <v>109</v>
      </c>
      <c r="D11877" s="73">
        <v>5233.57</v>
      </c>
    </row>
    <row r="11878" spans="2:4" x14ac:dyDescent="0.3">
      <c r="B11878" s="72" t="s">
        <v>520</v>
      </c>
      <c r="C11878" s="74" t="s">
        <v>111</v>
      </c>
      <c r="D11878" s="73">
        <v>5814.15</v>
      </c>
    </row>
    <row r="11879" spans="2:4" x14ac:dyDescent="0.3">
      <c r="B11879" s="72" t="s">
        <v>520</v>
      </c>
      <c r="C11879" s="74" t="s">
        <v>117</v>
      </c>
      <c r="D11879" s="73">
        <v>15636.44</v>
      </c>
    </row>
    <row r="11880" spans="2:4" x14ac:dyDescent="0.3">
      <c r="B11880" s="72" t="s">
        <v>520</v>
      </c>
      <c r="C11880" s="74" t="s">
        <v>119</v>
      </c>
      <c r="D11880" s="73">
        <v>15026.380000000001</v>
      </c>
    </row>
    <row r="11881" spans="2:4" x14ac:dyDescent="0.3">
      <c r="B11881" s="72" t="s">
        <v>520</v>
      </c>
      <c r="C11881" s="74" t="s">
        <v>121</v>
      </c>
      <c r="D11881" s="73">
        <v>345.8</v>
      </c>
    </row>
    <row r="11882" spans="2:4" x14ac:dyDescent="0.3">
      <c r="B11882" s="72" t="s">
        <v>520</v>
      </c>
      <c r="C11882" s="74" t="s">
        <v>22</v>
      </c>
      <c r="D11882" s="73">
        <v>447.40999999999997</v>
      </c>
    </row>
    <row r="11883" spans="2:4" x14ac:dyDescent="0.3">
      <c r="B11883" s="72" t="s">
        <v>504</v>
      </c>
      <c r="C11883" s="74" t="s">
        <v>194</v>
      </c>
      <c r="D11883" s="73">
        <v>11543.3</v>
      </c>
    </row>
    <row r="11884" spans="2:4" x14ac:dyDescent="0.3">
      <c r="B11884" s="72" t="s">
        <v>504</v>
      </c>
      <c r="C11884" s="74" t="s">
        <v>193</v>
      </c>
      <c r="D11884" s="73">
        <v>-11543.3</v>
      </c>
    </row>
    <row r="11885" spans="2:4" x14ac:dyDescent="0.3">
      <c r="B11885" s="72" t="s">
        <v>504</v>
      </c>
      <c r="C11885" s="74" t="s">
        <v>191</v>
      </c>
      <c r="D11885" s="73">
        <v>6075.28</v>
      </c>
    </row>
    <row r="11886" spans="2:4" x14ac:dyDescent="0.3">
      <c r="B11886" s="72" t="s">
        <v>504</v>
      </c>
      <c r="C11886" s="74" t="s">
        <v>192</v>
      </c>
      <c r="D11886" s="73">
        <v>959237.59</v>
      </c>
    </row>
    <row r="11887" spans="2:4" x14ac:dyDescent="0.3">
      <c r="B11887" s="72" t="s">
        <v>504</v>
      </c>
      <c r="C11887" s="74" t="s">
        <v>180</v>
      </c>
      <c r="D11887" s="73">
        <v>14677.38</v>
      </c>
    </row>
    <row r="11888" spans="2:4" x14ac:dyDescent="0.3">
      <c r="B11888" s="72" t="s">
        <v>504</v>
      </c>
      <c r="C11888" s="74" t="s">
        <v>182</v>
      </c>
      <c r="D11888" s="73">
        <v>290993.05</v>
      </c>
    </row>
    <row r="11889" spans="2:4" x14ac:dyDescent="0.3">
      <c r="B11889" s="72" t="s">
        <v>504</v>
      </c>
      <c r="C11889" s="74" t="s">
        <v>137</v>
      </c>
      <c r="D11889" s="73">
        <v>7824.97</v>
      </c>
    </row>
    <row r="11890" spans="2:4" x14ac:dyDescent="0.3">
      <c r="B11890" s="72" t="s">
        <v>504</v>
      </c>
      <c r="C11890" s="74" t="s">
        <v>139</v>
      </c>
      <c r="D11890" s="73">
        <v>69696</v>
      </c>
    </row>
    <row r="11891" spans="2:4" x14ac:dyDescent="0.3">
      <c r="B11891" s="72" t="s">
        <v>504</v>
      </c>
      <c r="C11891" s="74" t="s">
        <v>141</v>
      </c>
      <c r="D11891" s="73">
        <v>139458</v>
      </c>
    </row>
    <row r="11892" spans="2:4" x14ac:dyDescent="0.3">
      <c r="B11892" s="72" t="s">
        <v>504</v>
      </c>
      <c r="C11892" s="74" t="s">
        <v>143</v>
      </c>
      <c r="D11892" s="73">
        <v>9934.65</v>
      </c>
    </row>
    <row r="11893" spans="2:4" x14ac:dyDescent="0.3">
      <c r="B11893" s="72" t="s">
        <v>504</v>
      </c>
      <c r="C11893" s="74" t="s">
        <v>145</v>
      </c>
      <c r="D11893" s="73">
        <v>6089.32</v>
      </c>
    </row>
    <row r="11894" spans="2:4" x14ac:dyDescent="0.3">
      <c r="B11894" s="72" t="s">
        <v>504</v>
      </c>
      <c r="C11894" s="74" t="s">
        <v>147</v>
      </c>
      <c r="D11894" s="73">
        <v>1799.23</v>
      </c>
    </row>
    <row r="11895" spans="2:4" x14ac:dyDescent="0.3">
      <c r="B11895" s="72" t="s">
        <v>504</v>
      </c>
      <c r="C11895" s="74" t="s">
        <v>149</v>
      </c>
      <c r="D11895" s="73">
        <v>5712.0300000000007</v>
      </c>
    </row>
    <row r="11896" spans="2:4" x14ac:dyDescent="0.3">
      <c r="B11896" s="72" t="s">
        <v>504</v>
      </c>
      <c r="C11896" s="74" t="s">
        <v>159</v>
      </c>
      <c r="D11896" s="73">
        <v>32495.93</v>
      </c>
    </row>
    <row r="11897" spans="2:4" x14ac:dyDescent="0.3">
      <c r="B11897" s="72" t="s">
        <v>504</v>
      </c>
      <c r="C11897" s="74" t="s">
        <v>161</v>
      </c>
      <c r="D11897" s="73">
        <v>138246.29</v>
      </c>
    </row>
    <row r="11898" spans="2:4" x14ac:dyDescent="0.3">
      <c r="B11898" s="72" t="s">
        <v>504</v>
      </c>
      <c r="C11898" s="74" t="s">
        <v>163</v>
      </c>
      <c r="D11898" s="73">
        <v>22587.21</v>
      </c>
    </row>
    <row r="11899" spans="2:4" x14ac:dyDescent="0.3">
      <c r="B11899" s="72" t="s">
        <v>504</v>
      </c>
      <c r="C11899" s="74" t="s">
        <v>165</v>
      </c>
      <c r="D11899" s="73">
        <v>71291.959999999992</v>
      </c>
    </row>
    <row r="11900" spans="2:4" x14ac:dyDescent="0.3">
      <c r="B11900" s="72" t="s">
        <v>504</v>
      </c>
      <c r="C11900" s="74" t="s">
        <v>124</v>
      </c>
      <c r="D11900" s="73">
        <v>24571.7</v>
      </c>
    </row>
    <row r="11901" spans="2:4" x14ac:dyDescent="0.3">
      <c r="B11901" s="72" t="s">
        <v>504</v>
      </c>
      <c r="C11901" s="74" t="s">
        <v>128</v>
      </c>
      <c r="D11901" s="73">
        <v>26062.42</v>
      </c>
    </row>
    <row r="11902" spans="2:4" x14ac:dyDescent="0.3">
      <c r="B11902" s="72" t="s">
        <v>504</v>
      </c>
      <c r="C11902" s="74" t="s">
        <v>130</v>
      </c>
      <c r="D11902" s="73">
        <v>123.56</v>
      </c>
    </row>
    <row r="11903" spans="2:4" x14ac:dyDescent="0.3">
      <c r="B11903" s="72" t="s">
        <v>504</v>
      </c>
      <c r="C11903" s="74" t="s">
        <v>132</v>
      </c>
      <c r="D11903" s="73">
        <v>103283.67</v>
      </c>
    </row>
    <row r="11904" spans="2:4" x14ac:dyDescent="0.3">
      <c r="B11904" s="72" t="s">
        <v>504</v>
      </c>
      <c r="C11904" s="74" t="s">
        <v>35</v>
      </c>
      <c r="D11904" s="73">
        <v>4819.24</v>
      </c>
    </row>
    <row r="11905" spans="2:4" x14ac:dyDescent="0.3">
      <c r="B11905" s="72" t="s">
        <v>504</v>
      </c>
      <c r="C11905" s="74" t="s">
        <v>49</v>
      </c>
      <c r="D11905" s="73">
        <v>16856.21</v>
      </c>
    </row>
    <row r="11906" spans="2:4" x14ac:dyDescent="0.3">
      <c r="B11906" s="72" t="s">
        <v>504</v>
      </c>
      <c r="C11906" s="74" t="s">
        <v>55</v>
      </c>
      <c r="D11906" s="73">
        <v>50509.17</v>
      </c>
    </row>
    <row r="11907" spans="2:4" x14ac:dyDescent="0.3">
      <c r="B11907" s="72" t="s">
        <v>504</v>
      </c>
      <c r="C11907" s="74" t="s">
        <v>57</v>
      </c>
      <c r="D11907" s="73">
        <v>16549.330000000002</v>
      </c>
    </row>
    <row r="11908" spans="2:4" x14ac:dyDescent="0.3">
      <c r="B11908" s="72" t="s">
        <v>504</v>
      </c>
      <c r="C11908" s="74" t="s">
        <v>59</v>
      </c>
      <c r="D11908" s="73">
        <v>3889.07</v>
      </c>
    </row>
    <row r="11909" spans="2:4" x14ac:dyDescent="0.3">
      <c r="B11909" s="72" t="s">
        <v>504</v>
      </c>
      <c r="C11909" s="74" t="s">
        <v>61</v>
      </c>
      <c r="D11909" s="73">
        <v>17.190000000000001</v>
      </c>
    </row>
    <row r="11910" spans="2:4" x14ac:dyDescent="0.3">
      <c r="B11910" s="72" t="s">
        <v>504</v>
      </c>
      <c r="C11910" s="74" t="s">
        <v>65</v>
      </c>
      <c r="D11910" s="73">
        <v>4465.74</v>
      </c>
    </row>
    <row r="11911" spans="2:4" x14ac:dyDescent="0.3">
      <c r="B11911" s="72" t="s">
        <v>504</v>
      </c>
      <c r="C11911" s="74" t="s">
        <v>69</v>
      </c>
      <c r="D11911" s="73">
        <v>27921.62</v>
      </c>
    </row>
    <row r="11912" spans="2:4" x14ac:dyDescent="0.3">
      <c r="B11912" s="72" t="s">
        <v>504</v>
      </c>
      <c r="C11912" s="74" t="s">
        <v>71</v>
      </c>
      <c r="D11912" s="73">
        <v>12099</v>
      </c>
    </row>
    <row r="11913" spans="2:4" x14ac:dyDescent="0.3">
      <c r="B11913" s="72" t="s">
        <v>504</v>
      </c>
      <c r="C11913" s="74" t="s">
        <v>81</v>
      </c>
      <c r="D11913" s="73">
        <v>200</v>
      </c>
    </row>
    <row r="11914" spans="2:4" x14ac:dyDescent="0.3">
      <c r="B11914" s="72" t="s">
        <v>504</v>
      </c>
      <c r="C11914" s="74" t="s">
        <v>85</v>
      </c>
      <c r="D11914" s="73">
        <v>7467.04</v>
      </c>
    </row>
    <row r="11915" spans="2:4" x14ac:dyDescent="0.3">
      <c r="B11915" s="72" t="s">
        <v>504</v>
      </c>
      <c r="C11915" s="74" t="s">
        <v>89</v>
      </c>
      <c r="D11915" s="73">
        <v>33071.67</v>
      </c>
    </row>
    <row r="11916" spans="2:4" x14ac:dyDescent="0.3">
      <c r="B11916" s="72" t="s">
        <v>504</v>
      </c>
      <c r="C11916" s="74" t="s">
        <v>91</v>
      </c>
      <c r="D11916" s="73">
        <v>20410.63</v>
      </c>
    </row>
    <row r="11917" spans="2:4" x14ac:dyDescent="0.3">
      <c r="B11917" s="72" t="s">
        <v>504</v>
      </c>
      <c r="C11917" s="74" t="s">
        <v>93</v>
      </c>
      <c r="D11917" s="73">
        <v>1450.08</v>
      </c>
    </row>
    <row r="11918" spans="2:4" x14ac:dyDescent="0.3">
      <c r="B11918" s="72" t="s">
        <v>504</v>
      </c>
      <c r="C11918" s="74" t="s">
        <v>95</v>
      </c>
      <c r="D11918" s="73">
        <v>1514.11</v>
      </c>
    </row>
    <row r="11919" spans="2:4" x14ac:dyDescent="0.3">
      <c r="B11919" s="72" t="s">
        <v>504</v>
      </c>
      <c r="C11919" s="74" t="s">
        <v>101</v>
      </c>
      <c r="D11919" s="73">
        <v>11750.28</v>
      </c>
    </row>
    <row r="11920" spans="2:4" x14ac:dyDescent="0.3">
      <c r="B11920" s="72" t="s">
        <v>504</v>
      </c>
      <c r="C11920" s="74" t="s">
        <v>107</v>
      </c>
      <c r="D11920" s="73">
        <v>3346.88</v>
      </c>
    </row>
    <row r="11921" spans="2:4" x14ac:dyDescent="0.3">
      <c r="B11921" s="72" t="s">
        <v>504</v>
      </c>
      <c r="C11921" s="74" t="s">
        <v>109</v>
      </c>
      <c r="D11921" s="73">
        <v>10572.09</v>
      </c>
    </row>
    <row r="11922" spans="2:4" x14ac:dyDescent="0.3">
      <c r="B11922" s="72" t="s">
        <v>504</v>
      </c>
      <c r="C11922" s="74" t="s">
        <v>111</v>
      </c>
      <c r="D11922" s="73">
        <v>3388.45</v>
      </c>
    </row>
    <row r="11923" spans="2:4" x14ac:dyDescent="0.3">
      <c r="B11923" s="72" t="s">
        <v>504</v>
      </c>
      <c r="C11923" s="74" t="s">
        <v>115</v>
      </c>
      <c r="D11923" s="73">
        <v>6659.86</v>
      </c>
    </row>
    <row r="11924" spans="2:4" x14ac:dyDescent="0.3">
      <c r="B11924" s="72" t="s">
        <v>504</v>
      </c>
      <c r="C11924" s="74" t="s">
        <v>117</v>
      </c>
      <c r="D11924" s="73">
        <v>16488.260000000002</v>
      </c>
    </row>
    <row r="11925" spans="2:4" x14ac:dyDescent="0.3">
      <c r="B11925" s="72" t="s">
        <v>504</v>
      </c>
      <c r="C11925" s="74" t="s">
        <v>119</v>
      </c>
      <c r="D11925" s="73">
        <v>296.24</v>
      </c>
    </row>
    <row r="11926" spans="2:4" x14ac:dyDescent="0.3">
      <c r="B11926" s="72" t="s">
        <v>504</v>
      </c>
      <c r="C11926" s="74" t="s">
        <v>121</v>
      </c>
      <c r="D11926" s="73">
        <v>26037.170000000002</v>
      </c>
    </row>
    <row r="11927" spans="2:4" x14ac:dyDescent="0.3">
      <c r="B11927" s="72" t="s">
        <v>504</v>
      </c>
      <c r="C11927" s="74" t="s">
        <v>22</v>
      </c>
      <c r="D11927" s="73">
        <v>5714.01</v>
      </c>
    </row>
    <row r="11928" spans="2:4" x14ac:dyDescent="0.3">
      <c r="B11928" s="72" t="s">
        <v>504</v>
      </c>
      <c r="C11928" s="74" t="s">
        <v>14</v>
      </c>
      <c r="D11928" s="73">
        <v>11985</v>
      </c>
    </row>
    <row r="11929" spans="2:4" x14ac:dyDescent="0.3">
      <c r="B11929" s="72" t="s">
        <v>504</v>
      </c>
      <c r="C11929" s="74" t="s">
        <v>16</v>
      </c>
      <c r="D11929" s="73">
        <v>6074.44</v>
      </c>
    </row>
    <row r="11930" spans="2:4" x14ac:dyDescent="0.3">
      <c r="B11930" s="72" t="s">
        <v>730</v>
      </c>
      <c r="C11930" s="74" t="s">
        <v>194</v>
      </c>
      <c r="D11930" s="73">
        <v>100502.95000000001</v>
      </c>
    </row>
    <row r="11931" spans="2:4" x14ac:dyDescent="0.3">
      <c r="B11931" s="72" t="s">
        <v>730</v>
      </c>
      <c r="C11931" s="74" t="s">
        <v>193</v>
      </c>
      <c r="D11931" s="73">
        <v>-100502.95</v>
      </c>
    </row>
    <row r="11932" spans="2:4" x14ac:dyDescent="0.3">
      <c r="B11932" s="72" t="s">
        <v>730</v>
      </c>
      <c r="C11932" s="74" t="s">
        <v>187</v>
      </c>
      <c r="D11932" s="73">
        <v>202840.35</v>
      </c>
    </row>
    <row r="11933" spans="2:4" x14ac:dyDescent="0.3">
      <c r="B11933" s="72" t="s">
        <v>730</v>
      </c>
      <c r="C11933" s="74" t="s">
        <v>190</v>
      </c>
      <c r="D11933" s="73">
        <v>216230.5</v>
      </c>
    </row>
    <row r="11934" spans="2:4" x14ac:dyDescent="0.3">
      <c r="B11934" s="72" t="s">
        <v>730</v>
      </c>
      <c r="C11934" s="74" t="s">
        <v>191</v>
      </c>
      <c r="D11934" s="73">
        <v>133096.37</v>
      </c>
    </row>
    <row r="11935" spans="2:4" x14ac:dyDescent="0.3">
      <c r="B11935" s="72" t="s">
        <v>730</v>
      </c>
      <c r="C11935" s="74" t="s">
        <v>192</v>
      </c>
      <c r="D11935" s="73">
        <v>4348076.0999999996</v>
      </c>
    </row>
    <row r="11936" spans="2:4" x14ac:dyDescent="0.3">
      <c r="B11936" s="72" t="s">
        <v>730</v>
      </c>
      <c r="C11936" s="74" t="s">
        <v>174</v>
      </c>
      <c r="D11936" s="73">
        <v>171985.59</v>
      </c>
    </row>
    <row r="11937" spans="2:4" x14ac:dyDescent="0.3">
      <c r="B11937" s="72" t="s">
        <v>730</v>
      </c>
      <c r="C11937" s="74" t="s">
        <v>178</v>
      </c>
      <c r="D11937" s="73">
        <v>198147.27000000002</v>
      </c>
    </row>
    <row r="11938" spans="2:4" x14ac:dyDescent="0.3">
      <c r="B11938" s="72" t="s">
        <v>730</v>
      </c>
      <c r="C11938" s="74" t="s">
        <v>180</v>
      </c>
      <c r="D11938" s="73">
        <v>118971.81</v>
      </c>
    </row>
    <row r="11939" spans="2:4" x14ac:dyDescent="0.3">
      <c r="B11939" s="72" t="s">
        <v>730</v>
      </c>
      <c r="C11939" s="74" t="s">
        <v>182</v>
      </c>
      <c r="D11939" s="73">
        <v>2144875.27</v>
      </c>
    </row>
    <row r="11940" spans="2:4" x14ac:dyDescent="0.3">
      <c r="B11940" s="72" t="s">
        <v>730</v>
      </c>
      <c r="C11940" s="74" t="s">
        <v>139</v>
      </c>
      <c r="D11940" s="73">
        <v>699389.87000000011</v>
      </c>
    </row>
    <row r="11941" spans="2:4" x14ac:dyDescent="0.3">
      <c r="B11941" s="72" t="s">
        <v>730</v>
      </c>
      <c r="C11941" s="74" t="s">
        <v>141</v>
      </c>
      <c r="D11941" s="73">
        <v>645360.13</v>
      </c>
    </row>
    <row r="11942" spans="2:4" x14ac:dyDescent="0.3">
      <c r="B11942" s="72" t="s">
        <v>730</v>
      </c>
      <c r="C11942" s="74" t="s">
        <v>143</v>
      </c>
      <c r="D11942" s="73">
        <v>84900.15</v>
      </c>
    </row>
    <row r="11943" spans="2:4" x14ac:dyDescent="0.3">
      <c r="B11943" s="72" t="s">
        <v>730</v>
      </c>
      <c r="C11943" s="74" t="s">
        <v>145</v>
      </c>
      <c r="D11943" s="73">
        <v>27821.120000000003</v>
      </c>
    </row>
    <row r="11944" spans="2:4" x14ac:dyDescent="0.3">
      <c r="B11944" s="72" t="s">
        <v>730</v>
      </c>
      <c r="C11944" s="74" t="s">
        <v>147</v>
      </c>
      <c r="D11944" s="73">
        <v>19003.32</v>
      </c>
    </row>
    <row r="11945" spans="2:4" x14ac:dyDescent="0.3">
      <c r="B11945" s="72" t="s">
        <v>730</v>
      </c>
      <c r="C11945" s="74" t="s">
        <v>149</v>
      </c>
      <c r="D11945" s="73">
        <v>50244.25</v>
      </c>
    </row>
    <row r="11946" spans="2:4" x14ac:dyDescent="0.3">
      <c r="B11946" s="72" t="s">
        <v>730</v>
      </c>
      <c r="C11946" s="74" t="s">
        <v>159</v>
      </c>
      <c r="D11946" s="73">
        <v>268491.82</v>
      </c>
    </row>
    <row r="11947" spans="2:4" x14ac:dyDescent="0.3">
      <c r="B11947" s="72" t="s">
        <v>730</v>
      </c>
      <c r="C11947" s="74" t="s">
        <v>161</v>
      </c>
      <c r="D11947" s="73">
        <v>681236.30999999994</v>
      </c>
    </row>
    <row r="11948" spans="2:4" x14ac:dyDescent="0.3">
      <c r="B11948" s="72" t="s">
        <v>730</v>
      </c>
      <c r="C11948" s="74" t="s">
        <v>163</v>
      </c>
      <c r="D11948" s="73">
        <v>192153.53</v>
      </c>
    </row>
    <row r="11949" spans="2:4" x14ac:dyDescent="0.3">
      <c r="B11949" s="72" t="s">
        <v>730</v>
      </c>
      <c r="C11949" s="74" t="s">
        <v>165</v>
      </c>
      <c r="D11949" s="73">
        <v>363436.68</v>
      </c>
    </row>
    <row r="11950" spans="2:4" x14ac:dyDescent="0.3">
      <c r="B11950" s="72" t="s">
        <v>730</v>
      </c>
      <c r="C11950" s="74" t="s">
        <v>124</v>
      </c>
      <c r="D11950" s="73">
        <v>243349.2</v>
      </c>
    </row>
    <row r="11951" spans="2:4" x14ac:dyDescent="0.3">
      <c r="B11951" s="72" t="s">
        <v>730</v>
      </c>
      <c r="C11951" s="74" t="s">
        <v>126</v>
      </c>
      <c r="D11951" s="73">
        <v>114693.85</v>
      </c>
    </row>
    <row r="11952" spans="2:4" x14ac:dyDescent="0.3">
      <c r="B11952" s="72" t="s">
        <v>730</v>
      </c>
      <c r="C11952" s="74" t="s">
        <v>128</v>
      </c>
      <c r="D11952" s="73">
        <v>243430.6</v>
      </c>
    </row>
    <row r="11953" spans="2:4" x14ac:dyDescent="0.3">
      <c r="B11953" s="72" t="s">
        <v>730</v>
      </c>
      <c r="C11953" s="74" t="s">
        <v>130</v>
      </c>
      <c r="D11953" s="73">
        <v>103020.63</v>
      </c>
    </row>
    <row r="11954" spans="2:4" x14ac:dyDescent="0.3">
      <c r="B11954" s="72" t="s">
        <v>730</v>
      </c>
      <c r="C11954" s="74" t="s">
        <v>132</v>
      </c>
      <c r="D11954" s="73">
        <v>683419.21000000008</v>
      </c>
    </row>
    <row r="11955" spans="2:4" x14ac:dyDescent="0.3">
      <c r="B11955" s="72" t="s">
        <v>730</v>
      </c>
      <c r="C11955" s="74" t="s">
        <v>29</v>
      </c>
      <c r="D11955" s="73">
        <v>188.5</v>
      </c>
    </row>
    <row r="11956" spans="2:4" x14ac:dyDescent="0.3">
      <c r="B11956" s="72" t="s">
        <v>730</v>
      </c>
      <c r="C11956" s="74" t="s">
        <v>33</v>
      </c>
      <c r="D11956" s="73">
        <v>1.1100000000000001</v>
      </c>
    </row>
    <row r="11957" spans="2:4" x14ac:dyDescent="0.3">
      <c r="B11957" s="72" t="s">
        <v>730</v>
      </c>
      <c r="C11957" s="74" t="s">
        <v>35</v>
      </c>
      <c r="D11957" s="73">
        <v>6076.65</v>
      </c>
    </row>
    <row r="11958" spans="2:4" x14ac:dyDescent="0.3">
      <c r="B11958" s="72" t="s">
        <v>730</v>
      </c>
      <c r="C11958" s="74" t="s">
        <v>39</v>
      </c>
      <c r="D11958" s="73">
        <v>13146.369999999999</v>
      </c>
    </row>
    <row r="11959" spans="2:4" x14ac:dyDescent="0.3">
      <c r="B11959" s="72" t="s">
        <v>730</v>
      </c>
      <c r="C11959" s="74" t="s">
        <v>49</v>
      </c>
      <c r="D11959" s="73">
        <v>211534.86</v>
      </c>
    </row>
    <row r="11960" spans="2:4" x14ac:dyDescent="0.3">
      <c r="B11960" s="72" t="s">
        <v>730</v>
      </c>
      <c r="C11960" s="74" t="s">
        <v>51</v>
      </c>
      <c r="D11960" s="73">
        <v>79693.070000000007</v>
      </c>
    </row>
    <row r="11961" spans="2:4" x14ac:dyDescent="0.3">
      <c r="B11961" s="72" t="s">
        <v>730</v>
      </c>
      <c r="C11961" s="74" t="s">
        <v>55</v>
      </c>
      <c r="D11961" s="73">
        <v>1629311.54</v>
      </c>
    </row>
    <row r="11962" spans="2:4" x14ac:dyDescent="0.3">
      <c r="B11962" s="72" t="s">
        <v>730</v>
      </c>
      <c r="C11962" s="74" t="s">
        <v>57</v>
      </c>
      <c r="D11962" s="73">
        <v>31374.769999999997</v>
      </c>
    </row>
    <row r="11963" spans="2:4" x14ac:dyDescent="0.3">
      <c r="B11963" s="72" t="s">
        <v>730</v>
      </c>
      <c r="C11963" s="74" t="s">
        <v>61</v>
      </c>
      <c r="D11963" s="73">
        <v>33967.769999999997</v>
      </c>
    </row>
    <row r="11964" spans="2:4" x14ac:dyDescent="0.3">
      <c r="B11964" s="72" t="s">
        <v>730</v>
      </c>
      <c r="C11964" s="74" t="s">
        <v>63</v>
      </c>
      <c r="D11964" s="73">
        <v>30160.5</v>
      </c>
    </row>
    <row r="11965" spans="2:4" x14ac:dyDescent="0.3">
      <c r="B11965" s="72" t="s">
        <v>730</v>
      </c>
      <c r="C11965" s="74" t="s">
        <v>65</v>
      </c>
      <c r="D11965" s="73">
        <v>67.75</v>
      </c>
    </row>
    <row r="11966" spans="2:4" x14ac:dyDescent="0.3">
      <c r="B11966" s="72" t="s">
        <v>730</v>
      </c>
      <c r="C11966" s="74" t="s">
        <v>67</v>
      </c>
      <c r="D11966" s="73">
        <v>3471.84</v>
      </c>
    </row>
    <row r="11967" spans="2:4" x14ac:dyDescent="0.3">
      <c r="B11967" s="72" t="s">
        <v>730</v>
      </c>
      <c r="C11967" s="74" t="s">
        <v>69</v>
      </c>
      <c r="D11967" s="73">
        <v>190215.99</v>
      </c>
    </row>
    <row r="11968" spans="2:4" x14ac:dyDescent="0.3">
      <c r="B11968" s="72" t="s">
        <v>730</v>
      </c>
      <c r="C11968" s="74" t="s">
        <v>71</v>
      </c>
      <c r="D11968" s="73">
        <v>156899</v>
      </c>
    </row>
    <row r="11969" spans="2:4" x14ac:dyDescent="0.3">
      <c r="B11969" s="72" t="s">
        <v>730</v>
      </c>
      <c r="C11969" s="74" t="s">
        <v>73</v>
      </c>
      <c r="D11969" s="73">
        <v>275</v>
      </c>
    </row>
    <row r="11970" spans="2:4" x14ac:dyDescent="0.3">
      <c r="B11970" s="72" t="s">
        <v>730</v>
      </c>
      <c r="C11970" s="74" t="s">
        <v>81</v>
      </c>
      <c r="D11970" s="73">
        <v>134305.94</v>
      </c>
    </row>
    <row r="11971" spans="2:4" x14ac:dyDescent="0.3">
      <c r="B11971" s="72" t="s">
        <v>730</v>
      </c>
      <c r="C11971" s="74" t="s">
        <v>83</v>
      </c>
      <c r="D11971" s="73">
        <v>44428.21</v>
      </c>
    </row>
    <row r="11972" spans="2:4" x14ac:dyDescent="0.3">
      <c r="B11972" s="72" t="s">
        <v>730</v>
      </c>
      <c r="C11972" s="74" t="s">
        <v>85</v>
      </c>
      <c r="D11972" s="73">
        <v>7264.6900000000005</v>
      </c>
    </row>
    <row r="11973" spans="2:4" x14ac:dyDescent="0.3">
      <c r="B11973" s="72" t="s">
        <v>730</v>
      </c>
      <c r="C11973" s="74" t="s">
        <v>89</v>
      </c>
      <c r="D11973" s="73">
        <v>37618.589999999997</v>
      </c>
    </row>
    <row r="11974" spans="2:4" x14ac:dyDescent="0.3">
      <c r="B11974" s="72" t="s">
        <v>730</v>
      </c>
      <c r="C11974" s="74" t="s">
        <v>91</v>
      </c>
      <c r="D11974" s="73">
        <v>71243.91</v>
      </c>
    </row>
    <row r="11975" spans="2:4" x14ac:dyDescent="0.3">
      <c r="B11975" s="72" t="s">
        <v>730</v>
      </c>
      <c r="C11975" s="74" t="s">
        <v>93</v>
      </c>
      <c r="D11975" s="73">
        <v>49691.159999999996</v>
      </c>
    </row>
    <row r="11976" spans="2:4" x14ac:dyDescent="0.3">
      <c r="B11976" s="72" t="s">
        <v>730</v>
      </c>
      <c r="C11976" s="74" t="s">
        <v>95</v>
      </c>
      <c r="D11976" s="73">
        <v>137186.19</v>
      </c>
    </row>
    <row r="11977" spans="2:4" x14ac:dyDescent="0.3">
      <c r="B11977" s="72" t="s">
        <v>730</v>
      </c>
      <c r="C11977" s="74" t="s">
        <v>97</v>
      </c>
      <c r="D11977" s="73">
        <v>16201.350000000002</v>
      </c>
    </row>
    <row r="11978" spans="2:4" x14ac:dyDescent="0.3">
      <c r="B11978" s="72" t="s">
        <v>730</v>
      </c>
      <c r="C11978" s="74" t="s">
        <v>99</v>
      </c>
      <c r="D11978" s="73">
        <v>5950.9</v>
      </c>
    </row>
    <row r="11979" spans="2:4" x14ac:dyDescent="0.3">
      <c r="B11979" s="72" t="s">
        <v>730</v>
      </c>
      <c r="C11979" s="74" t="s">
        <v>101</v>
      </c>
      <c r="D11979" s="73">
        <v>320.83</v>
      </c>
    </row>
    <row r="11980" spans="2:4" x14ac:dyDescent="0.3">
      <c r="B11980" s="72" t="s">
        <v>730</v>
      </c>
      <c r="C11980" s="74" t="s">
        <v>105</v>
      </c>
      <c r="D11980" s="73">
        <v>14563.08</v>
      </c>
    </row>
    <row r="11981" spans="2:4" x14ac:dyDescent="0.3">
      <c r="B11981" s="72" t="s">
        <v>730</v>
      </c>
      <c r="C11981" s="74" t="s">
        <v>109</v>
      </c>
      <c r="D11981" s="73">
        <v>104904.90000000001</v>
      </c>
    </row>
    <row r="11982" spans="2:4" x14ac:dyDescent="0.3">
      <c r="B11982" s="72" t="s">
        <v>730</v>
      </c>
      <c r="C11982" s="74" t="s">
        <v>111</v>
      </c>
      <c r="D11982" s="73">
        <v>33922.04</v>
      </c>
    </row>
    <row r="11983" spans="2:4" x14ac:dyDescent="0.3">
      <c r="B11983" s="72" t="s">
        <v>730</v>
      </c>
      <c r="C11983" s="74" t="s">
        <v>113</v>
      </c>
      <c r="D11983" s="73">
        <v>14185</v>
      </c>
    </row>
    <row r="11984" spans="2:4" x14ac:dyDescent="0.3">
      <c r="B11984" s="72" t="s">
        <v>730</v>
      </c>
      <c r="C11984" s="74" t="s">
        <v>119</v>
      </c>
      <c r="D11984" s="73">
        <v>4062.78</v>
      </c>
    </row>
    <row r="11985" spans="2:4" x14ac:dyDescent="0.3">
      <c r="B11985" s="72" t="s">
        <v>730</v>
      </c>
      <c r="C11985" s="74" t="s">
        <v>121</v>
      </c>
      <c r="D11985" s="73">
        <v>13269.69</v>
      </c>
    </row>
    <row r="11986" spans="2:4" x14ac:dyDescent="0.3">
      <c r="B11986" s="72" t="s">
        <v>730</v>
      </c>
      <c r="C11986" s="74" t="s">
        <v>22</v>
      </c>
      <c r="D11986" s="73">
        <v>35145.919999999998</v>
      </c>
    </row>
    <row r="11987" spans="2:4" x14ac:dyDescent="0.3">
      <c r="B11987" s="72" t="s">
        <v>730</v>
      </c>
      <c r="C11987" s="74" t="s">
        <v>6</v>
      </c>
      <c r="D11987" s="73">
        <v>35451.96</v>
      </c>
    </row>
    <row r="11988" spans="2:4" x14ac:dyDescent="0.3">
      <c r="B11988" s="72" t="s">
        <v>730</v>
      </c>
      <c r="C11988" s="74" t="s">
        <v>10</v>
      </c>
      <c r="D11988" s="73">
        <v>28841.439999999999</v>
      </c>
    </row>
    <row r="11989" spans="2:4" x14ac:dyDescent="0.3">
      <c r="B11989" s="72" t="s">
        <v>360</v>
      </c>
      <c r="C11989" s="74" t="s">
        <v>194</v>
      </c>
      <c r="D11989" s="73">
        <v>1321734.98</v>
      </c>
    </row>
    <row r="11990" spans="2:4" x14ac:dyDescent="0.3">
      <c r="B11990" s="72" t="s">
        <v>360</v>
      </c>
      <c r="C11990" s="74" t="s">
        <v>193</v>
      </c>
      <c r="D11990" s="73">
        <v>-1321734.98</v>
      </c>
    </row>
    <row r="11991" spans="2:4" x14ac:dyDescent="0.3">
      <c r="B11991" s="72" t="s">
        <v>360</v>
      </c>
      <c r="C11991" s="74" t="s">
        <v>185</v>
      </c>
      <c r="D11991" s="73">
        <v>1278426</v>
      </c>
    </row>
    <row r="11992" spans="2:4" x14ac:dyDescent="0.3">
      <c r="B11992" s="72" t="s">
        <v>360</v>
      </c>
      <c r="C11992" s="74" t="s">
        <v>186</v>
      </c>
      <c r="D11992" s="73">
        <v>1519699.6799999997</v>
      </c>
    </row>
    <row r="11993" spans="2:4" x14ac:dyDescent="0.3">
      <c r="B11993" s="72" t="s">
        <v>360</v>
      </c>
      <c r="C11993" s="74" t="s">
        <v>187</v>
      </c>
      <c r="D11993" s="73">
        <v>25062455.519999996</v>
      </c>
    </row>
    <row r="11994" spans="2:4" x14ac:dyDescent="0.3">
      <c r="B11994" s="72" t="s">
        <v>360</v>
      </c>
      <c r="C11994" s="74" t="s">
        <v>190</v>
      </c>
      <c r="D11994" s="73">
        <v>4897780.3599999994</v>
      </c>
    </row>
    <row r="11995" spans="2:4" x14ac:dyDescent="0.3">
      <c r="B11995" s="72" t="s">
        <v>360</v>
      </c>
      <c r="C11995" s="74" t="s">
        <v>191</v>
      </c>
      <c r="D11995" s="73">
        <v>4455193.8400000008</v>
      </c>
    </row>
    <row r="11996" spans="2:4" x14ac:dyDescent="0.3">
      <c r="B11996" s="72" t="s">
        <v>360</v>
      </c>
      <c r="C11996" s="74" t="s">
        <v>192</v>
      </c>
      <c r="D11996" s="73">
        <v>136799957.20999998</v>
      </c>
    </row>
    <row r="11997" spans="2:4" x14ac:dyDescent="0.3">
      <c r="B11997" s="72" t="s">
        <v>360</v>
      </c>
      <c r="C11997" s="74" t="s">
        <v>172</v>
      </c>
      <c r="D11997" s="73">
        <v>540524.04</v>
      </c>
    </row>
    <row r="11998" spans="2:4" x14ac:dyDescent="0.3">
      <c r="B11998" s="72" t="s">
        <v>360</v>
      </c>
      <c r="C11998" s="74" t="s">
        <v>174</v>
      </c>
      <c r="D11998" s="73">
        <v>2060522.06</v>
      </c>
    </row>
    <row r="11999" spans="2:4" x14ac:dyDescent="0.3">
      <c r="B11999" s="72" t="s">
        <v>360</v>
      </c>
      <c r="C11999" s="74" t="s">
        <v>178</v>
      </c>
      <c r="D11999" s="73">
        <v>2258775.8200000012</v>
      </c>
    </row>
    <row r="12000" spans="2:4" x14ac:dyDescent="0.3">
      <c r="B12000" s="72" t="s">
        <v>360</v>
      </c>
      <c r="C12000" s="74" t="s">
        <v>180</v>
      </c>
      <c r="D12000" s="73">
        <v>1267014.3799999999</v>
      </c>
    </row>
    <row r="12001" spans="2:4" x14ac:dyDescent="0.3">
      <c r="B12001" s="72" t="s">
        <v>360</v>
      </c>
      <c r="C12001" s="74" t="s">
        <v>182</v>
      </c>
      <c r="D12001" s="73">
        <v>47912182.350000009</v>
      </c>
    </row>
    <row r="12002" spans="2:4" x14ac:dyDescent="0.3">
      <c r="B12002" s="72" t="s">
        <v>360</v>
      </c>
      <c r="C12002" s="74" t="s">
        <v>139</v>
      </c>
      <c r="D12002" s="73">
        <v>12227900.200000001</v>
      </c>
    </row>
    <row r="12003" spans="2:4" x14ac:dyDescent="0.3">
      <c r="B12003" s="72" t="s">
        <v>360</v>
      </c>
      <c r="C12003" s="74" t="s">
        <v>141</v>
      </c>
      <c r="D12003" s="73">
        <v>17176169.279999997</v>
      </c>
    </row>
    <row r="12004" spans="2:4" x14ac:dyDescent="0.3">
      <c r="B12004" s="72" t="s">
        <v>360</v>
      </c>
      <c r="C12004" s="74" t="s">
        <v>143</v>
      </c>
      <c r="D12004" s="73">
        <v>1282363.0399999998</v>
      </c>
    </row>
    <row r="12005" spans="2:4" x14ac:dyDescent="0.3">
      <c r="B12005" s="72" t="s">
        <v>360</v>
      </c>
      <c r="C12005" s="74" t="s">
        <v>145</v>
      </c>
      <c r="D12005" s="73">
        <v>778677.77</v>
      </c>
    </row>
    <row r="12006" spans="2:4" x14ac:dyDescent="0.3">
      <c r="B12006" s="72" t="s">
        <v>360</v>
      </c>
      <c r="C12006" s="74" t="s">
        <v>147</v>
      </c>
      <c r="D12006" s="73">
        <v>137317.99999999997</v>
      </c>
    </row>
    <row r="12007" spans="2:4" x14ac:dyDescent="0.3">
      <c r="B12007" s="72" t="s">
        <v>360</v>
      </c>
      <c r="C12007" s="74" t="s">
        <v>149</v>
      </c>
      <c r="D12007" s="73">
        <v>475745.8</v>
      </c>
    </row>
    <row r="12008" spans="2:4" x14ac:dyDescent="0.3">
      <c r="B12008" s="72" t="s">
        <v>360</v>
      </c>
      <c r="C12008" s="74" t="s">
        <v>151</v>
      </c>
      <c r="D12008" s="73">
        <v>23226.449999999997</v>
      </c>
    </row>
    <row r="12009" spans="2:4" x14ac:dyDescent="0.3">
      <c r="B12009" s="72" t="s">
        <v>360</v>
      </c>
      <c r="C12009" s="74" t="s">
        <v>153</v>
      </c>
      <c r="D12009" s="73">
        <v>10346</v>
      </c>
    </row>
    <row r="12010" spans="2:4" x14ac:dyDescent="0.3">
      <c r="B12010" s="72" t="s">
        <v>360</v>
      </c>
      <c r="C12010" s="74" t="s">
        <v>159</v>
      </c>
      <c r="D12010" s="73">
        <v>5808244.309999994</v>
      </c>
    </row>
    <row r="12011" spans="2:4" x14ac:dyDescent="0.3">
      <c r="B12011" s="72" t="s">
        <v>360</v>
      </c>
      <c r="C12011" s="74" t="s">
        <v>161</v>
      </c>
      <c r="D12011" s="73">
        <v>24294779.310000002</v>
      </c>
    </row>
    <row r="12012" spans="2:4" x14ac:dyDescent="0.3">
      <c r="B12012" s="72" t="s">
        <v>360</v>
      </c>
      <c r="C12012" s="74" t="s">
        <v>163</v>
      </c>
      <c r="D12012" s="73">
        <v>3990086.2100000004</v>
      </c>
    </row>
    <row r="12013" spans="2:4" x14ac:dyDescent="0.3">
      <c r="B12013" s="72" t="s">
        <v>360</v>
      </c>
      <c r="C12013" s="74" t="s">
        <v>165</v>
      </c>
      <c r="D12013" s="73">
        <v>12872459.239999996</v>
      </c>
    </row>
    <row r="12014" spans="2:4" x14ac:dyDescent="0.3">
      <c r="B12014" s="72" t="s">
        <v>360</v>
      </c>
      <c r="C12014" s="74" t="s">
        <v>124</v>
      </c>
      <c r="D12014" s="73">
        <v>4986289.24</v>
      </c>
    </row>
    <row r="12015" spans="2:4" x14ac:dyDescent="0.3">
      <c r="B12015" s="72" t="s">
        <v>360</v>
      </c>
      <c r="C12015" s="74" t="s">
        <v>126</v>
      </c>
      <c r="D12015" s="73">
        <v>2014225.94</v>
      </c>
    </row>
    <row r="12016" spans="2:4" x14ac:dyDescent="0.3">
      <c r="B12016" s="72" t="s">
        <v>360</v>
      </c>
      <c r="C12016" s="74" t="s">
        <v>128</v>
      </c>
      <c r="D12016" s="73">
        <v>3396152.1500000004</v>
      </c>
    </row>
    <row r="12017" spans="2:4" x14ac:dyDescent="0.3">
      <c r="B12017" s="72" t="s">
        <v>360</v>
      </c>
      <c r="C12017" s="74" t="s">
        <v>130</v>
      </c>
      <c r="D12017" s="73">
        <v>1244848.81</v>
      </c>
    </row>
    <row r="12018" spans="2:4" x14ac:dyDescent="0.3">
      <c r="B12018" s="72" t="s">
        <v>360</v>
      </c>
      <c r="C12018" s="74" t="s">
        <v>132</v>
      </c>
      <c r="D12018" s="73">
        <v>5898890.0299999993</v>
      </c>
    </row>
    <row r="12019" spans="2:4" x14ac:dyDescent="0.3">
      <c r="B12019" s="72" t="s">
        <v>360</v>
      </c>
      <c r="C12019" s="74" t="s">
        <v>33</v>
      </c>
      <c r="D12019" s="73">
        <v>5733.25</v>
      </c>
    </row>
    <row r="12020" spans="2:4" x14ac:dyDescent="0.3">
      <c r="B12020" s="72" t="s">
        <v>360</v>
      </c>
      <c r="C12020" s="74" t="s">
        <v>35</v>
      </c>
      <c r="D12020" s="73">
        <v>96237.35</v>
      </c>
    </row>
    <row r="12021" spans="2:4" x14ac:dyDescent="0.3">
      <c r="B12021" s="72" t="s">
        <v>360</v>
      </c>
      <c r="C12021" s="74" t="s">
        <v>37</v>
      </c>
      <c r="D12021" s="73">
        <v>20025</v>
      </c>
    </row>
    <row r="12022" spans="2:4" x14ac:dyDescent="0.3">
      <c r="B12022" s="72" t="s">
        <v>360</v>
      </c>
      <c r="C12022" s="74" t="s">
        <v>39</v>
      </c>
      <c r="D12022" s="73">
        <v>221376.95</v>
      </c>
    </row>
    <row r="12023" spans="2:4" x14ac:dyDescent="0.3">
      <c r="B12023" s="72" t="s">
        <v>360</v>
      </c>
      <c r="C12023" s="74" t="s">
        <v>49</v>
      </c>
      <c r="D12023" s="73">
        <v>2485752.2699999996</v>
      </c>
    </row>
    <row r="12024" spans="2:4" x14ac:dyDescent="0.3">
      <c r="B12024" s="72" t="s">
        <v>360</v>
      </c>
      <c r="C12024" s="74" t="s">
        <v>51</v>
      </c>
      <c r="D12024" s="73">
        <v>1236349.82</v>
      </c>
    </row>
    <row r="12025" spans="2:4" x14ac:dyDescent="0.3">
      <c r="B12025" s="72" t="s">
        <v>360</v>
      </c>
      <c r="C12025" s="74" t="s">
        <v>55</v>
      </c>
      <c r="D12025" s="73">
        <v>731.2</v>
      </c>
    </row>
    <row r="12026" spans="2:4" x14ac:dyDescent="0.3">
      <c r="B12026" s="72" t="s">
        <v>360</v>
      </c>
      <c r="C12026" s="74" t="s">
        <v>57</v>
      </c>
      <c r="D12026" s="73">
        <v>281479.71000000002</v>
      </c>
    </row>
    <row r="12027" spans="2:4" x14ac:dyDescent="0.3">
      <c r="B12027" s="72" t="s">
        <v>360</v>
      </c>
      <c r="C12027" s="74" t="s">
        <v>61</v>
      </c>
      <c r="D12027" s="73">
        <v>1712253.56</v>
      </c>
    </row>
    <row r="12028" spans="2:4" x14ac:dyDescent="0.3">
      <c r="B12028" s="72" t="s">
        <v>360</v>
      </c>
      <c r="C12028" s="74" t="s">
        <v>63</v>
      </c>
      <c r="D12028" s="73">
        <v>2483943.8699999996</v>
      </c>
    </row>
    <row r="12029" spans="2:4" x14ac:dyDescent="0.3">
      <c r="B12029" s="72" t="s">
        <v>360</v>
      </c>
      <c r="C12029" s="74" t="s">
        <v>65</v>
      </c>
      <c r="D12029" s="73">
        <v>170016.48</v>
      </c>
    </row>
    <row r="12030" spans="2:4" x14ac:dyDescent="0.3">
      <c r="B12030" s="72" t="s">
        <v>360</v>
      </c>
      <c r="C12030" s="74" t="s">
        <v>67</v>
      </c>
      <c r="D12030" s="73">
        <v>15114.34</v>
      </c>
    </row>
    <row r="12031" spans="2:4" x14ac:dyDescent="0.3">
      <c r="B12031" s="72" t="s">
        <v>360</v>
      </c>
      <c r="C12031" s="74" t="s">
        <v>69</v>
      </c>
      <c r="D12031" s="73">
        <v>5180164.5199999996</v>
      </c>
    </row>
    <row r="12032" spans="2:4" x14ac:dyDescent="0.3">
      <c r="B12032" s="72" t="s">
        <v>360</v>
      </c>
      <c r="C12032" s="74" t="s">
        <v>71</v>
      </c>
      <c r="D12032" s="73">
        <v>2721775</v>
      </c>
    </row>
    <row r="12033" spans="2:4" x14ac:dyDescent="0.3">
      <c r="B12033" s="72" t="s">
        <v>360</v>
      </c>
      <c r="C12033" s="74" t="s">
        <v>73</v>
      </c>
      <c r="D12033" s="73">
        <v>9786703.6600000001</v>
      </c>
    </row>
    <row r="12034" spans="2:4" x14ac:dyDescent="0.3">
      <c r="B12034" s="72" t="s">
        <v>360</v>
      </c>
      <c r="C12034" s="74" t="s">
        <v>81</v>
      </c>
      <c r="D12034" s="73">
        <v>288257.73</v>
      </c>
    </row>
    <row r="12035" spans="2:4" x14ac:dyDescent="0.3">
      <c r="B12035" s="72" t="s">
        <v>360</v>
      </c>
      <c r="C12035" s="74" t="s">
        <v>85</v>
      </c>
      <c r="D12035" s="73">
        <v>238602.03</v>
      </c>
    </row>
    <row r="12036" spans="2:4" x14ac:dyDescent="0.3">
      <c r="B12036" s="72" t="s">
        <v>360</v>
      </c>
      <c r="C12036" s="74" t="s">
        <v>87</v>
      </c>
      <c r="D12036" s="73">
        <v>55791.270000000004</v>
      </c>
    </row>
    <row r="12037" spans="2:4" x14ac:dyDescent="0.3">
      <c r="B12037" s="72" t="s">
        <v>360</v>
      </c>
      <c r="C12037" s="74" t="s">
        <v>89</v>
      </c>
      <c r="D12037" s="73">
        <v>297563.55</v>
      </c>
    </row>
    <row r="12038" spans="2:4" x14ac:dyDescent="0.3">
      <c r="B12038" s="72" t="s">
        <v>360</v>
      </c>
      <c r="C12038" s="74" t="s">
        <v>91</v>
      </c>
      <c r="D12038" s="73">
        <v>2588310.96</v>
      </c>
    </row>
    <row r="12039" spans="2:4" x14ac:dyDescent="0.3">
      <c r="B12039" s="72" t="s">
        <v>360</v>
      </c>
      <c r="C12039" s="74" t="s">
        <v>93</v>
      </c>
      <c r="D12039" s="73">
        <v>324013.86</v>
      </c>
    </row>
    <row r="12040" spans="2:4" x14ac:dyDescent="0.3">
      <c r="B12040" s="72" t="s">
        <v>360</v>
      </c>
      <c r="C12040" s="74" t="s">
        <v>95</v>
      </c>
      <c r="D12040" s="73">
        <v>572538.89999999991</v>
      </c>
    </row>
    <row r="12041" spans="2:4" x14ac:dyDescent="0.3">
      <c r="B12041" s="72" t="s">
        <v>360</v>
      </c>
      <c r="C12041" s="74" t="s">
        <v>97</v>
      </c>
      <c r="D12041" s="73">
        <v>131655.18</v>
      </c>
    </row>
    <row r="12042" spans="2:4" x14ac:dyDescent="0.3">
      <c r="B12042" s="72" t="s">
        <v>360</v>
      </c>
      <c r="C12042" s="74" t="s">
        <v>101</v>
      </c>
      <c r="D12042" s="73">
        <v>413535.23</v>
      </c>
    </row>
    <row r="12043" spans="2:4" x14ac:dyDescent="0.3">
      <c r="B12043" s="72" t="s">
        <v>360</v>
      </c>
      <c r="C12043" s="74" t="s">
        <v>105</v>
      </c>
      <c r="D12043" s="73">
        <v>87630.6</v>
      </c>
    </row>
    <row r="12044" spans="2:4" x14ac:dyDescent="0.3">
      <c r="B12044" s="72" t="s">
        <v>360</v>
      </c>
      <c r="C12044" s="74" t="s">
        <v>107</v>
      </c>
      <c r="D12044" s="73">
        <v>196565.53</v>
      </c>
    </row>
    <row r="12045" spans="2:4" x14ac:dyDescent="0.3">
      <c r="B12045" s="72" t="s">
        <v>360</v>
      </c>
      <c r="C12045" s="74" t="s">
        <v>109</v>
      </c>
      <c r="D12045" s="73">
        <v>2392955.3899999997</v>
      </c>
    </row>
    <row r="12046" spans="2:4" x14ac:dyDescent="0.3">
      <c r="B12046" s="72" t="s">
        <v>360</v>
      </c>
      <c r="C12046" s="74" t="s">
        <v>111</v>
      </c>
      <c r="D12046" s="73">
        <v>740601.99</v>
      </c>
    </row>
    <row r="12047" spans="2:4" x14ac:dyDescent="0.3">
      <c r="B12047" s="72" t="s">
        <v>360</v>
      </c>
      <c r="C12047" s="74" t="s">
        <v>113</v>
      </c>
      <c r="D12047" s="73">
        <v>1271511.6800000002</v>
      </c>
    </row>
    <row r="12048" spans="2:4" x14ac:dyDescent="0.3">
      <c r="B12048" s="72" t="s">
        <v>360</v>
      </c>
      <c r="C12048" s="74" t="s">
        <v>115</v>
      </c>
      <c r="D12048" s="73">
        <v>66271.490000000005</v>
      </c>
    </row>
    <row r="12049" spans="2:4" x14ac:dyDescent="0.3">
      <c r="B12049" s="72" t="s">
        <v>360</v>
      </c>
      <c r="C12049" s="74" t="s">
        <v>117</v>
      </c>
      <c r="D12049" s="73">
        <v>2339996.67</v>
      </c>
    </row>
    <row r="12050" spans="2:4" x14ac:dyDescent="0.3">
      <c r="B12050" s="72" t="s">
        <v>360</v>
      </c>
      <c r="C12050" s="74" t="s">
        <v>119</v>
      </c>
      <c r="D12050" s="73">
        <v>177787.88</v>
      </c>
    </row>
    <row r="12051" spans="2:4" x14ac:dyDescent="0.3">
      <c r="B12051" s="72" t="s">
        <v>360</v>
      </c>
      <c r="C12051" s="74" t="s">
        <v>121</v>
      </c>
      <c r="D12051" s="73">
        <v>21000</v>
      </c>
    </row>
    <row r="12052" spans="2:4" x14ac:dyDescent="0.3">
      <c r="B12052" s="72" t="s">
        <v>360</v>
      </c>
      <c r="C12052" s="74" t="s">
        <v>22</v>
      </c>
      <c r="D12052" s="73">
        <v>291854.07999999996</v>
      </c>
    </row>
    <row r="12053" spans="2:4" x14ac:dyDescent="0.3">
      <c r="B12053" s="72" t="s">
        <v>360</v>
      </c>
      <c r="C12053" s="74" t="s">
        <v>6</v>
      </c>
      <c r="D12053" s="73">
        <v>610244.58000000007</v>
      </c>
    </row>
    <row r="12054" spans="2:4" x14ac:dyDescent="0.3">
      <c r="B12054" s="72" t="s">
        <v>360</v>
      </c>
      <c r="C12054" s="74" t="s">
        <v>12</v>
      </c>
      <c r="D12054" s="73">
        <v>11632.14</v>
      </c>
    </row>
    <row r="12055" spans="2:4" x14ac:dyDescent="0.3">
      <c r="B12055" s="72" t="s">
        <v>454</v>
      </c>
      <c r="C12055" s="74" t="s">
        <v>194</v>
      </c>
      <c r="D12055" s="73">
        <v>164013.03</v>
      </c>
    </row>
    <row r="12056" spans="2:4" x14ac:dyDescent="0.3">
      <c r="B12056" s="72" t="s">
        <v>454</v>
      </c>
      <c r="C12056" s="74" t="s">
        <v>193</v>
      </c>
      <c r="D12056" s="73">
        <v>-164013.03</v>
      </c>
    </row>
    <row r="12057" spans="2:4" x14ac:dyDescent="0.3">
      <c r="B12057" s="72" t="s">
        <v>454</v>
      </c>
      <c r="C12057" s="74" t="s">
        <v>185</v>
      </c>
      <c r="D12057" s="73">
        <v>211592.14</v>
      </c>
    </row>
    <row r="12058" spans="2:4" x14ac:dyDescent="0.3">
      <c r="B12058" s="72" t="s">
        <v>454</v>
      </c>
      <c r="C12058" s="74" t="s">
        <v>186</v>
      </c>
      <c r="D12058" s="73">
        <v>559359.39999999991</v>
      </c>
    </row>
    <row r="12059" spans="2:4" x14ac:dyDescent="0.3">
      <c r="B12059" s="72" t="s">
        <v>454</v>
      </c>
      <c r="C12059" s="74" t="s">
        <v>187</v>
      </c>
      <c r="D12059" s="73">
        <v>6186569.1500000004</v>
      </c>
    </row>
    <row r="12060" spans="2:4" x14ac:dyDescent="0.3">
      <c r="B12060" s="72" t="s">
        <v>454</v>
      </c>
      <c r="C12060" s="74" t="s">
        <v>190</v>
      </c>
      <c r="D12060" s="73">
        <v>969407.34000000008</v>
      </c>
    </row>
    <row r="12061" spans="2:4" x14ac:dyDescent="0.3">
      <c r="B12061" s="72" t="s">
        <v>454</v>
      </c>
      <c r="C12061" s="74" t="s">
        <v>191</v>
      </c>
      <c r="D12061" s="73">
        <v>1438830.39</v>
      </c>
    </row>
    <row r="12062" spans="2:4" x14ac:dyDescent="0.3">
      <c r="B12062" s="72" t="s">
        <v>454</v>
      </c>
      <c r="C12062" s="74" t="s">
        <v>192</v>
      </c>
      <c r="D12062" s="73">
        <v>58761219.910000011</v>
      </c>
    </row>
    <row r="12063" spans="2:4" x14ac:dyDescent="0.3">
      <c r="B12063" s="72" t="s">
        <v>454</v>
      </c>
      <c r="C12063" s="74" t="s">
        <v>172</v>
      </c>
      <c r="D12063" s="73">
        <v>173538.65</v>
      </c>
    </row>
    <row r="12064" spans="2:4" x14ac:dyDescent="0.3">
      <c r="B12064" s="72" t="s">
        <v>454</v>
      </c>
      <c r="C12064" s="74" t="s">
        <v>174</v>
      </c>
      <c r="D12064" s="73">
        <v>617941.39</v>
      </c>
    </row>
    <row r="12065" spans="2:4" x14ac:dyDescent="0.3">
      <c r="B12065" s="72" t="s">
        <v>454</v>
      </c>
      <c r="C12065" s="74" t="s">
        <v>178</v>
      </c>
      <c r="D12065" s="73">
        <v>1254533.98</v>
      </c>
    </row>
    <row r="12066" spans="2:4" x14ac:dyDescent="0.3">
      <c r="B12066" s="72" t="s">
        <v>454</v>
      </c>
      <c r="C12066" s="74" t="s">
        <v>180</v>
      </c>
      <c r="D12066" s="73">
        <v>1041808.22</v>
      </c>
    </row>
    <row r="12067" spans="2:4" x14ac:dyDescent="0.3">
      <c r="B12067" s="72" t="s">
        <v>454</v>
      </c>
      <c r="C12067" s="74" t="s">
        <v>182</v>
      </c>
      <c r="D12067" s="73">
        <v>22693732.02</v>
      </c>
    </row>
    <row r="12068" spans="2:4" x14ac:dyDescent="0.3">
      <c r="B12068" s="72" t="s">
        <v>454</v>
      </c>
      <c r="C12068" s="74" t="s">
        <v>135</v>
      </c>
      <c r="D12068" s="73">
        <v>62756.219999999994</v>
      </c>
    </row>
    <row r="12069" spans="2:4" x14ac:dyDescent="0.3">
      <c r="B12069" s="72" t="s">
        <v>454</v>
      </c>
      <c r="C12069" s="74" t="s">
        <v>137</v>
      </c>
      <c r="D12069" s="73">
        <v>173914.71</v>
      </c>
    </row>
    <row r="12070" spans="2:4" x14ac:dyDescent="0.3">
      <c r="B12070" s="72" t="s">
        <v>454</v>
      </c>
      <c r="C12070" s="74" t="s">
        <v>139</v>
      </c>
      <c r="D12070" s="73">
        <v>6353428.9100000011</v>
      </c>
    </row>
    <row r="12071" spans="2:4" x14ac:dyDescent="0.3">
      <c r="B12071" s="72" t="s">
        <v>454</v>
      </c>
      <c r="C12071" s="74" t="s">
        <v>141</v>
      </c>
      <c r="D12071" s="73">
        <v>7175415.7199999997</v>
      </c>
    </row>
    <row r="12072" spans="2:4" x14ac:dyDescent="0.3">
      <c r="B12072" s="72" t="s">
        <v>454</v>
      </c>
      <c r="C12072" s="74" t="s">
        <v>143</v>
      </c>
      <c r="D12072" s="73">
        <v>451222.12000000017</v>
      </c>
    </row>
    <row r="12073" spans="2:4" x14ac:dyDescent="0.3">
      <c r="B12073" s="72" t="s">
        <v>454</v>
      </c>
      <c r="C12073" s="74" t="s">
        <v>145</v>
      </c>
      <c r="D12073" s="73">
        <v>246661.89000000004</v>
      </c>
    </row>
    <row r="12074" spans="2:4" x14ac:dyDescent="0.3">
      <c r="B12074" s="72" t="s">
        <v>454</v>
      </c>
      <c r="C12074" s="74" t="s">
        <v>147</v>
      </c>
      <c r="D12074" s="73">
        <v>21333.88</v>
      </c>
    </row>
    <row r="12075" spans="2:4" x14ac:dyDescent="0.3">
      <c r="B12075" s="72" t="s">
        <v>454</v>
      </c>
      <c r="C12075" s="74" t="s">
        <v>149</v>
      </c>
      <c r="D12075" s="73">
        <v>59691.12</v>
      </c>
    </row>
    <row r="12076" spans="2:4" x14ac:dyDescent="0.3">
      <c r="B12076" s="72" t="s">
        <v>454</v>
      </c>
      <c r="C12076" s="74" t="s">
        <v>159</v>
      </c>
      <c r="D12076" s="73">
        <v>2778627.7800000012</v>
      </c>
    </row>
    <row r="12077" spans="2:4" x14ac:dyDescent="0.3">
      <c r="B12077" s="72" t="s">
        <v>454</v>
      </c>
      <c r="C12077" s="74" t="s">
        <v>161</v>
      </c>
      <c r="D12077" s="73">
        <v>9528249.2299999986</v>
      </c>
    </row>
    <row r="12078" spans="2:4" x14ac:dyDescent="0.3">
      <c r="B12078" s="72" t="s">
        <v>454</v>
      </c>
      <c r="C12078" s="74" t="s">
        <v>163</v>
      </c>
      <c r="D12078" s="73">
        <v>1914805.1399999994</v>
      </c>
    </row>
    <row r="12079" spans="2:4" x14ac:dyDescent="0.3">
      <c r="B12079" s="72" t="s">
        <v>454</v>
      </c>
      <c r="C12079" s="74" t="s">
        <v>165</v>
      </c>
      <c r="D12079" s="73">
        <v>5014208.5</v>
      </c>
    </row>
    <row r="12080" spans="2:4" x14ac:dyDescent="0.3">
      <c r="B12080" s="72" t="s">
        <v>454</v>
      </c>
      <c r="C12080" s="74" t="s">
        <v>124</v>
      </c>
      <c r="D12080" s="73">
        <v>218996.29</v>
      </c>
    </row>
    <row r="12081" spans="2:4" x14ac:dyDescent="0.3">
      <c r="B12081" s="72" t="s">
        <v>454</v>
      </c>
      <c r="C12081" s="74" t="s">
        <v>126</v>
      </c>
      <c r="D12081" s="73">
        <v>706556.09</v>
      </c>
    </row>
    <row r="12082" spans="2:4" x14ac:dyDescent="0.3">
      <c r="B12082" s="72" t="s">
        <v>454</v>
      </c>
      <c r="C12082" s="74" t="s">
        <v>128</v>
      </c>
      <c r="D12082" s="73">
        <v>1878101.0699999998</v>
      </c>
    </row>
    <row r="12083" spans="2:4" x14ac:dyDescent="0.3">
      <c r="B12083" s="72" t="s">
        <v>454</v>
      </c>
      <c r="C12083" s="74" t="s">
        <v>130</v>
      </c>
      <c r="D12083" s="73">
        <v>509796.83</v>
      </c>
    </row>
    <row r="12084" spans="2:4" x14ac:dyDescent="0.3">
      <c r="B12084" s="72" t="s">
        <v>454</v>
      </c>
      <c r="C12084" s="74" t="s">
        <v>132</v>
      </c>
      <c r="D12084" s="73">
        <v>2690073.9800000004</v>
      </c>
    </row>
    <row r="12085" spans="2:4" x14ac:dyDescent="0.3">
      <c r="B12085" s="72" t="s">
        <v>454</v>
      </c>
      <c r="C12085" s="74" t="s">
        <v>33</v>
      </c>
      <c r="D12085" s="73">
        <v>21252.7</v>
      </c>
    </row>
    <row r="12086" spans="2:4" x14ac:dyDescent="0.3">
      <c r="B12086" s="72" t="s">
        <v>454</v>
      </c>
      <c r="C12086" s="74" t="s">
        <v>35</v>
      </c>
      <c r="D12086" s="73">
        <v>274061.33</v>
      </c>
    </row>
    <row r="12087" spans="2:4" x14ac:dyDescent="0.3">
      <c r="B12087" s="72" t="s">
        <v>454</v>
      </c>
      <c r="C12087" s="74" t="s">
        <v>37</v>
      </c>
      <c r="D12087" s="73">
        <v>40000</v>
      </c>
    </row>
    <row r="12088" spans="2:4" x14ac:dyDescent="0.3">
      <c r="B12088" s="72" t="s">
        <v>454</v>
      </c>
      <c r="C12088" s="74" t="s">
        <v>39</v>
      </c>
      <c r="D12088" s="73">
        <v>74397.53</v>
      </c>
    </row>
    <row r="12089" spans="2:4" x14ac:dyDescent="0.3">
      <c r="B12089" s="72" t="s">
        <v>454</v>
      </c>
      <c r="C12089" s="74" t="s">
        <v>45</v>
      </c>
      <c r="D12089" s="73">
        <v>47218.86</v>
      </c>
    </row>
    <row r="12090" spans="2:4" x14ac:dyDescent="0.3">
      <c r="B12090" s="72" t="s">
        <v>454</v>
      </c>
      <c r="C12090" s="74" t="s">
        <v>49</v>
      </c>
      <c r="D12090" s="73">
        <v>966548.3</v>
      </c>
    </row>
    <row r="12091" spans="2:4" x14ac:dyDescent="0.3">
      <c r="B12091" s="72" t="s">
        <v>454</v>
      </c>
      <c r="C12091" s="74" t="s">
        <v>51</v>
      </c>
      <c r="D12091" s="73">
        <v>333915.71999999997</v>
      </c>
    </row>
    <row r="12092" spans="2:4" x14ac:dyDescent="0.3">
      <c r="B12092" s="72" t="s">
        <v>454</v>
      </c>
      <c r="C12092" s="74" t="s">
        <v>55</v>
      </c>
      <c r="D12092" s="73">
        <v>415534.14</v>
      </c>
    </row>
    <row r="12093" spans="2:4" x14ac:dyDescent="0.3">
      <c r="B12093" s="72" t="s">
        <v>454</v>
      </c>
      <c r="C12093" s="74" t="s">
        <v>57</v>
      </c>
      <c r="D12093" s="73">
        <v>1600</v>
      </c>
    </row>
    <row r="12094" spans="2:4" x14ac:dyDescent="0.3">
      <c r="B12094" s="72" t="s">
        <v>454</v>
      </c>
      <c r="C12094" s="74" t="s">
        <v>61</v>
      </c>
      <c r="D12094" s="73">
        <v>1093203.51</v>
      </c>
    </row>
    <row r="12095" spans="2:4" x14ac:dyDescent="0.3">
      <c r="B12095" s="72" t="s">
        <v>454</v>
      </c>
      <c r="C12095" s="74" t="s">
        <v>63</v>
      </c>
      <c r="D12095" s="73">
        <v>1252473.68</v>
      </c>
    </row>
    <row r="12096" spans="2:4" x14ac:dyDescent="0.3">
      <c r="B12096" s="72" t="s">
        <v>454</v>
      </c>
      <c r="C12096" s="74" t="s">
        <v>65</v>
      </c>
      <c r="D12096" s="73">
        <v>68007.51999999999</v>
      </c>
    </row>
    <row r="12097" spans="2:4" x14ac:dyDescent="0.3">
      <c r="B12097" s="72" t="s">
        <v>454</v>
      </c>
      <c r="C12097" s="74" t="s">
        <v>67</v>
      </c>
      <c r="D12097" s="73">
        <v>1689.91</v>
      </c>
    </row>
    <row r="12098" spans="2:4" x14ac:dyDescent="0.3">
      <c r="B12098" s="72" t="s">
        <v>454</v>
      </c>
      <c r="C12098" s="74" t="s">
        <v>69</v>
      </c>
      <c r="D12098" s="73">
        <v>457968.65</v>
      </c>
    </row>
    <row r="12099" spans="2:4" x14ac:dyDescent="0.3">
      <c r="B12099" s="72" t="s">
        <v>454</v>
      </c>
      <c r="C12099" s="74" t="s">
        <v>71</v>
      </c>
      <c r="D12099" s="73">
        <v>1428251.75</v>
      </c>
    </row>
    <row r="12100" spans="2:4" x14ac:dyDescent="0.3">
      <c r="B12100" s="72" t="s">
        <v>454</v>
      </c>
      <c r="C12100" s="74" t="s">
        <v>73</v>
      </c>
      <c r="D12100" s="73">
        <v>285262.54000000004</v>
      </c>
    </row>
    <row r="12101" spans="2:4" x14ac:dyDescent="0.3">
      <c r="B12101" s="72" t="s">
        <v>454</v>
      </c>
      <c r="C12101" s="74" t="s">
        <v>77</v>
      </c>
      <c r="D12101" s="73">
        <v>648.66</v>
      </c>
    </row>
    <row r="12102" spans="2:4" x14ac:dyDescent="0.3">
      <c r="B12102" s="72" t="s">
        <v>454</v>
      </c>
      <c r="C12102" s="74" t="s">
        <v>81</v>
      </c>
      <c r="D12102" s="73">
        <v>48269.659999999996</v>
      </c>
    </row>
    <row r="12103" spans="2:4" x14ac:dyDescent="0.3">
      <c r="B12103" s="72" t="s">
        <v>454</v>
      </c>
      <c r="C12103" s="74" t="s">
        <v>85</v>
      </c>
      <c r="D12103" s="73">
        <v>155698.93</v>
      </c>
    </row>
    <row r="12104" spans="2:4" x14ac:dyDescent="0.3">
      <c r="B12104" s="72" t="s">
        <v>454</v>
      </c>
      <c r="C12104" s="74" t="s">
        <v>87</v>
      </c>
      <c r="D12104" s="73">
        <v>7551.63</v>
      </c>
    </row>
    <row r="12105" spans="2:4" x14ac:dyDescent="0.3">
      <c r="B12105" s="72" t="s">
        <v>454</v>
      </c>
      <c r="C12105" s="74" t="s">
        <v>89</v>
      </c>
      <c r="D12105" s="73">
        <v>26537.19</v>
      </c>
    </row>
    <row r="12106" spans="2:4" x14ac:dyDescent="0.3">
      <c r="B12106" s="72" t="s">
        <v>454</v>
      </c>
      <c r="C12106" s="74" t="s">
        <v>91</v>
      </c>
      <c r="D12106" s="73">
        <v>351513.69</v>
      </c>
    </row>
    <row r="12107" spans="2:4" x14ac:dyDescent="0.3">
      <c r="B12107" s="72" t="s">
        <v>454</v>
      </c>
      <c r="C12107" s="74" t="s">
        <v>93</v>
      </c>
      <c r="D12107" s="73">
        <v>205357.09000000003</v>
      </c>
    </row>
    <row r="12108" spans="2:4" x14ac:dyDescent="0.3">
      <c r="B12108" s="72" t="s">
        <v>454</v>
      </c>
      <c r="C12108" s="74" t="s">
        <v>95</v>
      </c>
      <c r="D12108" s="73">
        <v>460741.83</v>
      </c>
    </row>
    <row r="12109" spans="2:4" x14ac:dyDescent="0.3">
      <c r="B12109" s="72" t="s">
        <v>454</v>
      </c>
      <c r="C12109" s="74" t="s">
        <v>97</v>
      </c>
      <c r="D12109" s="73">
        <v>1238722.1400000001</v>
      </c>
    </row>
    <row r="12110" spans="2:4" x14ac:dyDescent="0.3">
      <c r="B12110" s="72" t="s">
        <v>454</v>
      </c>
      <c r="C12110" s="74" t="s">
        <v>101</v>
      </c>
      <c r="D12110" s="73">
        <v>750744.2</v>
      </c>
    </row>
    <row r="12111" spans="2:4" x14ac:dyDescent="0.3">
      <c r="B12111" s="72" t="s">
        <v>454</v>
      </c>
      <c r="C12111" s="74" t="s">
        <v>105</v>
      </c>
      <c r="D12111" s="73">
        <v>31930.74</v>
      </c>
    </row>
    <row r="12112" spans="2:4" x14ac:dyDescent="0.3">
      <c r="B12112" s="72" t="s">
        <v>454</v>
      </c>
      <c r="C12112" s="74" t="s">
        <v>107</v>
      </c>
      <c r="D12112" s="73">
        <v>268362.67</v>
      </c>
    </row>
    <row r="12113" spans="2:4" x14ac:dyDescent="0.3">
      <c r="B12113" s="72" t="s">
        <v>454</v>
      </c>
      <c r="C12113" s="74" t="s">
        <v>109</v>
      </c>
      <c r="D12113" s="73">
        <v>468535.87000000005</v>
      </c>
    </row>
    <row r="12114" spans="2:4" x14ac:dyDescent="0.3">
      <c r="B12114" s="72" t="s">
        <v>454</v>
      </c>
      <c r="C12114" s="74" t="s">
        <v>111</v>
      </c>
      <c r="D12114" s="73">
        <v>376417.01</v>
      </c>
    </row>
    <row r="12115" spans="2:4" x14ac:dyDescent="0.3">
      <c r="B12115" s="72" t="s">
        <v>454</v>
      </c>
      <c r="C12115" s="74" t="s">
        <v>115</v>
      </c>
      <c r="D12115" s="73">
        <v>1275373.6199999999</v>
      </c>
    </row>
    <row r="12116" spans="2:4" x14ac:dyDescent="0.3">
      <c r="B12116" s="72" t="s">
        <v>454</v>
      </c>
      <c r="C12116" s="74" t="s">
        <v>117</v>
      </c>
      <c r="D12116" s="73">
        <v>698031.13</v>
      </c>
    </row>
    <row r="12117" spans="2:4" x14ac:dyDescent="0.3">
      <c r="B12117" s="72" t="s">
        <v>454</v>
      </c>
      <c r="C12117" s="74" t="s">
        <v>119</v>
      </c>
      <c r="D12117" s="73">
        <v>100550.05</v>
      </c>
    </row>
    <row r="12118" spans="2:4" x14ac:dyDescent="0.3">
      <c r="B12118" s="72" t="s">
        <v>454</v>
      </c>
      <c r="C12118" s="74" t="s">
        <v>22</v>
      </c>
      <c r="D12118" s="73">
        <v>155524.34000000003</v>
      </c>
    </row>
    <row r="12119" spans="2:4" x14ac:dyDescent="0.3">
      <c r="B12119" s="72" t="s">
        <v>454</v>
      </c>
      <c r="C12119" s="74" t="s">
        <v>6</v>
      </c>
      <c r="D12119" s="73">
        <v>505438.61000000004</v>
      </c>
    </row>
    <row r="12120" spans="2:4" x14ac:dyDescent="0.3">
      <c r="B12120" s="72" t="s">
        <v>454</v>
      </c>
      <c r="C12120" s="74" t="s">
        <v>10</v>
      </c>
      <c r="D12120" s="73">
        <v>901251.76</v>
      </c>
    </row>
    <row r="12121" spans="2:4" x14ac:dyDescent="0.3">
      <c r="B12121" s="72" t="s">
        <v>454</v>
      </c>
      <c r="C12121" s="74" t="s">
        <v>12</v>
      </c>
      <c r="D12121" s="73">
        <v>14420.09</v>
      </c>
    </row>
    <row r="12122" spans="2:4" x14ac:dyDescent="0.3">
      <c r="B12122" s="72" t="s">
        <v>454</v>
      </c>
      <c r="C12122" s="74" t="s">
        <v>14</v>
      </c>
      <c r="D12122" s="73">
        <v>80623.25</v>
      </c>
    </row>
    <row r="12123" spans="2:4" x14ac:dyDescent="0.3">
      <c r="B12123" s="72" t="s">
        <v>454</v>
      </c>
      <c r="C12123" s="74" t="s">
        <v>16</v>
      </c>
      <c r="D12123" s="73">
        <v>75506.37</v>
      </c>
    </row>
    <row r="12124" spans="2:4" x14ac:dyDescent="0.3">
      <c r="B12124" s="72" t="s">
        <v>454</v>
      </c>
      <c r="C12124" s="74" t="s">
        <v>18</v>
      </c>
      <c r="D12124" s="73">
        <v>92509.38</v>
      </c>
    </row>
    <row r="12125" spans="2:4" x14ac:dyDescent="0.3">
      <c r="B12125" s="72" t="s">
        <v>526</v>
      </c>
      <c r="C12125" s="74" t="s">
        <v>194</v>
      </c>
      <c r="D12125" s="73">
        <v>1057458.6600000001</v>
      </c>
    </row>
    <row r="12126" spans="2:4" x14ac:dyDescent="0.3">
      <c r="B12126" s="72" t="s">
        <v>526</v>
      </c>
      <c r="C12126" s="74" t="s">
        <v>193</v>
      </c>
      <c r="D12126" s="73">
        <v>-1057458.6599999999</v>
      </c>
    </row>
    <row r="12127" spans="2:4" x14ac:dyDescent="0.3">
      <c r="B12127" s="72" t="s">
        <v>526</v>
      </c>
      <c r="C12127" s="74" t="s">
        <v>185</v>
      </c>
      <c r="D12127" s="73">
        <v>966316</v>
      </c>
    </row>
    <row r="12128" spans="2:4" x14ac:dyDescent="0.3">
      <c r="B12128" s="72" t="s">
        <v>526</v>
      </c>
      <c r="C12128" s="74" t="s">
        <v>186</v>
      </c>
      <c r="D12128" s="73">
        <v>1320486.33</v>
      </c>
    </row>
    <row r="12129" spans="2:4" x14ac:dyDescent="0.3">
      <c r="B12129" s="72" t="s">
        <v>526</v>
      </c>
      <c r="C12129" s="74" t="s">
        <v>187</v>
      </c>
      <c r="D12129" s="73">
        <v>10296337.120000001</v>
      </c>
    </row>
    <row r="12130" spans="2:4" x14ac:dyDescent="0.3">
      <c r="B12130" s="72" t="s">
        <v>526</v>
      </c>
      <c r="C12130" s="74" t="s">
        <v>188</v>
      </c>
      <c r="D12130" s="73">
        <v>90964.21</v>
      </c>
    </row>
    <row r="12131" spans="2:4" x14ac:dyDescent="0.3">
      <c r="B12131" s="72" t="s">
        <v>526</v>
      </c>
      <c r="C12131" s="74" t="s">
        <v>190</v>
      </c>
      <c r="D12131" s="73">
        <v>3922881.2900000005</v>
      </c>
    </row>
    <row r="12132" spans="2:4" x14ac:dyDescent="0.3">
      <c r="B12132" s="72" t="s">
        <v>526</v>
      </c>
      <c r="C12132" s="74" t="s">
        <v>191</v>
      </c>
      <c r="D12132" s="73">
        <v>3382503.2800000003</v>
      </c>
    </row>
    <row r="12133" spans="2:4" x14ac:dyDescent="0.3">
      <c r="B12133" s="72" t="s">
        <v>526</v>
      </c>
      <c r="C12133" s="74" t="s">
        <v>192</v>
      </c>
      <c r="D12133" s="73">
        <v>127282159.96000002</v>
      </c>
    </row>
    <row r="12134" spans="2:4" x14ac:dyDescent="0.3">
      <c r="B12134" s="72" t="s">
        <v>526</v>
      </c>
      <c r="C12134" s="74" t="s">
        <v>172</v>
      </c>
      <c r="D12134" s="73">
        <v>309876.13999999996</v>
      </c>
    </row>
    <row r="12135" spans="2:4" x14ac:dyDescent="0.3">
      <c r="B12135" s="72" t="s">
        <v>526</v>
      </c>
      <c r="C12135" s="74" t="s">
        <v>174</v>
      </c>
      <c r="D12135" s="73">
        <v>931749.13</v>
      </c>
    </row>
    <row r="12136" spans="2:4" x14ac:dyDescent="0.3">
      <c r="B12136" s="72" t="s">
        <v>526</v>
      </c>
      <c r="C12136" s="74" t="s">
        <v>178</v>
      </c>
      <c r="D12136" s="73">
        <v>2267531.1300000004</v>
      </c>
    </row>
    <row r="12137" spans="2:4" x14ac:dyDescent="0.3">
      <c r="B12137" s="72" t="s">
        <v>526</v>
      </c>
      <c r="C12137" s="74" t="s">
        <v>180</v>
      </c>
      <c r="D12137" s="73">
        <v>1524183.8699999999</v>
      </c>
    </row>
    <row r="12138" spans="2:4" x14ac:dyDescent="0.3">
      <c r="B12138" s="72" t="s">
        <v>526</v>
      </c>
      <c r="C12138" s="74" t="s">
        <v>182</v>
      </c>
      <c r="D12138" s="73">
        <v>38826757.419999994</v>
      </c>
    </row>
    <row r="12139" spans="2:4" x14ac:dyDescent="0.3">
      <c r="B12139" s="72" t="s">
        <v>526</v>
      </c>
      <c r="C12139" s="74" t="s">
        <v>139</v>
      </c>
      <c r="D12139" s="73">
        <v>10230611.590000002</v>
      </c>
    </row>
    <row r="12140" spans="2:4" x14ac:dyDescent="0.3">
      <c r="B12140" s="72" t="s">
        <v>526</v>
      </c>
      <c r="C12140" s="74" t="s">
        <v>141</v>
      </c>
      <c r="D12140" s="73">
        <v>14638031.570000002</v>
      </c>
    </row>
    <row r="12141" spans="2:4" x14ac:dyDescent="0.3">
      <c r="B12141" s="72" t="s">
        <v>526</v>
      </c>
      <c r="C12141" s="74" t="s">
        <v>143</v>
      </c>
      <c r="D12141" s="73">
        <v>1042819.83</v>
      </c>
    </row>
    <row r="12142" spans="2:4" x14ac:dyDescent="0.3">
      <c r="B12142" s="72" t="s">
        <v>526</v>
      </c>
      <c r="C12142" s="74" t="s">
        <v>145</v>
      </c>
      <c r="D12142" s="73">
        <v>576496.57000000018</v>
      </c>
    </row>
    <row r="12143" spans="2:4" x14ac:dyDescent="0.3">
      <c r="B12143" s="72" t="s">
        <v>526</v>
      </c>
      <c r="C12143" s="74" t="s">
        <v>147</v>
      </c>
      <c r="D12143" s="73">
        <v>392860.07999999996</v>
      </c>
    </row>
    <row r="12144" spans="2:4" x14ac:dyDescent="0.3">
      <c r="B12144" s="72" t="s">
        <v>526</v>
      </c>
      <c r="C12144" s="74" t="s">
        <v>149</v>
      </c>
      <c r="D12144" s="73">
        <v>939502.37999999977</v>
      </c>
    </row>
    <row r="12145" spans="2:4" x14ac:dyDescent="0.3">
      <c r="B12145" s="72" t="s">
        <v>526</v>
      </c>
      <c r="C12145" s="74" t="s">
        <v>159</v>
      </c>
      <c r="D12145" s="73">
        <v>4788214.0699999994</v>
      </c>
    </row>
    <row r="12146" spans="2:4" x14ac:dyDescent="0.3">
      <c r="B12146" s="72" t="s">
        <v>526</v>
      </c>
      <c r="C12146" s="74" t="s">
        <v>161</v>
      </c>
      <c r="D12146" s="73">
        <v>20653100.009999994</v>
      </c>
    </row>
    <row r="12147" spans="2:4" x14ac:dyDescent="0.3">
      <c r="B12147" s="72" t="s">
        <v>526</v>
      </c>
      <c r="C12147" s="74" t="s">
        <v>163</v>
      </c>
      <c r="D12147" s="73">
        <v>3264451.6999999988</v>
      </c>
    </row>
    <row r="12148" spans="2:4" x14ac:dyDescent="0.3">
      <c r="B12148" s="72" t="s">
        <v>526</v>
      </c>
      <c r="C12148" s="74" t="s">
        <v>165</v>
      </c>
      <c r="D12148" s="73">
        <v>11010687.590000002</v>
      </c>
    </row>
    <row r="12149" spans="2:4" x14ac:dyDescent="0.3">
      <c r="B12149" s="72" t="s">
        <v>526</v>
      </c>
      <c r="C12149" s="74" t="s">
        <v>124</v>
      </c>
      <c r="D12149" s="73">
        <v>143461.24</v>
      </c>
    </row>
    <row r="12150" spans="2:4" x14ac:dyDescent="0.3">
      <c r="B12150" s="72" t="s">
        <v>526</v>
      </c>
      <c r="C12150" s="74" t="s">
        <v>126</v>
      </c>
      <c r="D12150" s="73">
        <v>271583.52999999991</v>
      </c>
    </row>
    <row r="12151" spans="2:4" x14ac:dyDescent="0.3">
      <c r="B12151" s="72" t="s">
        <v>526</v>
      </c>
      <c r="C12151" s="74" t="s">
        <v>128</v>
      </c>
      <c r="D12151" s="73">
        <v>2791562.14</v>
      </c>
    </row>
    <row r="12152" spans="2:4" x14ac:dyDescent="0.3">
      <c r="B12152" s="72" t="s">
        <v>526</v>
      </c>
      <c r="C12152" s="74" t="s">
        <v>130</v>
      </c>
      <c r="D12152" s="73">
        <v>812330.86</v>
      </c>
    </row>
    <row r="12153" spans="2:4" x14ac:dyDescent="0.3">
      <c r="B12153" s="72" t="s">
        <v>526</v>
      </c>
      <c r="C12153" s="74" t="s">
        <v>132</v>
      </c>
      <c r="D12153" s="73">
        <v>8426097.9699999988</v>
      </c>
    </row>
    <row r="12154" spans="2:4" x14ac:dyDescent="0.3">
      <c r="B12154" s="72" t="s">
        <v>526</v>
      </c>
      <c r="C12154" s="74" t="s">
        <v>33</v>
      </c>
      <c r="D12154" s="73">
        <v>13787.99</v>
      </c>
    </row>
    <row r="12155" spans="2:4" x14ac:dyDescent="0.3">
      <c r="B12155" s="72" t="s">
        <v>526</v>
      </c>
      <c r="C12155" s="74" t="s">
        <v>35</v>
      </c>
      <c r="D12155" s="73">
        <v>134854.81</v>
      </c>
    </row>
    <row r="12156" spans="2:4" x14ac:dyDescent="0.3">
      <c r="B12156" s="72" t="s">
        <v>526</v>
      </c>
      <c r="C12156" s="74" t="s">
        <v>39</v>
      </c>
      <c r="D12156" s="73">
        <v>159204.76</v>
      </c>
    </row>
    <row r="12157" spans="2:4" x14ac:dyDescent="0.3">
      <c r="B12157" s="72" t="s">
        <v>526</v>
      </c>
      <c r="C12157" s="74" t="s">
        <v>49</v>
      </c>
      <c r="D12157" s="73">
        <v>1945482.11</v>
      </c>
    </row>
    <row r="12158" spans="2:4" x14ac:dyDescent="0.3">
      <c r="B12158" s="72" t="s">
        <v>526</v>
      </c>
      <c r="C12158" s="74" t="s">
        <v>51</v>
      </c>
      <c r="D12158" s="73">
        <v>935489.05999999982</v>
      </c>
    </row>
    <row r="12159" spans="2:4" x14ac:dyDescent="0.3">
      <c r="B12159" s="72" t="s">
        <v>526</v>
      </c>
      <c r="C12159" s="74" t="s">
        <v>63</v>
      </c>
      <c r="D12159" s="73">
        <v>3182647.4000000004</v>
      </c>
    </row>
    <row r="12160" spans="2:4" x14ac:dyDescent="0.3">
      <c r="B12160" s="72" t="s">
        <v>526</v>
      </c>
      <c r="C12160" s="74" t="s">
        <v>65</v>
      </c>
      <c r="D12160" s="73">
        <v>42217.64</v>
      </c>
    </row>
    <row r="12161" spans="2:4" x14ac:dyDescent="0.3">
      <c r="B12161" s="72" t="s">
        <v>526</v>
      </c>
      <c r="C12161" s="74" t="s">
        <v>67</v>
      </c>
      <c r="D12161" s="73">
        <v>11822.27</v>
      </c>
    </row>
    <row r="12162" spans="2:4" x14ac:dyDescent="0.3">
      <c r="B12162" s="72" t="s">
        <v>526</v>
      </c>
      <c r="C12162" s="74" t="s">
        <v>69</v>
      </c>
      <c r="D12162" s="73">
        <v>2042267.96</v>
      </c>
    </row>
    <row r="12163" spans="2:4" x14ac:dyDescent="0.3">
      <c r="B12163" s="72" t="s">
        <v>526</v>
      </c>
      <c r="C12163" s="74" t="s">
        <v>71</v>
      </c>
      <c r="D12163" s="73">
        <v>2246179.13</v>
      </c>
    </row>
    <row r="12164" spans="2:4" x14ac:dyDescent="0.3">
      <c r="B12164" s="72" t="s">
        <v>526</v>
      </c>
      <c r="C12164" s="74" t="s">
        <v>73</v>
      </c>
      <c r="D12164" s="73">
        <v>69337.86</v>
      </c>
    </row>
    <row r="12165" spans="2:4" x14ac:dyDescent="0.3">
      <c r="B12165" s="72" t="s">
        <v>526</v>
      </c>
      <c r="C12165" s="74" t="s">
        <v>85</v>
      </c>
      <c r="D12165" s="73">
        <v>14257.94</v>
      </c>
    </row>
    <row r="12166" spans="2:4" x14ac:dyDescent="0.3">
      <c r="B12166" s="72" t="s">
        <v>526</v>
      </c>
      <c r="C12166" s="74" t="s">
        <v>87</v>
      </c>
      <c r="D12166" s="73">
        <v>46994</v>
      </c>
    </row>
    <row r="12167" spans="2:4" x14ac:dyDescent="0.3">
      <c r="B12167" s="72" t="s">
        <v>526</v>
      </c>
      <c r="C12167" s="74" t="s">
        <v>89</v>
      </c>
      <c r="D12167" s="73">
        <v>67729.450000000012</v>
      </c>
    </row>
    <row r="12168" spans="2:4" x14ac:dyDescent="0.3">
      <c r="B12168" s="72" t="s">
        <v>526</v>
      </c>
      <c r="C12168" s="74" t="s">
        <v>91</v>
      </c>
      <c r="D12168" s="73">
        <v>727206.04</v>
      </c>
    </row>
    <row r="12169" spans="2:4" x14ac:dyDescent="0.3">
      <c r="B12169" s="72" t="s">
        <v>526</v>
      </c>
      <c r="C12169" s="74" t="s">
        <v>95</v>
      </c>
      <c r="D12169" s="73">
        <v>1152547.83</v>
      </c>
    </row>
    <row r="12170" spans="2:4" x14ac:dyDescent="0.3">
      <c r="B12170" s="72" t="s">
        <v>526</v>
      </c>
      <c r="C12170" s="74" t="s">
        <v>97</v>
      </c>
      <c r="D12170" s="73">
        <v>23981.83</v>
      </c>
    </row>
    <row r="12171" spans="2:4" x14ac:dyDescent="0.3">
      <c r="B12171" s="72" t="s">
        <v>526</v>
      </c>
      <c r="C12171" s="74" t="s">
        <v>101</v>
      </c>
      <c r="D12171" s="73">
        <v>690673.52</v>
      </c>
    </row>
    <row r="12172" spans="2:4" x14ac:dyDescent="0.3">
      <c r="B12172" s="72" t="s">
        <v>526</v>
      </c>
      <c r="C12172" s="74" t="s">
        <v>103</v>
      </c>
      <c r="D12172" s="73">
        <v>15000</v>
      </c>
    </row>
    <row r="12173" spans="2:4" x14ac:dyDescent="0.3">
      <c r="B12173" s="72" t="s">
        <v>526</v>
      </c>
      <c r="C12173" s="74" t="s">
        <v>105</v>
      </c>
      <c r="D12173" s="73">
        <v>41866.68</v>
      </c>
    </row>
    <row r="12174" spans="2:4" x14ac:dyDescent="0.3">
      <c r="B12174" s="72" t="s">
        <v>526</v>
      </c>
      <c r="C12174" s="74" t="s">
        <v>107</v>
      </c>
      <c r="D12174" s="73">
        <v>199701.32</v>
      </c>
    </row>
    <row r="12175" spans="2:4" x14ac:dyDescent="0.3">
      <c r="B12175" s="72" t="s">
        <v>526</v>
      </c>
      <c r="C12175" s="74" t="s">
        <v>109</v>
      </c>
      <c r="D12175" s="73">
        <v>5882215.0999999996</v>
      </c>
    </row>
    <row r="12176" spans="2:4" x14ac:dyDescent="0.3">
      <c r="B12176" s="72" t="s">
        <v>526</v>
      </c>
      <c r="C12176" s="74" t="s">
        <v>111</v>
      </c>
      <c r="D12176" s="73">
        <v>419448.42</v>
      </c>
    </row>
    <row r="12177" spans="2:4" x14ac:dyDescent="0.3">
      <c r="B12177" s="72" t="s">
        <v>526</v>
      </c>
      <c r="C12177" s="74" t="s">
        <v>117</v>
      </c>
      <c r="D12177" s="73">
        <v>17661.900000000001</v>
      </c>
    </row>
    <row r="12178" spans="2:4" x14ac:dyDescent="0.3">
      <c r="B12178" s="72" t="s">
        <v>526</v>
      </c>
      <c r="C12178" s="74" t="s">
        <v>119</v>
      </c>
      <c r="D12178" s="73">
        <v>131016.98</v>
      </c>
    </row>
    <row r="12179" spans="2:4" x14ac:dyDescent="0.3">
      <c r="B12179" s="72" t="s">
        <v>526</v>
      </c>
      <c r="C12179" s="74" t="s">
        <v>121</v>
      </c>
      <c r="D12179" s="73">
        <v>376161.38</v>
      </c>
    </row>
    <row r="12180" spans="2:4" x14ac:dyDescent="0.3">
      <c r="B12180" s="72" t="s">
        <v>526</v>
      </c>
      <c r="C12180" s="74" t="s">
        <v>22</v>
      </c>
      <c r="D12180" s="73">
        <v>161593.37</v>
      </c>
    </row>
    <row r="12181" spans="2:4" x14ac:dyDescent="0.3">
      <c r="B12181" s="72" t="s">
        <v>526</v>
      </c>
      <c r="C12181" s="74" t="s">
        <v>6</v>
      </c>
      <c r="D12181" s="73">
        <v>477178.39</v>
      </c>
    </row>
    <row r="12182" spans="2:4" x14ac:dyDescent="0.3">
      <c r="B12182" s="72" t="s">
        <v>526</v>
      </c>
      <c r="C12182" s="74" t="s">
        <v>10</v>
      </c>
      <c r="D12182" s="73">
        <v>459054.23</v>
      </c>
    </row>
    <row r="12183" spans="2:4" x14ac:dyDescent="0.3">
      <c r="B12183" s="72" t="s">
        <v>344</v>
      </c>
      <c r="C12183" s="74" t="s">
        <v>194</v>
      </c>
      <c r="D12183" s="73">
        <v>1343716.7499999998</v>
      </c>
    </row>
    <row r="12184" spans="2:4" x14ac:dyDescent="0.3">
      <c r="B12184" s="72" t="s">
        <v>344</v>
      </c>
      <c r="C12184" s="74" t="s">
        <v>193</v>
      </c>
      <c r="D12184" s="73">
        <v>-1343716.7500000002</v>
      </c>
    </row>
    <row r="12185" spans="2:4" x14ac:dyDescent="0.3">
      <c r="B12185" s="72" t="s">
        <v>344</v>
      </c>
      <c r="C12185" s="74" t="s">
        <v>186</v>
      </c>
      <c r="D12185" s="73">
        <v>1141511.4800000002</v>
      </c>
    </row>
    <row r="12186" spans="2:4" x14ac:dyDescent="0.3">
      <c r="B12186" s="72" t="s">
        <v>344</v>
      </c>
      <c r="C12186" s="74" t="s">
        <v>187</v>
      </c>
      <c r="D12186" s="73">
        <v>13577862.279999992</v>
      </c>
    </row>
    <row r="12187" spans="2:4" x14ac:dyDescent="0.3">
      <c r="B12187" s="72" t="s">
        <v>344</v>
      </c>
      <c r="C12187" s="74" t="s">
        <v>190</v>
      </c>
      <c r="D12187" s="73">
        <v>2578138.1800000006</v>
      </c>
    </row>
    <row r="12188" spans="2:4" x14ac:dyDescent="0.3">
      <c r="B12188" s="72" t="s">
        <v>344</v>
      </c>
      <c r="C12188" s="74" t="s">
        <v>191</v>
      </c>
      <c r="D12188" s="73">
        <v>2782741.9200000004</v>
      </c>
    </row>
    <row r="12189" spans="2:4" x14ac:dyDescent="0.3">
      <c r="B12189" s="72" t="s">
        <v>344</v>
      </c>
      <c r="C12189" s="74" t="s">
        <v>192</v>
      </c>
      <c r="D12189" s="73">
        <v>153262311.76999998</v>
      </c>
    </row>
    <row r="12190" spans="2:4" x14ac:dyDescent="0.3">
      <c r="B12190" s="72" t="s">
        <v>344</v>
      </c>
      <c r="C12190" s="74" t="s">
        <v>172</v>
      </c>
      <c r="D12190" s="73">
        <v>580389.02</v>
      </c>
    </row>
    <row r="12191" spans="2:4" x14ac:dyDescent="0.3">
      <c r="B12191" s="72" t="s">
        <v>344</v>
      </c>
      <c r="C12191" s="74" t="s">
        <v>174</v>
      </c>
      <c r="D12191" s="73">
        <v>1748827.98</v>
      </c>
    </row>
    <row r="12192" spans="2:4" x14ac:dyDescent="0.3">
      <c r="B12192" s="72" t="s">
        <v>344</v>
      </c>
      <c r="C12192" s="74" t="s">
        <v>178</v>
      </c>
      <c r="D12192" s="73">
        <v>3232895.4800000004</v>
      </c>
    </row>
    <row r="12193" spans="2:4" x14ac:dyDescent="0.3">
      <c r="B12193" s="72" t="s">
        <v>344</v>
      </c>
      <c r="C12193" s="74" t="s">
        <v>180</v>
      </c>
      <c r="D12193" s="73">
        <v>614556.52</v>
      </c>
    </row>
    <row r="12194" spans="2:4" x14ac:dyDescent="0.3">
      <c r="B12194" s="72" t="s">
        <v>344</v>
      </c>
      <c r="C12194" s="74" t="s">
        <v>182</v>
      </c>
      <c r="D12194" s="73">
        <v>54509141.940000027</v>
      </c>
    </row>
    <row r="12195" spans="2:4" x14ac:dyDescent="0.3">
      <c r="B12195" s="72" t="s">
        <v>344</v>
      </c>
      <c r="C12195" s="74" t="s">
        <v>135</v>
      </c>
      <c r="D12195" s="73">
        <v>0</v>
      </c>
    </row>
    <row r="12196" spans="2:4" x14ac:dyDescent="0.3">
      <c r="B12196" s="72" t="s">
        <v>344</v>
      </c>
      <c r="C12196" s="74" t="s">
        <v>137</v>
      </c>
      <c r="D12196" s="73">
        <v>828555.95</v>
      </c>
    </row>
    <row r="12197" spans="2:4" x14ac:dyDescent="0.3">
      <c r="B12197" s="72" t="s">
        <v>344</v>
      </c>
      <c r="C12197" s="74" t="s">
        <v>139</v>
      </c>
      <c r="D12197" s="73">
        <v>13384500.359999998</v>
      </c>
    </row>
    <row r="12198" spans="2:4" x14ac:dyDescent="0.3">
      <c r="B12198" s="72" t="s">
        <v>344</v>
      </c>
      <c r="C12198" s="74" t="s">
        <v>141</v>
      </c>
      <c r="D12198" s="73">
        <v>17585116.349999994</v>
      </c>
    </row>
    <row r="12199" spans="2:4" x14ac:dyDescent="0.3">
      <c r="B12199" s="72" t="s">
        <v>344</v>
      </c>
      <c r="C12199" s="74" t="s">
        <v>143</v>
      </c>
      <c r="D12199" s="73">
        <v>1063584.21</v>
      </c>
    </row>
    <row r="12200" spans="2:4" x14ac:dyDescent="0.3">
      <c r="B12200" s="72" t="s">
        <v>344</v>
      </c>
      <c r="C12200" s="74" t="s">
        <v>145</v>
      </c>
      <c r="D12200" s="73">
        <v>1355246.3499999999</v>
      </c>
    </row>
    <row r="12201" spans="2:4" x14ac:dyDescent="0.3">
      <c r="B12201" s="72" t="s">
        <v>344</v>
      </c>
      <c r="C12201" s="74" t="s">
        <v>147</v>
      </c>
      <c r="D12201" s="73">
        <v>210709.44</v>
      </c>
    </row>
    <row r="12202" spans="2:4" x14ac:dyDescent="0.3">
      <c r="B12202" s="72" t="s">
        <v>344</v>
      </c>
      <c r="C12202" s="74" t="s">
        <v>149</v>
      </c>
      <c r="D12202" s="73">
        <v>1077362.7600000002</v>
      </c>
    </row>
    <row r="12203" spans="2:4" x14ac:dyDescent="0.3">
      <c r="B12203" s="72" t="s">
        <v>344</v>
      </c>
      <c r="C12203" s="74" t="s">
        <v>159</v>
      </c>
      <c r="D12203" s="73">
        <v>6190396.8399999999</v>
      </c>
    </row>
    <row r="12204" spans="2:4" x14ac:dyDescent="0.3">
      <c r="B12204" s="72" t="s">
        <v>344</v>
      </c>
      <c r="C12204" s="74" t="s">
        <v>161</v>
      </c>
      <c r="D12204" s="73">
        <v>23948328.190000001</v>
      </c>
    </row>
    <row r="12205" spans="2:4" x14ac:dyDescent="0.3">
      <c r="B12205" s="72" t="s">
        <v>344</v>
      </c>
      <c r="C12205" s="74" t="s">
        <v>163</v>
      </c>
      <c r="D12205" s="73">
        <v>4486566.8999999985</v>
      </c>
    </row>
    <row r="12206" spans="2:4" x14ac:dyDescent="0.3">
      <c r="B12206" s="72" t="s">
        <v>344</v>
      </c>
      <c r="C12206" s="74" t="s">
        <v>165</v>
      </c>
      <c r="D12206" s="73">
        <v>12956006.35</v>
      </c>
    </row>
    <row r="12207" spans="2:4" x14ac:dyDescent="0.3">
      <c r="B12207" s="72" t="s">
        <v>344</v>
      </c>
      <c r="C12207" s="74" t="s">
        <v>124</v>
      </c>
      <c r="D12207" s="73">
        <v>1838407.0399999998</v>
      </c>
    </row>
    <row r="12208" spans="2:4" x14ac:dyDescent="0.3">
      <c r="B12208" s="72" t="s">
        <v>344</v>
      </c>
      <c r="C12208" s="74" t="s">
        <v>126</v>
      </c>
      <c r="D12208" s="73">
        <v>2047474.0499999998</v>
      </c>
    </row>
    <row r="12209" spans="2:4" x14ac:dyDescent="0.3">
      <c r="B12209" s="72" t="s">
        <v>344</v>
      </c>
      <c r="C12209" s="74" t="s">
        <v>128</v>
      </c>
      <c r="D12209" s="73">
        <v>3048371.89</v>
      </c>
    </row>
    <row r="12210" spans="2:4" x14ac:dyDescent="0.3">
      <c r="B12210" s="72" t="s">
        <v>344</v>
      </c>
      <c r="C12210" s="74" t="s">
        <v>130</v>
      </c>
      <c r="D12210" s="73">
        <v>1175126.24</v>
      </c>
    </row>
    <row r="12211" spans="2:4" x14ac:dyDescent="0.3">
      <c r="B12211" s="72" t="s">
        <v>344</v>
      </c>
      <c r="C12211" s="74" t="s">
        <v>132</v>
      </c>
      <c r="D12211" s="73">
        <v>5840222.4200000018</v>
      </c>
    </row>
    <row r="12212" spans="2:4" x14ac:dyDescent="0.3">
      <c r="B12212" s="72" t="s">
        <v>344</v>
      </c>
      <c r="C12212" s="74" t="s">
        <v>29</v>
      </c>
      <c r="D12212" s="73">
        <v>64204.800000000003</v>
      </c>
    </row>
    <row r="12213" spans="2:4" x14ac:dyDescent="0.3">
      <c r="B12213" s="72" t="s">
        <v>344</v>
      </c>
      <c r="C12213" s="74" t="s">
        <v>35</v>
      </c>
      <c r="D12213" s="73">
        <v>224113.44</v>
      </c>
    </row>
    <row r="12214" spans="2:4" x14ac:dyDescent="0.3">
      <c r="B12214" s="72" t="s">
        <v>344</v>
      </c>
      <c r="C12214" s="74" t="s">
        <v>39</v>
      </c>
      <c r="D12214" s="73">
        <v>191629.84999999998</v>
      </c>
    </row>
    <row r="12215" spans="2:4" x14ac:dyDescent="0.3">
      <c r="B12215" s="72" t="s">
        <v>344</v>
      </c>
      <c r="C12215" s="74" t="s">
        <v>45</v>
      </c>
      <c r="D12215" s="73">
        <v>2170.62</v>
      </c>
    </row>
    <row r="12216" spans="2:4" x14ac:dyDescent="0.3">
      <c r="B12216" s="72" t="s">
        <v>344</v>
      </c>
      <c r="C12216" s="74" t="s">
        <v>49</v>
      </c>
      <c r="D12216" s="73">
        <v>2417211.0299999998</v>
      </c>
    </row>
    <row r="12217" spans="2:4" x14ac:dyDescent="0.3">
      <c r="B12217" s="72" t="s">
        <v>344</v>
      </c>
      <c r="C12217" s="74" t="s">
        <v>51</v>
      </c>
      <c r="D12217" s="73">
        <v>1800030.16</v>
      </c>
    </row>
    <row r="12218" spans="2:4" x14ac:dyDescent="0.3">
      <c r="B12218" s="72" t="s">
        <v>344</v>
      </c>
      <c r="C12218" s="74" t="s">
        <v>55</v>
      </c>
      <c r="D12218" s="73">
        <v>12588.39</v>
      </c>
    </row>
    <row r="12219" spans="2:4" x14ac:dyDescent="0.3">
      <c r="B12219" s="72" t="s">
        <v>344</v>
      </c>
      <c r="C12219" s="74" t="s">
        <v>57</v>
      </c>
      <c r="D12219" s="73">
        <v>174656.2</v>
      </c>
    </row>
    <row r="12220" spans="2:4" x14ac:dyDescent="0.3">
      <c r="B12220" s="72" t="s">
        <v>344</v>
      </c>
      <c r="C12220" s="74" t="s">
        <v>61</v>
      </c>
      <c r="D12220" s="73">
        <v>1325970.0899999999</v>
      </c>
    </row>
    <row r="12221" spans="2:4" x14ac:dyDescent="0.3">
      <c r="B12221" s="72" t="s">
        <v>344</v>
      </c>
      <c r="C12221" s="74" t="s">
        <v>63</v>
      </c>
      <c r="D12221" s="73">
        <v>3259221.7800000003</v>
      </c>
    </row>
    <row r="12222" spans="2:4" x14ac:dyDescent="0.3">
      <c r="B12222" s="72" t="s">
        <v>344</v>
      </c>
      <c r="C12222" s="74" t="s">
        <v>65</v>
      </c>
      <c r="D12222" s="73">
        <v>81732.52</v>
      </c>
    </row>
    <row r="12223" spans="2:4" x14ac:dyDescent="0.3">
      <c r="B12223" s="72" t="s">
        <v>344</v>
      </c>
      <c r="C12223" s="74" t="s">
        <v>67</v>
      </c>
      <c r="D12223" s="73">
        <v>9595.9399999999987</v>
      </c>
    </row>
    <row r="12224" spans="2:4" x14ac:dyDescent="0.3">
      <c r="B12224" s="72" t="s">
        <v>344</v>
      </c>
      <c r="C12224" s="74" t="s">
        <v>69</v>
      </c>
      <c r="D12224" s="73">
        <v>5024358.55</v>
      </c>
    </row>
    <row r="12225" spans="2:4" x14ac:dyDescent="0.3">
      <c r="B12225" s="72" t="s">
        <v>344</v>
      </c>
      <c r="C12225" s="74" t="s">
        <v>71</v>
      </c>
      <c r="D12225" s="73">
        <v>2990289</v>
      </c>
    </row>
    <row r="12226" spans="2:4" x14ac:dyDescent="0.3">
      <c r="B12226" s="72" t="s">
        <v>344</v>
      </c>
      <c r="C12226" s="74" t="s">
        <v>73</v>
      </c>
      <c r="D12226" s="73">
        <v>334283.74</v>
      </c>
    </row>
    <row r="12227" spans="2:4" x14ac:dyDescent="0.3">
      <c r="B12227" s="72" t="s">
        <v>344</v>
      </c>
      <c r="C12227" s="74" t="s">
        <v>81</v>
      </c>
      <c r="D12227" s="73">
        <v>160479.44</v>
      </c>
    </row>
    <row r="12228" spans="2:4" x14ac:dyDescent="0.3">
      <c r="B12228" s="72" t="s">
        <v>344</v>
      </c>
      <c r="C12228" s="74" t="s">
        <v>83</v>
      </c>
      <c r="D12228" s="73">
        <v>21181.18</v>
      </c>
    </row>
    <row r="12229" spans="2:4" x14ac:dyDescent="0.3">
      <c r="B12229" s="72" t="s">
        <v>344</v>
      </c>
      <c r="C12229" s="74" t="s">
        <v>85</v>
      </c>
      <c r="D12229" s="73">
        <v>92443.49</v>
      </c>
    </row>
    <row r="12230" spans="2:4" x14ac:dyDescent="0.3">
      <c r="B12230" s="72" t="s">
        <v>344</v>
      </c>
      <c r="C12230" s="74" t="s">
        <v>87</v>
      </c>
      <c r="D12230" s="73">
        <v>14585.95</v>
      </c>
    </row>
    <row r="12231" spans="2:4" x14ac:dyDescent="0.3">
      <c r="B12231" s="72" t="s">
        <v>344</v>
      </c>
      <c r="C12231" s="74" t="s">
        <v>89</v>
      </c>
      <c r="D12231" s="73">
        <v>476380.53</v>
      </c>
    </row>
    <row r="12232" spans="2:4" x14ac:dyDescent="0.3">
      <c r="B12232" s="72" t="s">
        <v>344</v>
      </c>
      <c r="C12232" s="74" t="s">
        <v>91</v>
      </c>
      <c r="D12232" s="73">
        <v>29862.229999999996</v>
      </c>
    </row>
    <row r="12233" spans="2:4" x14ac:dyDescent="0.3">
      <c r="B12233" s="72" t="s">
        <v>344</v>
      </c>
      <c r="C12233" s="74" t="s">
        <v>93</v>
      </c>
      <c r="D12233" s="73">
        <v>466389.53</v>
      </c>
    </row>
    <row r="12234" spans="2:4" x14ac:dyDescent="0.3">
      <c r="B12234" s="72" t="s">
        <v>344</v>
      </c>
      <c r="C12234" s="74" t="s">
        <v>95</v>
      </c>
      <c r="D12234" s="73">
        <v>1412845.5</v>
      </c>
    </row>
    <row r="12235" spans="2:4" x14ac:dyDescent="0.3">
      <c r="B12235" s="72" t="s">
        <v>344</v>
      </c>
      <c r="C12235" s="74" t="s">
        <v>97</v>
      </c>
      <c r="D12235" s="73">
        <v>29.82</v>
      </c>
    </row>
    <row r="12236" spans="2:4" x14ac:dyDescent="0.3">
      <c r="B12236" s="72" t="s">
        <v>344</v>
      </c>
      <c r="C12236" s="74" t="s">
        <v>99</v>
      </c>
      <c r="D12236" s="73">
        <v>508728.93</v>
      </c>
    </row>
    <row r="12237" spans="2:4" x14ac:dyDescent="0.3">
      <c r="B12237" s="72" t="s">
        <v>344</v>
      </c>
      <c r="C12237" s="74" t="s">
        <v>101</v>
      </c>
      <c r="D12237" s="73">
        <v>2788198.63</v>
      </c>
    </row>
    <row r="12238" spans="2:4" x14ac:dyDescent="0.3">
      <c r="B12238" s="72" t="s">
        <v>344</v>
      </c>
      <c r="C12238" s="74" t="s">
        <v>103</v>
      </c>
      <c r="D12238" s="73">
        <v>34439</v>
      </c>
    </row>
    <row r="12239" spans="2:4" x14ac:dyDescent="0.3">
      <c r="B12239" s="72" t="s">
        <v>344</v>
      </c>
      <c r="C12239" s="74" t="s">
        <v>105</v>
      </c>
      <c r="D12239" s="73">
        <v>39114.089999999997</v>
      </c>
    </row>
    <row r="12240" spans="2:4" x14ac:dyDescent="0.3">
      <c r="B12240" s="72" t="s">
        <v>344</v>
      </c>
      <c r="C12240" s="74" t="s">
        <v>107</v>
      </c>
      <c r="D12240" s="73">
        <v>215375.11000000002</v>
      </c>
    </row>
    <row r="12241" spans="2:4" x14ac:dyDescent="0.3">
      <c r="B12241" s="72" t="s">
        <v>344</v>
      </c>
      <c r="C12241" s="74" t="s">
        <v>109</v>
      </c>
      <c r="D12241" s="73">
        <v>993154.16000000027</v>
      </c>
    </row>
    <row r="12242" spans="2:4" x14ac:dyDescent="0.3">
      <c r="B12242" s="72" t="s">
        <v>344</v>
      </c>
      <c r="C12242" s="74" t="s">
        <v>111</v>
      </c>
      <c r="D12242" s="73">
        <v>906632.15999999992</v>
      </c>
    </row>
    <row r="12243" spans="2:4" x14ac:dyDescent="0.3">
      <c r="B12243" s="72" t="s">
        <v>344</v>
      </c>
      <c r="C12243" s="74" t="s">
        <v>117</v>
      </c>
      <c r="D12243" s="73">
        <v>2627625.7800000003</v>
      </c>
    </row>
    <row r="12244" spans="2:4" x14ac:dyDescent="0.3">
      <c r="B12244" s="72" t="s">
        <v>344</v>
      </c>
      <c r="C12244" s="74" t="s">
        <v>119</v>
      </c>
      <c r="D12244" s="73">
        <v>224469.81999999998</v>
      </c>
    </row>
    <row r="12245" spans="2:4" x14ac:dyDescent="0.3">
      <c r="B12245" s="72" t="s">
        <v>344</v>
      </c>
      <c r="C12245" s="74" t="s">
        <v>121</v>
      </c>
      <c r="D12245" s="73">
        <v>77347.389999999985</v>
      </c>
    </row>
    <row r="12246" spans="2:4" x14ac:dyDescent="0.3">
      <c r="B12246" s="72" t="s">
        <v>344</v>
      </c>
      <c r="C12246" s="74" t="s">
        <v>22</v>
      </c>
      <c r="D12246" s="73">
        <v>221624.54</v>
      </c>
    </row>
    <row r="12247" spans="2:4" x14ac:dyDescent="0.3">
      <c r="B12247" s="72" t="s">
        <v>344</v>
      </c>
      <c r="C12247" s="74" t="s">
        <v>6</v>
      </c>
      <c r="D12247" s="73">
        <v>312287.28000000003</v>
      </c>
    </row>
    <row r="12248" spans="2:4" x14ac:dyDescent="0.3">
      <c r="B12248" s="72" t="s">
        <v>344</v>
      </c>
      <c r="C12248" s="74" t="s">
        <v>10</v>
      </c>
      <c r="D12248" s="73">
        <v>1498911.11</v>
      </c>
    </row>
    <row r="12249" spans="2:4" x14ac:dyDescent="0.3">
      <c r="B12249" s="72" t="s">
        <v>344</v>
      </c>
      <c r="C12249" s="74" t="s">
        <v>12</v>
      </c>
      <c r="D12249" s="73">
        <v>51743.91</v>
      </c>
    </row>
    <row r="12250" spans="2:4" x14ac:dyDescent="0.3">
      <c r="B12250" s="72" t="s">
        <v>344</v>
      </c>
      <c r="C12250" s="74" t="s">
        <v>14</v>
      </c>
      <c r="D12250" s="73">
        <v>216906.55</v>
      </c>
    </row>
    <row r="12251" spans="2:4" x14ac:dyDescent="0.3">
      <c r="B12251" s="72" t="s">
        <v>344</v>
      </c>
      <c r="C12251" s="74" t="s">
        <v>16</v>
      </c>
      <c r="D12251" s="73">
        <v>56953.189999999995</v>
      </c>
    </row>
    <row r="12252" spans="2:4" x14ac:dyDescent="0.3">
      <c r="B12252" s="72" t="s">
        <v>218</v>
      </c>
      <c r="C12252" s="74" t="s">
        <v>194</v>
      </c>
      <c r="D12252" s="73">
        <v>200426.33000000002</v>
      </c>
    </row>
    <row r="12253" spans="2:4" x14ac:dyDescent="0.3">
      <c r="B12253" s="72" t="s">
        <v>218</v>
      </c>
      <c r="C12253" s="74" t="s">
        <v>193</v>
      </c>
      <c r="D12253" s="73">
        <v>-200426.33</v>
      </c>
    </row>
    <row r="12254" spans="2:4" x14ac:dyDescent="0.3">
      <c r="B12254" s="72" t="s">
        <v>218</v>
      </c>
      <c r="C12254" s="74" t="s">
        <v>185</v>
      </c>
      <c r="D12254" s="73">
        <v>148330</v>
      </c>
    </row>
    <row r="12255" spans="2:4" x14ac:dyDescent="0.3">
      <c r="B12255" s="72" t="s">
        <v>218</v>
      </c>
      <c r="C12255" s="74" t="s">
        <v>186</v>
      </c>
      <c r="D12255" s="73">
        <v>511489.30000000016</v>
      </c>
    </row>
    <row r="12256" spans="2:4" x14ac:dyDescent="0.3">
      <c r="B12256" s="72" t="s">
        <v>218</v>
      </c>
      <c r="C12256" s="74" t="s">
        <v>187</v>
      </c>
      <c r="D12256" s="73">
        <v>402417.35</v>
      </c>
    </row>
    <row r="12257" spans="2:4" x14ac:dyDescent="0.3">
      <c r="B12257" s="72" t="s">
        <v>218</v>
      </c>
      <c r="C12257" s="74" t="s">
        <v>190</v>
      </c>
      <c r="D12257" s="73">
        <v>3782287.4000000013</v>
      </c>
    </row>
    <row r="12258" spans="2:4" x14ac:dyDescent="0.3">
      <c r="B12258" s="72" t="s">
        <v>218</v>
      </c>
      <c r="C12258" s="74" t="s">
        <v>191</v>
      </c>
      <c r="D12258" s="73">
        <v>689045.51</v>
      </c>
    </row>
    <row r="12259" spans="2:4" x14ac:dyDescent="0.3">
      <c r="B12259" s="72" t="s">
        <v>218</v>
      </c>
      <c r="C12259" s="74" t="s">
        <v>192</v>
      </c>
      <c r="D12259" s="73">
        <v>36540489.849999994</v>
      </c>
    </row>
    <row r="12260" spans="2:4" x14ac:dyDescent="0.3">
      <c r="B12260" s="72" t="s">
        <v>218</v>
      </c>
      <c r="C12260" s="74" t="s">
        <v>172</v>
      </c>
      <c r="D12260" s="73">
        <v>145116.18</v>
      </c>
    </row>
    <row r="12261" spans="2:4" x14ac:dyDescent="0.3">
      <c r="B12261" s="72" t="s">
        <v>218</v>
      </c>
      <c r="C12261" s="74" t="s">
        <v>174</v>
      </c>
      <c r="D12261" s="73">
        <v>516469.34999999986</v>
      </c>
    </row>
    <row r="12262" spans="2:4" x14ac:dyDescent="0.3">
      <c r="B12262" s="72" t="s">
        <v>218</v>
      </c>
      <c r="C12262" s="74" t="s">
        <v>178</v>
      </c>
      <c r="D12262" s="73">
        <v>808429.72000000009</v>
      </c>
    </row>
    <row r="12263" spans="2:4" x14ac:dyDescent="0.3">
      <c r="B12263" s="72" t="s">
        <v>218</v>
      </c>
      <c r="C12263" s="74" t="s">
        <v>180</v>
      </c>
      <c r="D12263" s="73">
        <v>279035.21999999997</v>
      </c>
    </row>
    <row r="12264" spans="2:4" x14ac:dyDescent="0.3">
      <c r="B12264" s="72" t="s">
        <v>218</v>
      </c>
      <c r="C12264" s="74" t="s">
        <v>182</v>
      </c>
      <c r="D12264" s="73">
        <v>13842564.43</v>
      </c>
    </row>
    <row r="12265" spans="2:4" x14ac:dyDescent="0.3">
      <c r="B12265" s="72" t="s">
        <v>218</v>
      </c>
      <c r="C12265" s="74" t="s">
        <v>135</v>
      </c>
      <c r="D12265" s="73">
        <v>302983.37</v>
      </c>
    </row>
    <row r="12266" spans="2:4" x14ac:dyDescent="0.3">
      <c r="B12266" s="72" t="s">
        <v>218</v>
      </c>
      <c r="C12266" s="74" t="s">
        <v>137</v>
      </c>
      <c r="D12266" s="73">
        <v>96553.280000000013</v>
      </c>
    </row>
    <row r="12267" spans="2:4" x14ac:dyDescent="0.3">
      <c r="B12267" s="72" t="s">
        <v>218</v>
      </c>
      <c r="C12267" s="74" t="s">
        <v>139</v>
      </c>
      <c r="D12267" s="73">
        <v>3700702.6899999995</v>
      </c>
    </row>
    <row r="12268" spans="2:4" x14ac:dyDescent="0.3">
      <c r="B12268" s="72" t="s">
        <v>218</v>
      </c>
      <c r="C12268" s="74" t="s">
        <v>141</v>
      </c>
      <c r="D12268" s="73">
        <v>4442485.4799999995</v>
      </c>
    </row>
    <row r="12269" spans="2:4" x14ac:dyDescent="0.3">
      <c r="B12269" s="72" t="s">
        <v>218</v>
      </c>
      <c r="C12269" s="74" t="s">
        <v>143</v>
      </c>
      <c r="D12269" s="73">
        <v>264378.23999999993</v>
      </c>
    </row>
    <row r="12270" spans="2:4" x14ac:dyDescent="0.3">
      <c r="B12270" s="72" t="s">
        <v>218</v>
      </c>
      <c r="C12270" s="74" t="s">
        <v>145</v>
      </c>
      <c r="D12270" s="73">
        <v>136372.57000000004</v>
      </c>
    </row>
    <row r="12271" spans="2:4" x14ac:dyDescent="0.3">
      <c r="B12271" s="72" t="s">
        <v>218</v>
      </c>
      <c r="C12271" s="74" t="s">
        <v>147</v>
      </c>
      <c r="D12271" s="73">
        <v>8804.6800000000021</v>
      </c>
    </row>
    <row r="12272" spans="2:4" x14ac:dyDescent="0.3">
      <c r="B12272" s="72" t="s">
        <v>218</v>
      </c>
      <c r="C12272" s="74" t="s">
        <v>149</v>
      </c>
      <c r="D12272" s="73">
        <v>24064.32</v>
      </c>
    </row>
    <row r="12273" spans="2:4" x14ac:dyDescent="0.3">
      <c r="B12273" s="72" t="s">
        <v>218</v>
      </c>
      <c r="C12273" s="74" t="s">
        <v>159</v>
      </c>
      <c r="D12273" s="73">
        <v>1648362.58</v>
      </c>
    </row>
    <row r="12274" spans="2:4" x14ac:dyDescent="0.3">
      <c r="B12274" s="72" t="s">
        <v>218</v>
      </c>
      <c r="C12274" s="74" t="s">
        <v>161</v>
      </c>
      <c r="D12274" s="73">
        <v>5866772.7699999996</v>
      </c>
    </row>
    <row r="12275" spans="2:4" x14ac:dyDescent="0.3">
      <c r="B12275" s="72" t="s">
        <v>218</v>
      </c>
      <c r="C12275" s="74" t="s">
        <v>163</v>
      </c>
      <c r="D12275" s="73">
        <v>1151418.55</v>
      </c>
    </row>
    <row r="12276" spans="2:4" x14ac:dyDescent="0.3">
      <c r="B12276" s="72" t="s">
        <v>218</v>
      </c>
      <c r="C12276" s="74" t="s">
        <v>165</v>
      </c>
      <c r="D12276" s="73">
        <v>3091299.4799999981</v>
      </c>
    </row>
    <row r="12277" spans="2:4" x14ac:dyDescent="0.3">
      <c r="B12277" s="72" t="s">
        <v>218</v>
      </c>
      <c r="C12277" s="74" t="s">
        <v>124</v>
      </c>
      <c r="D12277" s="73">
        <v>1415361.4000000001</v>
      </c>
    </row>
    <row r="12278" spans="2:4" x14ac:dyDescent="0.3">
      <c r="B12278" s="72" t="s">
        <v>218</v>
      </c>
      <c r="C12278" s="74" t="s">
        <v>126</v>
      </c>
      <c r="D12278" s="73">
        <v>257959.8</v>
      </c>
    </row>
    <row r="12279" spans="2:4" x14ac:dyDescent="0.3">
      <c r="B12279" s="72" t="s">
        <v>218</v>
      </c>
      <c r="C12279" s="74" t="s">
        <v>128</v>
      </c>
      <c r="D12279" s="73">
        <v>1177220.05</v>
      </c>
    </row>
    <row r="12280" spans="2:4" x14ac:dyDescent="0.3">
      <c r="B12280" s="72" t="s">
        <v>218</v>
      </c>
      <c r="C12280" s="74" t="s">
        <v>130</v>
      </c>
      <c r="D12280" s="73">
        <v>396897.14</v>
      </c>
    </row>
    <row r="12281" spans="2:4" x14ac:dyDescent="0.3">
      <c r="B12281" s="72" t="s">
        <v>218</v>
      </c>
      <c r="C12281" s="74" t="s">
        <v>132</v>
      </c>
      <c r="D12281" s="73">
        <v>2190532.2999999998</v>
      </c>
    </row>
    <row r="12282" spans="2:4" x14ac:dyDescent="0.3">
      <c r="B12282" s="72" t="s">
        <v>218</v>
      </c>
      <c r="C12282" s="74" t="s">
        <v>29</v>
      </c>
      <c r="D12282" s="73">
        <v>877.15</v>
      </c>
    </row>
    <row r="12283" spans="2:4" x14ac:dyDescent="0.3">
      <c r="B12283" s="72" t="s">
        <v>218</v>
      </c>
      <c r="C12283" s="74" t="s">
        <v>35</v>
      </c>
      <c r="D12283" s="73">
        <v>248528.28000000003</v>
      </c>
    </row>
    <row r="12284" spans="2:4" x14ac:dyDescent="0.3">
      <c r="B12284" s="72" t="s">
        <v>218</v>
      </c>
      <c r="C12284" s="74" t="s">
        <v>39</v>
      </c>
      <c r="D12284" s="73">
        <v>657173.59000000008</v>
      </c>
    </row>
    <row r="12285" spans="2:4" x14ac:dyDescent="0.3">
      <c r="B12285" s="72" t="s">
        <v>218</v>
      </c>
      <c r="C12285" s="74" t="s">
        <v>49</v>
      </c>
      <c r="D12285" s="73">
        <v>494335.53999999992</v>
      </c>
    </row>
    <row r="12286" spans="2:4" x14ac:dyDescent="0.3">
      <c r="B12286" s="72" t="s">
        <v>218</v>
      </c>
      <c r="C12286" s="74" t="s">
        <v>51</v>
      </c>
      <c r="D12286" s="73">
        <v>162056.98000000001</v>
      </c>
    </row>
    <row r="12287" spans="2:4" x14ac:dyDescent="0.3">
      <c r="B12287" s="72" t="s">
        <v>218</v>
      </c>
      <c r="C12287" s="74" t="s">
        <v>55</v>
      </c>
      <c r="D12287" s="73">
        <v>440</v>
      </c>
    </row>
    <row r="12288" spans="2:4" x14ac:dyDescent="0.3">
      <c r="B12288" s="72" t="s">
        <v>218</v>
      </c>
      <c r="C12288" s="74" t="s">
        <v>57</v>
      </c>
      <c r="D12288" s="73">
        <v>102064.93999999999</v>
      </c>
    </row>
    <row r="12289" spans="2:4" x14ac:dyDescent="0.3">
      <c r="B12289" s="72" t="s">
        <v>218</v>
      </c>
      <c r="C12289" s="74" t="s">
        <v>59</v>
      </c>
      <c r="D12289" s="73">
        <v>30547.02</v>
      </c>
    </row>
    <row r="12290" spans="2:4" x14ac:dyDescent="0.3">
      <c r="B12290" s="72" t="s">
        <v>218</v>
      </c>
      <c r="C12290" s="74" t="s">
        <v>63</v>
      </c>
      <c r="D12290" s="73">
        <v>567667.54</v>
      </c>
    </row>
    <row r="12291" spans="2:4" x14ac:dyDescent="0.3">
      <c r="B12291" s="72" t="s">
        <v>218</v>
      </c>
      <c r="C12291" s="74" t="s">
        <v>65</v>
      </c>
      <c r="D12291" s="73">
        <v>31057.589999999997</v>
      </c>
    </row>
    <row r="12292" spans="2:4" x14ac:dyDescent="0.3">
      <c r="B12292" s="72" t="s">
        <v>218</v>
      </c>
      <c r="C12292" s="74" t="s">
        <v>67</v>
      </c>
      <c r="D12292" s="73">
        <v>1088.3600000000001</v>
      </c>
    </row>
    <row r="12293" spans="2:4" x14ac:dyDescent="0.3">
      <c r="B12293" s="72" t="s">
        <v>218</v>
      </c>
      <c r="C12293" s="74" t="s">
        <v>69</v>
      </c>
      <c r="D12293" s="73">
        <v>151162.56000000003</v>
      </c>
    </row>
    <row r="12294" spans="2:4" x14ac:dyDescent="0.3">
      <c r="B12294" s="72" t="s">
        <v>218</v>
      </c>
      <c r="C12294" s="74" t="s">
        <v>71</v>
      </c>
      <c r="D12294" s="73">
        <v>887425</v>
      </c>
    </row>
    <row r="12295" spans="2:4" x14ac:dyDescent="0.3">
      <c r="B12295" s="72" t="s">
        <v>218</v>
      </c>
      <c r="C12295" s="74" t="s">
        <v>79</v>
      </c>
      <c r="D12295" s="73">
        <v>65251.56</v>
      </c>
    </row>
    <row r="12296" spans="2:4" x14ac:dyDescent="0.3">
      <c r="B12296" s="72" t="s">
        <v>218</v>
      </c>
      <c r="C12296" s="74" t="s">
        <v>85</v>
      </c>
      <c r="D12296" s="73">
        <v>-32246.23</v>
      </c>
    </row>
    <row r="12297" spans="2:4" x14ac:dyDescent="0.3">
      <c r="B12297" s="72" t="s">
        <v>218</v>
      </c>
      <c r="C12297" s="74" t="s">
        <v>87</v>
      </c>
      <c r="D12297" s="73">
        <v>13105.51</v>
      </c>
    </row>
    <row r="12298" spans="2:4" x14ac:dyDescent="0.3">
      <c r="B12298" s="72" t="s">
        <v>218</v>
      </c>
      <c r="C12298" s="74" t="s">
        <v>89</v>
      </c>
      <c r="D12298" s="73">
        <v>122308.56999999998</v>
      </c>
    </row>
    <row r="12299" spans="2:4" x14ac:dyDescent="0.3">
      <c r="B12299" s="72" t="s">
        <v>218</v>
      </c>
      <c r="C12299" s="74" t="s">
        <v>91</v>
      </c>
      <c r="D12299" s="73">
        <v>253696.93</v>
      </c>
    </row>
    <row r="12300" spans="2:4" x14ac:dyDescent="0.3">
      <c r="B12300" s="72" t="s">
        <v>218</v>
      </c>
      <c r="C12300" s="74" t="s">
        <v>93</v>
      </c>
      <c r="D12300" s="73">
        <v>85041.29</v>
      </c>
    </row>
    <row r="12301" spans="2:4" x14ac:dyDescent="0.3">
      <c r="B12301" s="72" t="s">
        <v>218</v>
      </c>
      <c r="C12301" s="74" t="s">
        <v>95</v>
      </c>
      <c r="D12301" s="73">
        <v>162837.41999999998</v>
      </c>
    </row>
    <row r="12302" spans="2:4" x14ac:dyDescent="0.3">
      <c r="B12302" s="72" t="s">
        <v>218</v>
      </c>
      <c r="C12302" s="74" t="s">
        <v>97</v>
      </c>
      <c r="D12302" s="73">
        <v>6478.62</v>
      </c>
    </row>
    <row r="12303" spans="2:4" x14ac:dyDescent="0.3">
      <c r="B12303" s="72" t="s">
        <v>218</v>
      </c>
      <c r="C12303" s="74" t="s">
        <v>99</v>
      </c>
      <c r="D12303" s="73">
        <v>245608.41</v>
      </c>
    </row>
    <row r="12304" spans="2:4" x14ac:dyDescent="0.3">
      <c r="B12304" s="72" t="s">
        <v>218</v>
      </c>
      <c r="C12304" s="74" t="s">
        <v>101</v>
      </c>
      <c r="D12304" s="73">
        <v>65670.960000000006</v>
      </c>
    </row>
    <row r="12305" spans="2:4" x14ac:dyDescent="0.3">
      <c r="B12305" s="72" t="s">
        <v>218</v>
      </c>
      <c r="C12305" s="74" t="s">
        <v>105</v>
      </c>
      <c r="D12305" s="73">
        <v>27097.74</v>
      </c>
    </row>
    <row r="12306" spans="2:4" x14ac:dyDescent="0.3">
      <c r="B12306" s="72" t="s">
        <v>218</v>
      </c>
      <c r="C12306" s="74" t="s">
        <v>107</v>
      </c>
      <c r="D12306" s="73">
        <v>37362.18</v>
      </c>
    </row>
    <row r="12307" spans="2:4" x14ac:dyDescent="0.3">
      <c r="B12307" s="72" t="s">
        <v>218</v>
      </c>
      <c r="C12307" s="74" t="s">
        <v>109</v>
      </c>
      <c r="D12307" s="73">
        <v>67732.570000000007</v>
      </c>
    </row>
    <row r="12308" spans="2:4" x14ac:dyDescent="0.3">
      <c r="B12308" s="72" t="s">
        <v>218</v>
      </c>
      <c r="C12308" s="74" t="s">
        <v>111</v>
      </c>
      <c r="D12308" s="73">
        <v>1479.95</v>
      </c>
    </row>
    <row r="12309" spans="2:4" x14ac:dyDescent="0.3">
      <c r="B12309" s="72" t="s">
        <v>218</v>
      </c>
      <c r="C12309" s="74" t="s">
        <v>117</v>
      </c>
      <c r="D12309" s="73">
        <v>171218.99000000002</v>
      </c>
    </row>
    <row r="12310" spans="2:4" x14ac:dyDescent="0.3">
      <c r="B12310" s="72" t="s">
        <v>218</v>
      </c>
      <c r="C12310" s="74" t="s">
        <v>119</v>
      </c>
      <c r="D12310" s="73">
        <v>9429.2099999999991</v>
      </c>
    </row>
    <row r="12311" spans="2:4" x14ac:dyDescent="0.3">
      <c r="B12311" s="72" t="s">
        <v>218</v>
      </c>
      <c r="C12311" s="74" t="s">
        <v>121</v>
      </c>
      <c r="D12311" s="73">
        <v>2015650.78</v>
      </c>
    </row>
    <row r="12312" spans="2:4" x14ac:dyDescent="0.3">
      <c r="B12312" s="72" t="s">
        <v>218</v>
      </c>
      <c r="C12312" s="74" t="s">
        <v>22</v>
      </c>
      <c r="D12312" s="73">
        <v>102592.1</v>
      </c>
    </row>
    <row r="12313" spans="2:4" x14ac:dyDescent="0.3">
      <c r="B12313" s="72" t="s">
        <v>218</v>
      </c>
      <c r="C12313" s="74" t="s">
        <v>6</v>
      </c>
      <c r="D12313" s="73">
        <v>294814.17</v>
      </c>
    </row>
    <row r="12314" spans="2:4" x14ac:dyDescent="0.3">
      <c r="B12314" s="72" t="s">
        <v>218</v>
      </c>
      <c r="C12314" s="74" t="s">
        <v>10</v>
      </c>
      <c r="D12314" s="73">
        <v>57762.55</v>
      </c>
    </row>
    <row r="12315" spans="2:4" x14ac:dyDescent="0.3">
      <c r="B12315" s="72" t="s">
        <v>490</v>
      </c>
      <c r="C12315" s="74" t="s">
        <v>194</v>
      </c>
      <c r="D12315" s="73">
        <v>1222108.29</v>
      </c>
    </row>
    <row r="12316" spans="2:4" x14ac:dyDescent="0.3">
      <c r="B12316" s="72" t="s">
        <v>490</v>
      </c>
      <c r="C12316" s="74" t="s">
        <v>193</v>
      </c>
      <c r="D12316" s="73">
        <v>-1222108.2900000003</v>
      </c>
    </row>
    <row r="12317" spans="2:4" x14ac:dyDescent="0.3">
      <c r="B12317" s="72" t="s">
        <v>490</v>
      </c>
      <c r="C12317" s="74" t="s">
        <v>186</v>
      </c>
      <c r="D12317" s="73">
        <v>1618433.7600000002</v>
      </c>
    </row>
    <row r="12318" spans="2:4" x14ac:dyDescent="0.3">
      <c r="B12318" s="72" t="s">
        <v>490</v>
      </c>
      <c r="C12318" s="74" t="s">
        <v>187</v>
      </c>
      <c r="D12318" s="73">
        <v>7772531.5499999998</v>
      </c>
    </row>
    <row r="12319" spans="2:4" x14ac:dyDescent="0.3">
      <c r="B12319" s="72" t="s">
        <v>490</v>
      </c>
      <c r="C12319" s="74" t="s">
        <v>190</v>
      </c>
      <c r="D12319" s="73">
        <v>1231269.8699999999</v>
      </c>
    </row>
    <row r="12320" spans="2:4" x14ac:dyDescent="0.3">
      <c r="B12320" s="72" t="s">
        <v>490</v>
      </c>
      <c r="C12320" s="74" t="s">
        <v>191</v>
      </c>
      <c r="D12320" s="73">
        <v>1426967.5899999999</v>
      </c>
    </row>
    <row r="12321" spans="2:4" x14ac:dyDescent="0.3">
      <c r="B12321" s="72" t="s">
        <v>490</v>
      </c>
      <c r="C12321" s="74" t="s">
        <v>192</v>
      </c>
      <c r="D12321" s="73">
        <v>73819094.340000018</v>
      </c>
    </row>
    <row r="12322" spans="2:4" x14ac:dyDescent="0.3">
      <c r="B12322" s="72" t="s">
        <v>490</v>
      </c>
      <c r="C12322" s="74" t="s">
        <v>172</v>
      </c>
      <c r="D12322" s="73">
        <v>696808.64000000013</v>
      </c>
    </row>
    <row r="12323" spans="2:4" x14ac:dyDescent="0.3">
      <c r="B12323" s="72" t="s">
        <v>490</v>
      </c>
      <c r="C12323" s="74" t="s">
        <v>174</v>
      </c>
      <c r="D12323" s="73">
        <v>1596567.2000000002</v>
      </c>
    </row>
    <row r="12324" spans="2:4" x14ac:dyDescent="0.3">
      <c r="B12324" s="72" t="s">
        <v>490</v>
      </c>
      <c r="C12324" s="74" t="s">
        <v>178</v>
      </c>
      <c r="D12324" s="73">
        <v>2058468.87</v>
      </c>
    </row>
    <row r="12325" spans="2:4" x14ac:dyDescent="0.3">
      <c r="B12325" s="72" t="s">
        <v>490</v>
      </c>
      <c r="C12325" s="74" t="s">
        <v>180</v>
      </c>
      <c r="D12325" s="73">
        <v>528023.24</v>
      </c>
    </row>
    <row r="12326" spans="2:4" x14ac:dyDescent="0.3">
      <c r="B12326" s="72" t="s">
        <v>490</v>
      </c>
      <c r="C12326" s="74" t="s">
        <v>182</v>
      </c>
      <c r="D12326" s="73">
        <v>29317293.420000002</v>
      </c>
    </row>
    <row r="12327" spans="2:4" x14ac:dyDescent="0.3">
      <c r="B12327" s="72" t="s">
        <v>490</v>
      </c>
      <c r="C12327" s="74" t="s">
        <v>135</v>
      </c>
      <c r="D12327" s="73">
        <v>378647.10000000009</v>
      </c>
    </row>
    <row r="12328" spans="2:4" x14ac:dyDescent="0.3">
      <c r="B12328" s="72" t="s">
        <v>490</v>
      </c>
      <c r="C12328" s="74" t="s">
        <v>137</v>
      </c>
      <c r="D12328" s="73">
        <v>680795.33</v>
      </c>
    </row>
    <row r="12329" spans="2:4" x14ac:dyDescent="0.3">
      <c r="B12329" s="72" t="s">
        <v>490</v>
      </c>
      <c r="C12329" s="74" t="s">
        <v>139</v>
      </c>
      <c r="D12329" s="73">
        <v>7545578.6699999981</v>
      </c>
    </row>
    <row r="12330" spans="2:4" x14ac:dyDescent="0.3">
      <c r="B12330" s="72" t="s">
        <v>490</v>
      </c>
      <c r="C12330" s="74" t="s">
        <v>141</v>
      </c>
      <c r="D12330" s="73">
        <v>9101167.6499999966</v>
      </c>
    </row>
    <row r="12331" spans="2:4" x14ac:dyDescent="0.3">
      <c r="B12331" s="72" t="s">
        <v>490</v>
      </c>
      <c r="C12331" s="74" t="s">
        <v>143</v>
      </c>
      <c r="D12331" s="73">
        <v>485063.3</v>
      </c>
    </row>
    <row r="12332" spans="2:4" x14ac:dyDescent="0.3">
      <c r="B12332" s="72" t="s">
        <v>490</v>
      </c>
      <c r="C12332" s="74" t="s">
        <v>145</v>
      </c>
      <c r="D12332" s="73">
        <v>305827.5</v>
      </c>
    </row>
    <row r="12333" spans="2:4" x14ac:dyDescent="0.3">
      <c r="B12333" s="72" t="s">
        <v>490</v>
      </c>
      <c r="C12333" s="74" t="s">
        <v>147</v>
      </c>
      <c r="D12333" s="73">
        <v>27163.230000000014</v>
      </c>
    </row>
    <row r="12334" spans="2:4" x14ac:dyDescent="0.3">
      <c r="B12334" s="72" t="s">
        <v>490</v>
      </c>
      <c r="C12334" s="74" t="s">
        <v>149</v>
      </c>
      <c r="D12334" s="73">
        <v>46859.619999999995</v>
      </c>
    </row>
    <row r="12335" spans="2:4" x14ac:dyDescent="0.3">
      <c r="B12335" s="72" t="s">
        <v>490</v>
      </c>
      <c r="C12335" s="74" t="s">
        <v>159</v>
      </c>
      <c r="D12335" s="73">
        <v>3588549.6700000004</v>
      </c>
    </row>
    <row r="12336" spans="2:4" x14ac:dyDescent="0.3">
      <c r="B12336" s="72" t="s">
        <v>490</v>
      </c>
      <c r="C12336" s="74" t="s">
        <v>161</v>
      </c>
      <c r="D12336" s="73">
        <v>11984667.59</v>
      </c>
    </row>
    <row r="12337" spans="2:4" x14ac:dyDescent="0.3">
      <c r="B12337" s="72" t="s">
        <v>490</v>
      </c>
      <c r="C12337" s="74" t="s">
        <v>163</v>
      </c>
      <c r="D12337" s="73">
        <v>2548060.7200000007</v>
      </c>
    </row>
    <row r="12338" spans="2:4" x14ac:dyDescent="0.3">
      <c r="B12338" s="72" t="s">
        <v>490</v>
      </c>
      <c r="C12338" s="74" t="s">
        <v>165</v>
      </c>
      <c r="D12338" s="73">
        <v>6245495.0700000003</v>
      </c>
    </row>
    <row r="12339" spans="2:4" x14ac:dyDescent="0.3">
      <c r="B12339" s="72" t="s">
        <v>490</v>
      </c>
      <c r="C12339" s="74" t="s">
        <v>124</v>
      </c>
      <c r="D12339" s="73">
        <v>2006189.38</v>
      </c>
    </row>
    <row r="12340" spans="2:4" x14ac:dyDescent="0.3">
      <c r="B12340" s="72" t="s">
        <v>490</v>
      </c>
      <c r="C12340" s="74" t="s">
        <v>126</v>
      </c>
      <c r="D12340" s="73">
        <v>1355297.67</v>
      </c>
    </row>
    <row r="12341" spans="2:4" x14ac:dyDescent="0.3">
      <c r="B12341" s="72" t="s">
        <v>490</v>
      </c>
      <c r="C12341" s="74" t="s">
        <v>128</v>
      </c>
      <c r="D12341" s="73">
        <v>337707.29</v>
      </c>
    </row>
    <row r="12342" spans="2:4" x14ac:dyDescent="0.3">
      <c r="B12342" s="72" t="s">
        <v>490</v>
      </c>
      <c r="C12342" s="74" t="s">
        <v>130</v>
      </c>
      <c r="D12342" s="73">
        <v>778766.42</v>
      </c>
    </row>
    <row r="12343" spans="2:4" x14ac:dyDescent="0.3">
      <c r="B12343" s="72" t="s">
        <v>490</v>
      </c>
      <c r="C12343" s="74" t="s">
        <v>132</v>
      </c>
      <c r="D12343" s="73">
        <v>3331443.68</v>
      </c>
    </row>
    <row r="12344" spans="2:4" x14ac:dyDescent="0.3">
      <c r="B12344" s="72" t="s">
        <v>490</v>
      </c>
      <c r="C12344" s="74" t="s">
        <v>33</v>
      </c>
      <c r="D12344" s="73">
        <v>23922.91</v>
      </c>
    </row>
    <row r="12345" spans="2:4" x14ac:dyDescent="0.3">
      <c r="B12345" s="72" t="s">
        <v>490</v>
      </c>
      <c r="C12345" s="74" t="s">
        <v>35</v>
      </c>
      <c r="D12345" s="73">
        <v>262289.45</v>
      </c>
    </row>
    <row r="12346" spans="2:4" x14ac:dyDescent="0.3">
      <c r="B12346" s="72" t="s">
        <v>490</v>
      </c>
      <c r="C12346" s="74" t="s">
        <v>39</v>
      </c>
      <c r="D12346" s="73">
        <v>609814.35</v>
      </c>
    </row>
    <row r="12347" spans="2:4" x14ac:dyDescent="0.3">
      <c r="B12347" s="72" t="s">
        <v>490</v>
      </c>
      <c r="C12347" s="74" t="s">
        <v>49</v>
      </c>
      <c r="D12347" s="73">
        <v>1275186.57</v>
      </c>
    </row>
    <row r="12348" spans="2:4" x14ac:dyDescent="0.3">
      <c r="B12348" s="72" t="s">
        <v>490</v>
      </c>
      <c r="C12348" s="74" t="s">
        <v>51</v>
      </c>
      <c r="D12348" s="73">
        <v>552006.48</v>
      </c>
    </row>
    <row r="12349" spans="2:4" x14ac:dyDescent="0.3">
      <c r="B12349" s="72" t="s">
        <v>490</v>
      </c>
      <c r="C12349" s="74" t="s">
        <v>55</v>
      </c>
      <c r="D12349" s="73">
        <v>713435.81</v>
      </c>
    </row>
    <row r="12350" spans="2:4" x14ac:dyDescent="0.3">
      <c r="B12350" s="72" t="s">
        <v>490</v>
      </c>
      <c r="C12350" s="74" t="s">
        <v>57</v>
      </c>
      <c r="D12350" s="73">
        <v>81343.09</v>
      </c>
    </row>
    <row r="12351" spans="2:4" x14ac:dyDescent="0.3">
      <c r="B12351" s="72" t="s">
        <v>490</v>
      </c>
      <c r="C12351" s="74" t="s">
        <v>59</v>
      </c>
      <c r="D12351" s="73">
        <v>2106126.36</v>
      </c>
    </row>
    <row r="12352" spans="2:4" x14ac:dyDescent="0.3">
      <c r="B12352" s="72" t="s">
        <v>490</v>
      </c>
      <c r="C12352" s="74" t="s">
        <v>63</v>
      </c>
      <c r="D12352" s="73">
        <v>1294054.6200000001</v>
      </c>
    </row>
    <row r="12353" spans="2:4" x14ac:dyDescent="0.3">
      <c r="B12353" s="72" t="s">
        <v>490</v>
      </c>
      <c r="C12353" s="74" t="s">
        <v>65</v>
      </c>
      <c r="D12353" s="73">
        <v>12463.029999999999</v>
      </c>
    </row>
    <row r="12354" spans="2:4" x14ac:dyDescent="0.3">
      <c r="B12354" s="72" t="s">
        <v>490</v>
      </c>
      <c r="C12354" s="74" t="s">
        <v>67</v>
      </c>
      <c r="D12354" s="73">
        <v>217614.22999999998</v>
      </c>
    </row>
    <row r="12355" spans="2:4" x14ac:dyDescent="0.3">
      <c r="B12355" s="72" t="s">
        <v>490</v>
      </c>
      <c r="C12355" s="74" t="s">
        <v>69</v>
      </c>
      <c r="D12355" s="73">
        <v>296063.95</v>
      </c>
    </row>
    <row r="12356" spans="2:4" x14ac:dyDescent="0.3">
      <c r="B12356" s="72" t="s">
        <v>490</v>
      </c>
      <c r="C12356" s="74" t="s">
        <v>71</v>
      </c>
      <c r="D12356" s="73">
        <v>1644430</v>
      </c>
    </row>
    <row r="12357" spans="2:4" x14ac:dyDescent="0.3">
      <c r="B12357" s="72" t="s">
        <v>490</v>
      </c>
      <c r="C12357" s="74" t="s">
        <v>73</v>
      </c>
      <c r="D12357" s="73">
        <v>13814.75</v>
      </c>
    </row>
    <row r="12358" spans="2:4" x14ac:dyDescent="0.3">
      <c r="B12358" s="72" t="s">
        <v>490</v>
      </c>
      <c r="C12358" s="74" t="s">
        <v>79</v>
      </c>
      <c r="D12358" s="73">
        <v>10133.370000000001</v>
      </c>
    </row>
    <row r="12359" spans="2:4" x14ac:dyDescent="0.3">
      <c r="B12359" s="72" t="s">
        <v>490</v>
      </c>
      <c r="C12359" s="74" t="s">
        <v>81</v>
      </c>
      <c r="D12359" s="73">
        <v>380044.67</v>
      </c>
    </row>
    <row r="12360" spans="2:4" x14ac:dyDescent="0.3">
      <c r="B12360" s="72" t="s">
        <v>490</v>
      </c>
      <c r="C12360" s="74" t="s">
        <v>85</v>
      </c>
      <c r="D12360" s="73">
        <v>254228.83</v>
      </c>
    </row>
    <row r="12361" spans="2:4" x14ac:dyDescent="0.3">
      <c r="B12361" s="72" t="s">
        <v>490</v>
      </c>
      <c r="C12361" s="74" t="s">
        <v>87</v>
      </c>
      <c r="D12361" s="73">
        <v>8224.0499999999993</v>
      </c>
    </row>
    <row r="12362" spans="2:4" x14ac:dyDescent="0.3">
      <c r="B12362" s="72" t="s">
        <v>490</v>
      </c>
      <c r="C12362" s="74" t="s">
        <v>89</v>
      </c>
      <c r="D12362" s="73">
        <v>87803.05</v>
      </c>
    </row>
    <row r="12363" spans="2:4" x14ac:dyDescent="0.3">
      <c r="B12363" s="72" t="s">
        <v>490</v>
      </c>
      <c r="C12363" s="74" t="s">
        <v>91</v>
      </c>
      <c r="D12363" s="73">
        <v>747310.03</v>
      </c>
    </row>
    <row r="12364" spans="2:4" x14ac:dyDescent="0.3">
      <c r="B12364" s="72" t="s">
        <v>490</v>
      </c>
      <c r="C12364" s="74" t="s">
        <v>93</v>
      </c>
      <c r="D12364" s="73">
        <v>295282.62</v>
      </c>
    </row>
    <row r="12365" spans="2:4" x14ac:dyDescent="0.3">
      <c r="B12365" s="72" t="s">
        <v>490</v>
      </c>
      <c r="C12365" s="74" t="s">
        <v>95</v>
      </c>
      <c r="D12365" s="73">
        <v>219201.9</v>
      </c>
    </row>
    <row r="12366" spans="2:4" x14ac:dyDescent="0.3">
      <c r="B12366" s="72" t="s">
        <v>490</v>
      </c>
      <c r="C12366" s="74" t="s">
        <v>97</v>
      </c>
      <c r="D12366" s="73">
        <v>182398.8</v>
      </c>
    </row>
    <row r="12367" spans="2:4" x14ac:dyDescent="0.3">
      <c r="B12367" s="72" t="s">
        <v>490</v>
      </c>
      <c r="C12367" s="74" t="s">
        <v>99</v>
      </c>
      <c r="D12367" s="73">
        <v>522034.6</v>
      </c>
    </row>
    <row r="12368" spans="2:4" x14ac:dyDescent="0.3">
      <c r="B12368" s="72" t="s">
        <v>490</v>
      </c>
      <c r="C12368" s="74" t="s">
        <v>101</v>
      </c>
      <c r="D12368" s="73">
        <v>314399</v>
      </c>
    </row>
    <row r="12369" spans="2:4" x14ac:dyDescent="0.3">
      <c r="B12369" s="72" t="s">
        <v>490</v>
      </c>
      <c r="C12369" s="74" t="s">
        <v>103</v>
      </c>
      <c r="D12369" s="73">
        <v>228698.19</v>
      </c>
    </row>
    <row r="12370" spans="2:4" x14ac:dyDescent="0.3">
      <c r="B12370" s="72" t="s">
        <v>490</v>
      </c>
      <c r="C12370" s="74" t="s">
        <v>105</v>
      </c>
      <c r="D12370" s="73">
        <v>39305.26</v>
      </c>
    </row>
    <row r="12371" spans="2:4" x14ac:dyDescent="0.3">
      <c r="B12371" s="72" t="s">
        <v>490</v>
      </c>
      <c r="C12371" s="74" t="s">
        <v>107</v>
      </c>
      <c r="D12371" s="73">
        <v>5900</v>
      </c>
    </row>
    <row r="12372" spans="2:4" x14ac:dyDescent="0.3">
      <c r="B12372" s="72" t="s">
        <v>490</v>
      </c>
      <c r="C12372" s="74" t="s">
        <v>109</v>
      </c>
      <c r="D12372" s="73">
        <v>1352757.53</v>
      </c>
    </row>
    <row r="12373" spans="2:4" x14ac:dyDescent="0.3">
      <c r="B12373" s="72" t="s">
        <v>490</v>
      </c>
      <c r="C12373" s="74" t="s">
        <v>111</v>
      </c>
      <c r="D12373" s="73">
        <v>581003.48</v>
      </c>
    </row>
    <row r="12374" spans="2:4" x14ac:dyDescent="0.3">
      <c r="B12374" s="72" t="s">
        <v>490</v>
      </c>
      <c r="C12374" s="74" t="s">
        <v>113</v>
      </c>
      <c r="D12374" s="73">
        <v>823826.64999999991</v>
      </c>
    </row>
    <row r="12375" spans="2:4" x14ac:dyDescent="0.3">
      <c r="B12375" s="72" t="s">
        <v>490</v>
      </c>
      <c r="C12375" s="74" t="s">
        <v>115</v>
      </c>
      <c r="D12375" s="73">
        <v>60814.559999999998</v>
      </c>
    </row>
    <row r="12376" spans="2:4" x14ac:dyDescent="0.3">
      <c r="B12376" s="72" t="s">
        <v>490</v>
      </c>
      <c r="C12376" s="74" t="s">
        <v>117</v>
      </c>
      <c r="D12376" s="73">
        <v>2121063.0100000002</v>
      </c>
    </row>
    <row r="12377" spans="2:4" x14ac:dyDescent="0.3">
      <c r="B12377" s="72" t="s">
        <v>490</v>
      </c>
      <c r="C12377" s="74" t="s">
        <v>121</v>
      </c>
      <c r="D12377" s="73">
        <v>2425.25</v>
      </c>
    </row>
    <row r="12378" spans="2:4" x14ac:dyDescent="0.3">
      <c r="B12378" s="72" t="s">
        <v>490</v>
      </c>
      <c r="C12378" s="74" t="s">
        <v>22</v>
      </c>
      <c r="D12378" s="73">
        <v>122022.63</v>
      </c>
    </row>
    <row r="12379" spans="2:4" x14ac:dyDescent="0.3">
      <c r="B12379" s="72" t="s">
        <v>490</v>
      </c>
      <c r="C12379" s="74" t="s">
        <v>6</v>
      </c>
      <c r="D12379" s="73">
        <v>1402873.07</v>
      </c>
    </row>
    <row r="12380" spans="2:4" x14ac:dyDescent="0.3">
      <c r="B12380" s="72" t="s">
        <v>490</v>
      </c>
      <c r="C12380" s="74" t="s">
        <v>16</v>
      </c>
      <c r="D12380" s="73">
        <v>24437.379999999997</v>
      </c>
    </row>
    <row r="12381" spans="2:4" x14ac:dyDescent="0.3">
      <c r="B12381" s="72" t="s">
        <v>422</v>
      </c>
      <c r="C12381" s="74" t="s">
        <v>186</v>
      </c>
      <c r="D12381" s="73">
        <v>2092.7000000000003</v>
      </c>
    </row>
    <row r="12382" spans="2:4" x14ac:dyDescent="0.3">
      <c r="B12382" s="72" t="s">
        <v>422</v>
      </c>
      <c r="C12382" s="74" t="s">
        <v>190</v>
      </c>
      <c r="D12382" s="73">
        <v>4965</v>
      </c>
    </row>
    <row r="12383" spans="2:4" x14ac:dyDescent="0.3">
      <c r="B12383" s="72" t="s">
        <v>422</v>
      </c>
      <c r="C12383" s="74" t="s">
        <v>191</v>
      </c>
      <c r="D12383" s="73">
        <v>1227</v>
      </c>
    </row>
    <row r="12384" spans="2:4" x14ac:dyDescent="0.3">
      <c r="B12384" s="72" t="s">
        <v>422</v>
      </c>
      <c r="C12384" s="74" t="s">
        <v>192</v>
      </c>
      <c r="D12384" s="73">
        <v>294656.40000000002</v>
      </c>
    </row>
    <row r="12385" spans="2:4" x14ac:dyDescent="0.3">
      <c r="B12385" s="72" t="s">
        <v>422</v>
      </c>
      <c r="C12385" s="74" t="s">
        <v>172</v>
      </c>
      <c r="D12385" s="73">
        <v>315.56</v>
      </c>
    </row>
    <row r="12386" spans="2:4" x14ac:dyDescent="0.3">
      <c r="B12386" s="72" t="s">
        <v>422</v>
      </c>
      <c r="C12386" s="74" t="s">
        <v>178</v>
      </c>
      <c r="D12386" s="73">
        <v>14814.66</v>
      </c>
    </row>
    <row r="12387" spans="2:4" x14ac:dyDescent="0.3">
      <c r="B12387" s="72" t="s">
        <v>422</v>
      </c>
      <c r="C12387" s="74" t="s">
        <v>180</v>
      </c>
      <c r="D12387" s="73">
        <v>139.38</v>
      </c>
    </row>
    <row r="12388" spans="2:4" x14ac:dyDescent="0.3">
      <c r="B12388" s="72" t="s">
        <v>422</v>
      </c>
      <c r="C12388" s="74" t="s">
        <v>182</v>
      </c>
      <c r="D12388" s="73">
        <v>309122.48</v>
      </c>
    </row>
    <row r="12389" spans="2:4" x14ac:dyDescent="0.3">
      <c r="B12389" s="72" t="s">
        <v>422</v>
      </c>
      <c r="C12389" s="74" t="s">
        <v>139</v>
      </c>
      <c r="D12389" s="73">
        <v>66328.19</v>
      </c>
    </row>
    <row r="12390" spans="2:4" x14ac:dyDescent="0.3">
      <c r="B12390" s="72" t="s">
        <v>422</v>
      </c>
      <c r="C12390" s="74" t="s">
        <v>141</v>
      </c>
      <c r="D12390" s="73">
        <v>34623</v>
      </c>
    </row>
    <row r="12391" spans="2:4" x14ac:dyDescent="0.3">
      <c r="B12391" s="72" t="s">
        <v>422</v>
      </c>
      <c r="C12391" s="74" t="s">
        <v>143</v>
      </c>
      <c r="D12391" s="73">
        <v>2479.94</v>
      </c>
    </row>
    <row r="12392" spans="2:4" x14ac:dyDescent="0.3">
      <c r="B12392" s="72" t="s">
        <v>422</v>
      </c>
      <c r="C12392" s="74" t="s">
        <v>145</v>
      </c>
      <c r="D12392" s="73">
        <v>839.05</v>
      </c>
    </row>
    <row r="12393" spans="2:4" x14ac:dyDescent="0.3">
      <c r="B12393" s="72" t="s">
        <v>422</v>
      </c>
      <c r="C12393" s="74" t="s">
        <v>159</v>
      </c>
      <c r="D12393" s="73">
        <v>23958.33</v>
      </c>
    </row>
    <row r="12394" spans="2:4" x14ac:dyDescent="0.3">
      <c r="B12394" s="72" t="s">
        <v>422</v>
      </c>
      <c r="C12394" s="74" t="s">
        <v>161</v>
      </c>
      <c r="D12394" s="73">
        <v>36916.509999999995</v>
      </c>
    </row>
    <row r="12395" spans="2:4" x14ac:dyDescent="0.3">
      <c r="B12395" s="72" t="s">
        <v>422</v>
      </c>
      <c r="C12395" s="74" t="s">
        <v>163</v>
      </c>
      <c r="D12395" s="73">
        <v>24225.07</v>
      </c>
    </row>
    <row r="12396" spans="2:4" x14ac:dyDescent="0.3">
      <c r="B12396" s="72" t="s">
        <v>422</v>
      </c>
      <c r="C12396" s="74" t="s">
        <v>165</v>
      </c>
      <c r="D12396" s="73">
        <v>22600.79</v>
      </c>
    </row>
    <row r="12397" spans="2:4" x14ac:dyDescent="0.3">
      <c r="B12397" s="72" t="s">
        <v>422</v>
      </c>
      <c r="C12397" s="74" t="s">
        <v>124</v>
      </c>
      <c r="D12397" s="73">
        <v>11321.699999999999</v>
      </c>
    </row>
    <row r="12398" spans="2:4" x14ac:dyDescent="0.3">
      <c r="B12398" s="72" t="s">
        <v>422</v>
      </c>
      <c r="C12398" s="74" t="s">
        <v>126</v>
      </c>
      <c r="D12398" s="73">
        <v>1996.02</v>
      </c>
    </row>
    <row r="12399" spans="2:4" x14ac:dyDescent="0.3">
      <c r="B12399" s="72" t="s">
        <v>422</v>
      </c>
      <c r="C12399" s="74" t="s">
        <v>128</v>
      </c>
      <c r="D12399" s="73">
        <v>13652.6</v>
      </c>
    </row>
    <row r="12400" spans="2:4" x14ac:dyDescent="0.3">
      <c r="B12400" s="72" t="s">
        <v>422</v>
      </c>
      <c r="C12400" s="74" t="s">
        <v>130</v>
      </c>
      <c r="D12400" s="73">
        <v>10525.24</v>
      </c>
    </row>
    <row r="12401" spans="2:4" x14ac:dyDescent="0.3">
      <c r="B12401" s="72" t="s">
        <v>422</v>
      </c>
      <c r="C12401" s="74" t="s">
        <v>132</v>
      </c>
      <c r="D12401" s="73">
        <v>12321.42</v>
      </c>
    </row>
    <row r="12402" spans="2:4" x14ac:dyDescent="0.3">
      <c r="B12402" s="72" t="s">
        <v>422</v>
      </c>
      <c r="C12402" s="74" t="s">
        <v>29</v>
      </c>
      <c r="D12402" s="73">
        <v>25</v>
      </c>
    </row>
    <row r="12403" spans="2:4" x14ac:dyDescent="0.3">
      <c r="B12403" s="72" t="s">
        <v>422</v>
      </c>
      <c r="C12403" s="74" t="s">
        <v>39</v>
      </c>
      <c r="D12403" s="73">
        <v>1495.87</v>
      </c>
    </row>
    <row r="12404" spans="2:4" x14ac:dyDescent="0.3">
      <c r="B12404" s="72" t="s">
        <v>422</v>
      </c>
      <c r="C12404" s="74" t="s">
        <v>47</v>
      </c>
      <c r="D12404" s="73">
        <v>17848.8</v>
      </c>
    </row>
    <row r="12405" spans="2:4" x14ac:dyDescent="0.3">
      <c r="B12405" s="72" t="s">
        <v>422</v>
      </c>
      <c r="C12405" s="74" t="s">
        <v>49</v>
      </c>
      <c r="D12405" s="73">
        <v>3726.72</v>
      </c>
    </row>
    <row r="12406" spans="2:4" x14ac:dyDescent="0.3">
      <c r="B12406" s="72" t="s">
        <v>422</v>
      </c>
      <c r="C12406" s="74" t="s">
        <v>55</v>
      </c>
      <c r="D12406" s="73">
        <v>11106.15</v>
      </c>
    </row>
    <row r="12407" spans="2:4" x14ac:dyDescent="0.3">
      <c r="B12407" s="72" t="s">
        <v>422</v>
      </c>
      <c r="C12407" s="74" t="s">
        <v>57</v>
      </c>
      <c r="D12407" s="73">
        <v>1283</v>
      </c>
    </row>
    <row r="12408" spans="2:4" x14ac:dyDescent="0.3">
      <c r="B12408" s="72" t="s">
        <v>422</v>
      </c>
      <c r="C12408" s="74" t="s">
        <v>67</v>
      </c>
      <c r="D12408" s="73">
        <v>141.12</v>
      </c>
    </row>
    <row r="12409" spans="2:4" x14ac:dyDescent="0.3">
      <c r="B12409" s="72" t="s">
        <v>422</v>
      </c>
      <c r="C12409" s="74" t="s">
        <v>69</v>
      </c>
      <c r="D12409" s="73">
        <v>9981.02</v>
      </c>
    </row>
    <row r="12410" spans="2:4" x14ac:dyDescent="0.3">
      <c r="B12410" s="72" t="s">
        <v>422</v>
      </c>
      <c r="C12410" s="74" t="s">
        <v>71</v>
      </c>
      <c r="D12410" s="73">
        <v>14052</v>
      </c>
    </row>
    <row r="12411" spans="2:4" x14ac:dyDescent="0.3">
      <c r="B12411" s="72" t="s">
        <v>422</v>
      </c>
      <c r="C12411" s="74" t="s">
        <v>73</v>
      </c>
      <c r="D12411" s="73">
        <v>685.96</v>
      </c>
    </row>
    <row r="12412" spans="2:4" x14ac:dyDescent="0.3">
      <c r="B12412" s="72" t="s">
        <v>422</v>
      </c>
      <c r="C12412" s="74" t="s">
        <v>81</v>
      </c>
      <c r="D12412" s="73">
        <v>545.5</v>
      </c>
    </row>
    <row r="12413" spans="2:4" x14ac:dyDescent="0.3">
      <c r="B12413" s="72" t="s">
        <v>422</v>
      </c>
      <c r="C12413" s="74" t="s">
        <v>91</v>
      </c>
      <c r="D12413" s="73">
        <v>26040.809999999998</v>
      </c>
    </row>
    <row r="12414" spans="2:4" x14ac:dyDescent="0.3">
      <c r="B12414" s="72" t="s">
        <v>422</v>
      </c>
      <c r="C12414" s="74" t="s">
        <v>93</v>
      </c>
      <c r="D12414" s="73">
        <v>4072.58</v>
      </c>
    </row>
    <row r="12415" spans="2:4" x14ac:dyDescent="0.3">
      <c r="B12415" s="72" t="s">
        <v>422</v>
      </c>
      <c r="C12415" s="74" t="s">
        <v>95</v>
      </c>
      <c r="D12415" s="73">
        <v>1028.45</v>
      </c>
    </row>
    <row r="12416" spans="2:4" x14ac:dyDescent="0.3">
      <c r="B12416" s="72" t="s">
        <v>422</v>
      </c>
      <c r="C12416" s="74" t="s">
        <v>97</v>
      </c>
      <c r="D12416" s="73">
        <v>3480</v>
      </c>
    </row>
    <row r="12417" spans="2:4" x14ac:dyDescent="0.3">
      <c r="B12417" s="72" t="s">
        <v>422</v>
      </c>
      <c r="C12417" s="74" t="s">
        <v>99</v>
      </c>
      <c r="D12417" s="73">
        <v>1137.49</v>
      </c>
    </row>
    <row r="12418" spans="2:4" x14ac:dyDescent="0.3">
      <c r="B12418" s="72" t="s">
        <v>422</v>
      </c>
      <c r="C12418" s="74" t="s">
        <v>101</v>
      </c>
      <c r="D12418" s="73">
        <v>5061.49</v>
      </c>
    </row>
    <row r="12419" spans="2:4" x14ac:dyDescent="0.3">
      <c r="B12419" s="72" t="s">
        <v>422</v>
      </c>
      <c r="C12419" s="74" t="s">
        <v>109</v>
      </c>
      <c r="D12419" s="73">
        <v>11569.04</v>
      </c>
    </row>
    <row r="12420" spans="2:4" x14ac:dyDescent="0.3">
      <c r="B12420" s="72" t="s">
        <v>422</v>
      </c>
      <c r="C12420" s="74" t="s">
        <v>111</v>
      </c>
      <c r="D12420" s="73">
        <v>200</v>
      </c>
    </row>
    <row r="12421" spans="2:4" x14ac:dyDescent="0.3">
      <c r="B12421" s="72" t="s">
        <v>422</v>
      </c>
      <c r="C12421" s="74" t="s">
        <v>115</v>
      </c>
      <c r="D12421" s="73">
        <v>30260.36</v>
      </c>
    </row>
    <row r="12422" spans="2:4" x14ac:dyDescent="0.3">
      <c r="B12422" s="72" t="s">
        <v>422</v>
      </c>
      <c r="C12422" s="74" t="s">
        <v>119</v>
      </c>
      <c r="D12422" s="73">
        <v>875.19</v>
      </c>
    </row>
    <row r="12423" spans="2:4" x14ac:dyDescent="0.3">
      <c r="B12423" s="72" t="s">
        <v>422</v>
      </c>
      <c r="C12423" s="74" t="s">
        <v>121</v>
      </c>
      <c r="D12423" s="73">
        <v>2635.84</v>
      </c>
    </row>
    <row r="12424" spans="2:4" x14ac:dyDescent="0.3">
      <c r="B12424" s="72" t="s">
        <v>422</v>
      </c>
      <c r="C12424" s="74" t="s">
        <v>22</v>
      </c>
      <c r="D12424" s="73">
        <v>6362.01</v>
      </c>
    </row>
    <row r="12425" spans="2:4" x14ac:dyDescent="0.3">
      <c r="B12425" s="72" t="s">
        <v>422</v>
      </c>
      <c r="C12425" s="74" t="s">
        <v>14</v>
      </c>
      <c r="D12425" s="73">
        <v>26375.7</v>
      </c>
    </row>
    <row r="12426" spans="2:4" x14ac:dyDescent="0.3">
      <c r="B12426" s="72" t="s">
        <v>506</v>
      </c>
      <c r="C12426" s="74" t="s">
        <v>194</v>
      </c>
      <c r="D12426" s="73">
        <v>147047.5</v>
      </c>
    </row>
    <row r="12427" spans="2:4" x14ac:dyDescent="0.3">
      <c r="B12427" s="72" t="s">
        <v>506</v>
      </c>
      <c r="C12427" s="74" t="s">
        <v>193</v>
      </c>
      <c r="D12427" s="73">
        <v>-147047.5</v>
      </c>
    </row>
    <row r="12428" spans="2:4" x14ac:dyDescent="0.3">
      <c r="B12428" s="72" t="s">
        <v>506</v>
      </c>
      <c r="C12428" s="74" t="s">
        <v>185</v>
      </c>
      <c r="D12428" s="73">
        <v>228200</v>
      </c>
    </row>
    <row r="12429" spans="2:4" x14ac:dyDescent="0.3">
      <c r="B12429" s="72" t="s">
        <v>506</v>
      </c>
      <c r="C12429" s="74" t="s">
        <v>186</v>
      </c>
      <c r="D12429" s="73">
        <v>295462.01999999996</v>
      </c>
    </row>
    <row r="12430" spans="2:4" x14ac:dyDescent="0.3">
      <c r="B12430" s="72" t="s">
        <v>506</v>
      </c>
      <c r="C12430" s="74" t="s">
        <v>187</v>
      </c>
      <c r="D12430" s="73">
        <v>1698268.86</v>
      </c>
    </row>
    <row r="12431" spans="2:4" x14ac:dyDescent="0.3">
      <c r="B12431" s="72" t="s">
        <v>506</v>
      </c>
      <c r="C12431" s="74" t="s">
        <v>190</v>
      </c>
      <c r="D12431" s="73">
        <v>1507636.04</v>
      </c>
    </row>
    <row r="12432" spans="2:4" x14ac:dyDescent="0.3">
      <c r="B12432" s="72" t="s">
        <v>506</v>
      </c>
      <c r="C12432" s="74" t="s">
        <v>191</v>
      </c>
      <c r="D12432" s="73">
        <v>836206.78</v>
      </c>
    </row>
    <row r="12433" spans="2:4" x14ac:dyDescent="0.3">
      <c r="B12433" s="72" t="s">
        <v>506</v>
      </c>
      <c r="C12433" s="74" t="s">
        <v>192</v>
      </c>
      <c r="D12433" s="73">
        <v>35471777.780000001</v>
      </c>
    </row>
    <row r="12434" spans="2:4" x14ac:dyDescent="0.3">
      <c r="B12434" s="72" t="s">
        <v>506</v>
      </c>
      <c r="C12434" s="74" t="s">
        <v>172</v>
      </c>
      <c r="D12434" s="73">
        <v>130574.62999999999</v>
      </c>
    </row>
    <row r="12435" spans="2:4" x14ac:dyDescent="0.3">
      <c r="B12435" s="72" t="s">
        <v>506</v>
      </c>
      <c r="C12435" s="74" t="s">
        <v>174</v>
      </c>
      <c r="D12435" s="73">
        <v>1043398.49</v>
      </c>
    </row>
    <row r="12436" spans="2:4" x14ac:dyDescent="0.3">
      <c r="B12436" s="72" t="s">
        <v>506</v>
      </c>
      <c r="C12436" s="74" t="s">
        <v>178</v>
      </c>
      <c r="D12436" s="73">
        <v>767684.95</v>
      </c>
    </row>
    <row r="12437" spans="2:4" x14ac:dyDescent="0.3">
      <c r="B12437" s="72" t="s">
        <v>506</v>
      </c>
      <c r="C12437" s="74" t="s">
        <v>180</v>
      </c>
      <c r="D12437" s="73">
        <v>357952.08</v>
      </c>
    </row>
    <row r="12438" spans="2:4" x14ac:dyDescent="0.3">
      <c r="B12438" s="72" t="s">
        <v>506</v>
      </c>
      <c r="C12438" s="74" t="s">
        <v>182</v>
      </c>
      <c r="D12438" s="73">
        <v>13502460.220000001</v>
      </c>
    </row>
    <row r="12439" spans="2:4" x14ac:dyDescent="0.3">
      <c r="B12439" s="72" t="s">
        <v>506</v>
      </c>
      <c r="C12439" s="74" t="s">
        <v>135</v>
      </c>
      <c r="D12439" s="73">
        <v>47931.71</v>
      </c>
    </row>
    <row r="12440" spans="2:4" x14ac:dyDescent="0.3">
      <c r="B12440" s="72" t="s">
        <v>506</v>
      </c>
      <c r="C12440" s="74" t="s">
        <v>137</v>
      </c>
      <c r="D12440" s="73">
        <v>372409.01</v>
      </c>
    </row>
    <row r="12441" spans="2:4" x14ac:dyDescent="0.3">
      <c r="B12441" s="72" t="s">
        <v>506</v>
      </c>
      <c r="C12441" s="74" t="s">
        <v>139</v>
      </c>
      <c r="D12441" s="73">
        <v>3669679.54</v>
      </c>
    </row>
    <row r="12442" spans="2:4" x14ac:dyDescent="0.3">
      <c r="B12442" s="72" t="s">
        <v>506</v>
      </c>
      <c r="C12442" s="74" t="s">
        <v>141</v>
      </c>
      <c r="D12442" s="73">
        <v>4419752.5</v>
      </c>
    </row>
    <row r="12443" spans="2:4" x14ac:dyDescent="0.3">
      <c r="B12443" s="72" t="s">
        <v>506</v>
      </c>
      <c r="C12443" s="74" t="s">
        <v>143</v>
      </c>
      <c r="D12443" s="73">
        <v>368337.53999999992</v>
      </c>
    </row>
    <row r="12444" spans="2:4" x14ac:dyDescent="0.3">
      <c r="B12444" s="72" t="s">
        <v>506</v>
      </c>
      <c r="C12444" s="74" t="s">
        <v>145</v>
      </c>
      <c r="D12444" s="73">
        <v>167178.13999999996</v>
      </c>
    </row>
    <row r="12445" spans="2:4" x14ac:dyDescent="0.3">
      <c r="B12445" s="72" t="s">
        <v>506</v>
      </c>
      <c r="C12445" s="74" t="s">
        <v>159</v>
      </c>
      <c r="D12445" s="73">
        <v>1755184.81</v>
      </c>
    </row>
    <row r="12446" spans="2:4" x14ac:dyDescent="0.3">
      <c r="B12446" s="72" t="s">
        <v>506</v>
      </c>
      <c r="C12446" s="74" t="s">
        <v>161</v>
      </c>
      <c r="D12446" s="73">
        <v>5611624.830000001</v>
      </c>
    </row>
    <row r="12447" spans="2:4" x14ac:dyDescent="0.3">
      <c r="B12447" s="72" t="s">
        <v>506</v>
      </c>
      <c r="C12447" s="74" t="s">
        <v>163</v>
      </c>
      <c r="D12447" s="73">
        <v>1173484.47</v>
      </c>
    </row>
    <row r="12448" spans="2:4" x14ac:dyDescent="0.3">
      <c r="B12448" s="72" t="s">
        <v>506</v>
      </c>
      <c r="C12448" s="74" t="s">
        <v>165</v>
      </c>
      <c r="D12448" s="73">
        <v>2977557.9099999997</v>
      </c>
    </row>
    <row r="12449" spans="2:4" x14ac:dyDescent="0.3">
      <c r="B12449" s="72" t="s">
        <v>506</v>
      </c>
      <c r="C12449" s="74" t="s">
        <v>169</v>
      </c>
      <c r="D12449" s="73">
        <v>38264</v>
      </c>
    </row>
    <row r="12450" spans="2:4" x14ac:dyDescent="0.3">
      <c r="B12450" s="72" t="s">
        <v>506</v>
      </c>
      <c r="C12450" s="74" t="s">
        <v>124</v>
      </c>
      <c r="D12450" s="73">
        <v>2647783.37</v>
      </c>
    </row>
    <row r="12451" spans="2:4" x14ac:dyDescent="0.3">
      <c r="B12451" s="72" t="s">
        <v>506</v>
      </c>
      <c r="C12451" s="74" t="s">
        <v>126</v>
      </c>
      <c r="D12451" s="73">
        <v>1635497.5</v>
      </c>
    </row>
    <row r="12452" spans="2:4" x14ac:dyDescent="0.3">
      <c r="B12452" s="72" t="s">
        <v>506</v>
      </c>
      <c r="C12452" s="74" t="s">
        <v>128</v>
      </c>
      <c r="D12452" s="73">
        <v>134191.14000000001</v>
      </c>
    </row>
    <row r="12453" spans="2:4" x14ac:dyDescent="0.3">
      <c r="B12453" s="72" t="s">
        <v>506</v>
      </c>
      <c r="C12453" s="74" t="s">
        <v>130</v>
      </c>
      <c r="D12453" s="73">
        <v>392096.2</v>
      </c>
    </row>
    <row r="12454" spans="2:4" x14ac:dyDescent="0.3">
      <c r="B12454" s="72" t="s">
        <v>506</v>
      </c>
      <c r="C12454" s="74" t="s">
        <v>132</v>
      </c>
      <c r="D12454" s="73">
        <v>159942.22</v>
      </c>
    </row>
    <row r="12455" spans="2:4" x14ac:dyDescent="0.3">
      <c r="B12455" s="72" t="s">
        <v>506</v>
      </c>
      <c r="C12455" s="74" t="s">
        <v>33</v>
      </c>
      <c r="D12455" s="73">
        <v>30356.74</v>
      </c>
    </row>
    <row r="12456" spans="2:4" x14ac:dyDescent="0.3">
      <c r="B12456" s="72" t="s">
        <v>506</v>
      </c>
      <c r="C12456" s="74" t="s">
        <v>35</v>
      </c>
      <c r="D12456" s="73">
        <v>828109.65</v>
      </c>
    </row>
    <row r="12457" spans="2:4" x14ac:dyDescent="0.3">
      <c r="B12457" s="72" t="s">
        <v>506</v>
      </c>
      <c r="C12457" s="74" t="s">
        <v>37</v>
      </c>
      <c r="D12457" s="73">
        <v>396374.55</v>
      </c>
    </row>
    <row r="12458" spans="2:4" x14ac:dyDescent="0.3">
      <c r="B12458" s="72" t="s">
        <v>506</v>
      </c>
      <c r="C12458" s="74" t="s">
        <v>39</v>
      </c>
      <c r="D12458" s="73">
        <v>529808.02</v>
      </c>
    </row>
    <row r="12459" spans="2:4" x14ac:dyDescent="0.3">
      <c r="B12459" s="72" t="s">
        <v>506</v>
      </c>
      <c r="C12459" s="74" t="s">
        <v>49</v>
      </c>
      <c r="D12459" s="73">
        <v>840824.41999999993</v>
      </c>
    </row>
    <row r="12460" spans="2:4" x14ac:dyDescent="0.3">
      <c r="B12460" s="72" t="s">
        <v>506</v>
      </c>
      <c r="C12460" s="74" t="s">
        <v>51</v>
      </c>
      <c r="D12460" s="73">
        <v>236369.55</v>
      </c>
    </row>
    <row r="12461" spans="2:4" x14ac:dyDescent="0.3">
      <c r="B12461" s="72" t="s">
        <v>506</v>
      </c>
      <c r="C12461" s="74" t="s">
        <v>57</v>
      </c>
      <c r="D12461" s="73">
        <v>8490.84</v>
      </c>
    </row>
    <row r="12462" spans="2:4" x14ac:dyDescent="0.3">
      <c r="B12462" s="72" t="s">
        <v>506</v>
      </c>
      <c r="C12462" s="74" t="s">
        <v>59</v>
      </c>
      <c r="D12462" s="73">
        <v>1865503.44</v>
      </c>
    </row>
    <row r="12463" spans="2:4" x14ac:dyDescent="0.3">
      <c r="B12463" s="72" t="s">
        <v>506</v>
      </c>
      <c r="C12463" s="74" t="s">
        <v>61</v>
      </c>
      <c r="D12463" s="73">
        <v>128218</v>
      </c>
    </row>
    <row r="12464" spans="2:4" x14ac:dyDescent="0.3">
      <c r="B12464" s="72" t="s">
        <v>506</v>
      </c>
      <c r="C12464" s="74" t="s">
        <v>65</v>
      </c>
      <c r="D12464" s="73">
        <v>60881.090000000004</v>
      </c>
    </row>
    <row r="12465" spans="2:4" x14ac:dyDescent="0.3">
      <c r="B12465" s="72" t="s">
        <v>506</v>
      </c>
      <c r="C12465" s="74" t="s">
        <v>69</v>
      </c>
      <c r="D12465" s="73">
        <v>268003.53999999998</v>
      </c>
    </row>
    <row r="12466" spans="2:4" x14ac:dyDescent="0.3">
      <c r="B12466" s="72" t="s">
        <v>506</v>
      </c>
      <c r="C12466" s="74" t="s">
        <v>71</v>
      </c>
      <c r="D12466" s="73">
        <v>1023196.6</v>
      </c>
    </row>
    <row r="12467" spans="2:4" x14ac:dyDescent="0.3">
      <c r="B12467" s="72" t="s">
        <v>506</v>
      </c>
      <c r="C12467" s="74" t="s">
        <v>77</v>
      </c>
      <c r="D12467" s="73">
        <v>179385</v>
      </c>
    </row>
    <row r="12468" spans="2:4" x14ac:dyDescent="0.3">
      <c r="B12468" s="72" t="s">
        <v>506</v>
      </c>
      <c r="C12468" s="74" t="s">
        <v>79</v>
      </c>
      <c r="D12468" s="73">
        <v>28462.14</v>
      </c>
    </row>
    <row r="12469" spans="2:4" x14ac:dyDescent="0.3">
      <c r="B12469" s="72" t="s">
        <v>506</v>
      </c>
      <c r="C12469" s="74" t="s">
        <v>85</v>
      </c>
      <c r="D12469" s="73">
        <v>29036.7</v>
      </c>
    </row>
    <row r="12470" spans="2:4" x14ac:dyDescent="0.3">
      <c r="B12470" s="72" t="s">
        <v>506</v>
      </c>
      <c r="C12470" s="74" t="s">
        <v>87</v>
      </c>
      <c r="D12470" s="73">
        <v>6000</v>
      </c>
    </row>
    <row r="12471" spans="2:4" x14ac:dyDescent="0.3">
      <c r="B12471" s="72" t="s">
        <v>506</v>
      </c>
      <c r="C12471" s="74" t="s">
        <v>91</v>
      </c>
      <c r="D12471" s="73">
        <v>400044.24</v>
      </c>
    </row>
    <row r="12472" spans="2:4" x14ac:dyDescent="0.3">
      <c r="B12472" s="72" t="s">
        <v>506</v>
      </c>
      <c r="C12472" s="74" t="s">
        <v>93</v>
      </c>
      <c r="D12472" s="73">
        <v>266579.20999999996</v>
      </c>
    </row>
    <row r="12473" spans="2:4" x14ac:dyDescent="0.3">
      <c r="B12473" s="72" t="s">
        <v>506</v>
      </c>
      <c r="C12473" s="74" t="s">
        <v>95</v>
      </c>
      <c r="D12473" s="73">
        <v>411756.32</v>
      </c>
    </row>
    <row r="12474" spans="2:4" x14ac:dyDescent="0.3">
      <c r="B12474" s="72" t="s">
        <v>506</v>
      </c>
      <c r="C12474" s="74" t="s">
        <v>97</v>
      </c>
      <c r="D12474" s="73">
        <v>885506.84000000008</v>
      </c>
    </row>
    <row r="12475" spans="2:4" x14ac:dyDescent="0.3">
      <c r="B12475" s="72" t="s">
        <v>506</v>
      </c>
      <c r="C12475" s="74" t="s">
        <v>99</v>
      </c>
      <c r="D12475" s="73">
        <v>269205.83999999997</v>
      </c>
    </row>
    <row r="12476" spans="2:4" x14ac:dyDescent="0.3">
      <c r="B12476" s="72" t="s">
        <v>506</v>
      </c>
      <c r="C12476" s="74" t="s">
        <v>101</v>
      </c>
      <c r="D12476" s="73">
        <v>216084.4</v>
      </c>
    </row>
    <row r="12477" spans="2:4" x14ac:dyDescent="0.3">
      <c r="B12477" s="72" t="s">
        <v>506</v>
      </c>
      <c r="C12477" s="74" t="s">
        <v>103</v>
      </c>
      <c r="D12477" s="73">
        <v>87954.8</v>
      </c>
    </row>
    <row r="12478" spans="2:4" x14ac:dyDescent="0.3">
      <c r="B12478" s="72" t="s">
        <v>506</v>
      </c>
      <c r="C12478" s="74" t="s">
        <v>105</v>
      </c>
      <c r="D12478" s="73">
        <v>42871.38</v>
      </c>
    </row>
    <row r="12479" spans="2:4" x14ac:dyDescent="0.3">
      <c r="B12479" s="72" t="s">
        <v>506</v>
      </c>
      <c r="C12479" s="74" t="s">
        <v>107</v>
      </c>
      <c r="D12479" s="73">
        <v>723201.91</v>
      </c>
    </row>
    <row r="12480" spans="2:4" x14ac:dyDescent="0.3">
      <c r="B12480" s="72" t="s">
        <v>506</v>
      </c>
      <c r="C12480" s="74" t="s">
        <v>109</v>
      </c>
      <c r="D12480" s="73">
        <v>267287.07</v>
      </c>
    </row>
    <row r="12481" spans="2:4" x14ac:dyDescent="0.3">
      <c r="B12481" s="72" t="s">
        <v>506</v>
      </c>
      <c r="C12481" s="74" t="s">
        <v>111</v>
      </c>
      <c r="D12481" s="73">
        <v>338723.89999999991</v>
      </c>
    </row>
    <row r="12482" spans="2:4" x14ac:dyDescent="0.3">
      <c r="B12482" s="72" t="s">
        <v>506</v>
      </c>
      <c r="C12482" s="74" t="s">
        <v>117</v>
      </c>
      <c r="D12482" s="73">
        <v>10558.08</v>
      </c>
    </row>
    <row r="12483" spans="2:4" x14ac:dyDescent="0.3">
      <c r="B12483" s="72" t="s">
        <v>506</v>
      </c>
      <c r="C12483" s="74" t="s">
        <v>119</v>
      </c>
      <c r="D12483" s="73">
        <v>52916.31</v>
      </c>
    </row>
    <row r="12484" spans="2:4" x14ac:dyDescent="0.3">
      <c r="B12484" s="72" t="s">
        <v>506</v>
      </c>
      <c r="C12484" s="74" t="s">
        <v>121</v>
      </c>
      <c r="D12484" s="73">
        <v>7277913.9400000004</v>
      </c>
    </row>
    <row r="12485" spans="2:4" x14ac:dyDescent="0.3">
      <c r="B12485" s="72" t="s">
        <v>506</v>
      </c>
      <c r="C12485" s="74" t="s">
        <v>22</v>
      </c>
      <c r="D12485" s="73">
        <v>94367.329999999973</v>
      </c>
    </row>
    <row r="12486" spans="2:4" x14ac:dyDescent="0.3">
      <c r="B12486" s="72" t="s">
        <v>506</v>
      </c>
      <c r="C12486" s="74" t="s">
        <v>6</v>
      </c>
      <c r="D12486" s="73">
        <v>172196.78</v>
      </c>
    </row>
    <row r="12487" spans="2:4" x14ac:dyDescent="0.3">
      <c r="B12487" s="72" t="s">
        <v>696</v>
      </c>
      <c r="C12487" s="74" t="s">
        <v>194</v>
      </c>
      <c r="D12487" s="73">
        <v>1398491.6300000001</v>
      </c>
    </row>
    <row r="12488" spans="2:4" x14ac:dyDescent="0.3">
      <c r="B12488" s="72" t="s">
        <v>696</v>
      </c>
      <c r="C12488" s="74" t="s">
        <v>193</v>
      </c>
      <c r="D12488" s="73">
        <v>-1398491.63</v>
      </c>
    </row>
    <row r="12489" spans="2:4" x14ac:dyDescent="0.3">
      <c r="B12489" s="72" t="s">
        <v>696</v>
      </c>
      <c r="C12489" s="74" t="s">
        <v>185</v>
      </c>
      <c r="D12489" s="73">
        <v>182560</v>
      </c>
    </row>
    <row r="12490" spans="2:4" x14ac:dyDescent="0.3">
      <c r="B12490" s="72" t="s">
        <v>696</v>
      </c>
      <c r="C12490" s="74" t="s">
        <v>186</v>
      </c>
      <c r="D12490" s="73">
        <v>1020265.4099999999</v>
      </c>
    </row>
    <row r="12491" spans="2:4" x14ac:dyDescent="0.3">
      <c r="B12491" s="72" t="s">
        <v>696</v>
      </c>
      <c r="C12491" s="74" t="s">
        <v>187</v>
      </c>
      <c r="D12491" s="73">
        <v>11434862.230000004</v>
      </c>
    </row>
    <row r="12492" spans="2:4" x14ac:dyDescent="0.3">
      <c r="B12492" s="72" t="s">
        <v>696</v>
      </c>
      <c r="C12492" s="74" t="s">
        <v>190</v>
      </c>
      <c r="D12492" s="73">
        <v>475193.36000000004</v>
      </c>
    </row>
    <row r="12493" spans="2:4" x14ac:dyDescent="0.3">
      <c r="B12493" s="72" t="s">
        <v>696</v>
      </c>
      <c r="C12493" s="74" t="s">
        <v>191</v>
      </c>
      <c r="D12493" s="73">
        <v>1428384.3699999999</v>
      </c>
    </row>
    <row r="12494" spans="2:4" x14ac:dyDescent="0.3">
      <c r="B12494" s="72" t="s">
        <v>696</v>
      </c>
      <c r="C12494" s="74" t="s">
        <v>192</v>
      </c>
      <c r="D12494" s="73">
        <v>58124736.009999998</v>
      </c>
    </row>
    <row r="12495" spans="2:4" x14ac:dyDescent="0.3">
      <c r="B12495" s="72" t="s">
        <v>696</v>
      </c>
      <c r="C12495" s="74" t="s">
        <v>172</v>
      </c>
      <c r="D12495" s="73">
        <v>334023.94000000006</v>
      </c>
    </row>
    <row r="12496" spans="2:4" x14ac:dyDescent="0.3">
      <c r="B12496" s="72" t="s">
        <v>696</v>
      </c>
      <c r="C12496" s="74" t="s">
        <v>174</v>
      </c>
      <c r="D12496" s="73">
        <v>1333588.5</v>
      </c>
    </row>
    <row r="12497" spans="2:4" x14ac:dyDescent="0.3">
      <c r="B12497" s="72" t="s">
        <v>696</v>
      </c>
      <c r="C12497" s="74" t="s">
        <v>178</v>
      </c>
      <c r="D12497" s="73">
        <v>739613.99000000011</v>
      </c>
    </row>
    <row r="12498" spans="2:4" x14ac:dyDescent="0.3">
      <c r="B12498" s="72" t="s">
        <v>696</v>
      </c>
      <c r="C12498" s="74" t="s">
        <v>180</v>
      </c>
      <c r="D12498" s="73">
        <v>877983.2</v>
      </c>
    </row>
    <row r="12499" spans="2:4" x14ac:dyDescent="0.3">
      <c r="B12499" s="72" t="s">
        <v>696</v>
      </c>
      <c r="C12499" s="74" t="s">
        <v>182</v>
      </c>
      <c r="D12499" s="73">
        <v>19052177.409999996</v>
      </c>
    </row>
    <row r="12500" spans="2:4" x14ac:dyDescent="0.3">
      <c r="B12500" s="72" t="s">
        <v>696</v>
      </c>
      <c r="C12500" s="74" t="s">
        <v>135</v>
      </c>
      <c r="D12500" s="73">
        <v>39210</v>
      </c>
    </row>
    <row r="12501" spans="2:4" x14ac:dyDescent="0.3">
      <c r="B12501" s="72" t="s">
        <v>696</v>
      </c>
      <c r="C12501" s="74" t="s">
        <v>137</v>
      </c>
      <c r="D12501" s="73">
        <v>129733.5</v>
      </c>
    </row>
    <row r="12502" spans="2:4" x14ac:dyDescent="0.3">
      <c r="B12502" s="72" t="s">
        <v>696</v>
      </c>
      <c r="C12502" s="74" t="s">
        <v>139</v>
      </c>
      <c r="D12502" s="73">
        <v>5235496.4000000004</v>
      </c>
    </row>
    <row r="12503" spans="2:4" x14ac:dyDescent="0.3">
      <c r="B12503" s="72" t="s">
        <v>696</v>
      </c>
      <c r="C12503" s="74" t="s">
        <v>141</v>
      </c>
      <c r="D12503" s="73">
        <v>7681884.6000000024</v>
      </c>
    </row>
    <row r="12504" spans="2:4" x14ac:dyDescent="0.3">
      <c r="B12504" s="72" t="s">
        <v>696</v>
      </c>
      <c r="C12504" s="74" t="s">
        <v>143</v>
      </c>
      <c r="D12504" s="73">
        <v>595143.76</v>
      </c>
    </row>
    <row r="12505" spans="2:4" x14ac:dyDescent="0.3">
      <c r="B12505" s="72" t="s">
        <v>696</v>
      </c>
      <c r="C12505" s="74" t="s">
        <v>145</v>
      </c>
      <c r="D12505" s="73">
        <v>350220.63999999996</v>
      </c>
    </row>
    <row r="12506" spans="2:4" x14ac:dyDescent="0.3">
      <c r="B12506" s="72" t="s">
        <v>696</v>
      </c>
      <c r="C12506" s="74" t="s">
        <v>147</v>
      </c>
      <c r="D12506" s="73">
        <v>68452.659999999974</v>
      </c>
    </row>
    <row r="12507" spans="2:4" x14ac:dyDescent="0.3">
      <c r="B12507" s="72" t="s">
        <v>696</v>
      </c>
      <c r="C12507" s="74" t="s">
        <v>149</v>
      </c>
      <c r="D12507" s="73">
        <v>416221.96000000008</v>
      </c>
    </row>
    <row r="12508" spans="2:4" x14ac:dyDescent="0.3">
      <c r="B12508" s="72" t="s">
        <v>696</v>
      </c>
      <c r="C12508" s="74" t="s">
        <v>159</v>
      </c>
      <c r="D12508" s="73">
        <v>2327683.6400000006</v>
      </c>
    </row>
    <row r="12509" spans="2:4" x14ac:dyDescent="0.3">
      <c r="B12509" s="72" t="s">
        <v>696</v>
      </c>
      <c r="C12509" s="74" t="s">
        <v>161</v>
      </c>
      <c r="D12509" s="73">
        <v>10101483.129999999</v>
      </c>
    </row>
    <row r="12510" spans="2:4" x14ac:dyDescent="0.3">
      <c r="B12510" s="72" t="s">
        <v>696</v>
      </c>
      <c r="C12510" s="74" t="s">
        <v>163</v>
      </c>
      <c r="D12510" s="73">
        <v>1646473.7899999998</v>
      </c>
    </row>
    <row r="12511" spans="2:4" x14ac:dyDescent="0.3">
      <c r="B12511" s="72" t="s">
        <v>696</v>
      </c>
      <c r="C12511" s="74" t="s">
        <v>165</v>
      </c>
      <c r="D12511" s="73">
        <v>5377594.6300000008</v>
      </c>
    </row>
    <row r="12512" spans="2:4" x14ac:dyDescent="0.3">
      <c r="B12512" s="72" t="s">
        <v>696</v>
      </c>
      <c r="C12512" s="74" t="s">
        <v>167</v>
      </c>
      <c r="D12512" s="73">
        <v>1.6199999999994361</v>
      </c>
    </row>
    <row r="12513" spans="2:4" x14ac:dyDescent="0.3">
      <c r="B12513" s="72" t="s">
        <v>696</v>
      </c>
      <c r="C12513" s="74" t="s">
        <v>124</v>
      </c>
      <c r="D12513" s="73">
        <v>718915.11</v>
      </c>
    </row>
    <row r="12514" spans="2:4" x14ac:dyDescent="0.3">
      <c r="B12514" s="72" t="s">
        <v>696</v>
      </c>
      <c r="C12514" s="74" t="s">
        <v>126</v>
      </c>
      <c r="D12514" s="73">
        <v>1014364.26</v>
      </c>
    </row>
    <row r="12515" spans="2:4" x14ac:dyDescent="0.3">
      <c r="B12515" s="72" t="s">
        <v>696</v>
      </c>
      <c r="C12515" s="74" t="s">
        <v>128</v>
      </c>
      <c r="D12515" s="73">
        <v>13687.88</v>
      </c>
    </row>
    <row r="12516" spans="2:4" x14ac:dyDescent="0.3">
      <c r="B12516" s="72" t="s">
        <v>696</v>
      </c>
      <c r="C12516" s="74" t="s">
        <v>130</v>
      </c>
      <c r="D12516" s="73">
        <v>504778.03</v>
      </c>
    </row>
    <row r="12517" spans="2:4" x14ac:dyDescent="0.3">
      <c r="B12517" s="72" t="s">
        <v>696</v>
      </c>
      <c r="C12517" s="74" t="s">
        <v>132</v>
      </c>
      <c r="D12517" s="73">
        <v>2702694.0600000005</v>
      </c>
    </row>
    <row r="12518" spans="2:4" x14ac:dyDescent="0.3">
      <c r="B12518" s="72" t="s">
        <v>696</v>
      </c>
      <c r="C12518" s="74" t="s">
        <v>29</v>
      </c>
      <c r="D12518" s="73">
        <v>37250.17</v>
      </c>
    </row>
    <row r="12519" spans="2:4" x14ac:dyDescent="0.3">
      <c r="B12519" s="72" t="s">
        <v>696</v>
      </c>
      <c r="C12519" s="74" t="s">
        <v>35</v>
      </c>
      <c r="D12519" s="73">
        <v>1263258.25</v>
      </c>
    </row>
    <row r="12520" spans="2:4" x14ac:dyDescent="0.3">
      <c r="B12520" s="72" t="s">
        <v>696</v>
      </c>
      <c r="C12520" s="74" t="s">
        <v>39</v>
      </c>
      <c r="D12520" s="73">
        <v>96911.670000000013</v>
      </c>
    </row>
    <row r="12521" spans="2:4" x14ac:dyDescent="0.3">
      <c r="B12521" s="72" t="s">
        <v>696</v>
      </c>
      <c r="C12521" s="74" t="s">
        <v>45</v>
      </c>
      <c r="D12521" s="73">
        <v>8054.99</v>
      </c>
    </row>
    <row r="12522" spans="2:4" x14ac:dyDescent="0.3">
      <c r="B12522" s="72" t="s">
        <v>696</v>
      </c>
      <c r="C12522" s="74" t="s">
        <v>47</v>
      </c>
      <c r="D12522" s="73">
        <v>136.44</v>
      </c>
    </row>
    <row r="12523" spans="2:4" x14ac:dyDescent="0.3">
      <c r="B12523" s="72" t="s">
        <v>696</v>
      </c>
      <c r="C12523" s="74" t="s">
        <v>49</v>
      </c>
      <c r="D12523" s="73">
        <v>1280408.0699999998</v>
      </c>
    </row>
    <row r="12524" spans="2:4" x14ac:dyDescent="0.3">
      <c r="B12524" s="72" t="s">
        <v>696</v>
      </c>
      <c r="C12524" s="74" t="s">
        <v>51</v>
      </c>
      <c r="D12524" s="73">
        <v>345179.27999999997</v>
      </c>
    </row>
    <row r="12525" spans="2:4" x14ac:dyDescent="0.3">
      <c r="B12525" s="72" t="s">
        <v>696</v>
      </c>
      <c r="C12525" s="74" t="s">
        <v>57</v>
      </c>
      <c r="D12525" s="73">
        <v>128847.91</v>
      </c>
    </row>
    <row r="12526" spans="2:4" x14ac:dyDescent="0.3">
      <c r="B12526" s="72" t="s">
        <v>696</v>
      </c>
      <c r="C12526" s="74" t="s">
        <v>59</v>
      </c>
      <c r="D12526" s="73">
        <v>2889931.75</v>
      </c>
    </row>
    <row r="12527" spans="2:4" x14ac:dyDescent="0.3">
      <c r="B12527" s="72" t="s">
        <v>696</v>
      </c>
      <c r="C12527" s="74" t="s">
        <v>61</v>
      </c>
      <c r="D12527" s="73">
        <v>523622.71</v>
      </c>
    </row>
    <row r="12528" spans="2:4" x14ac:dyDescent="0.3">
      <c r="B12528" s="72" t="s">
        <v>696</v>
      </c>
      <c r="C12528" s="74" t="s">
        <v>63</v>
      </c>
      <c r="D12528" s="73">
        <v>1521887.76</v>
      </c>
    </row>
    <row r="12529" spans="2:4" x14ac:dyDescent="0.3">
      <c r="B12529" s="72" t="s">
        <v>696</v>
      </c>
      <c r="C12529" s="74" t="s">
        <v>65</v>
      </c>
      <c r="D12529" s="73">
        <v>126514.39000000001</v>
      </c>
    </row>
    <row r="12530" spans="2:4" x14ac:dyDescent="0.3">
      <c r="B12530" s="72" t="s">
        <v>696</v>
      </c>
      <c r="C12530" s="74" t="s">
        <v>67</v>
      </c>
      <c r="D12530" s="73">
        <v>5052.8899999999994</v>
      </c>
    </row>
    <row r="12531" spans="2:4" x14ac:dyDescent="0.3">
      <c r="B12531" s="72" t="s">
        <v>696</v>
      </c>
      <c r="C12531" s="74" t="s">
        <v>69</v>
      </c>
      <c r="D12531" s="73">
        <v>391893.56000000006</v>
      </c>
    </row>
    <row r="12532" spans="2:4" x14ac:dyDescent="0.3">
      <c r="B12532" s="72" t="s">
        <v>696</v>
      </c>
      <c r="C12532" s="74" t="s">
        <v>71</v>
      </c>
      <c r="D12532" s="73">
        <v>1699178.39</v>
      </c>
    </row>
    <row r="12533" spans="2:4" x14ac:dyDescent="0.3">
      <c r="B12533" s="72" t="s">
        <v>696</v>
      </c>
      <c r="C12533" s="74" t="s">
        <v>73</v>
      </c>
      <c r="D12533" s="73">
        <v>306270.2</v>
      </c>
    </row>
    <row r="12534" spans="2:4" x14ac:dyDescent="0.3">
      <c r="B12534" s="72" t="s">
        <v>696</v>
      </c>
      <c r="C12534" s="74" t="s">
        <v>81</v>
      </c>
      <c r="D12534" s="73">
        <v>912180.08</v>
      </c>
    </row>
    <row r="12535" spans="2:4" x14ac:dyDescent="0.3">
      <c r="B12535" s="72" t="s">
        <v>696</v>
      </c>
      <c r="C12535" s="74" t="s">
        <v>83</v>
      </c>
      <c r="D12535" s="73">
        <v>386069.77999999997</v>
      </c>
    </row>
    <row r="12536" spans="2:4" x14ac:dyDescent="0.3">
      <c r="B12536" s="72" t="s">
        <v>696</v>
      </c>
      <c r="C12536" s="74" t="s">
        <v>85</v>
      </c>
      <c r="D12536" s="73">
        <v>92235.09</v>
      </c>
    </row>
    <row r="12537" spans="2:4" x14ac:dyDescent="0.3">
      <c r="B12537" s="72" t="s">
        <v>696</v>
      </c>
      <c r="C12537" s="74" t="s">
        <v>87</v>
      </c>
      <c r="D12537" s="73">
        <v>5733</v>
      </c>
    </row>
    <row r="12538" spans="2:4" x14ac:dyDescent="0.3">
      <c r="B12538" s="72" t="s">
        <v>696</v>
      </c>
      <c r="C12538" s="74" t="s">
        <v>89</v>
      </c>
      <c r="D12538" s="73">
        <v>119682.52</v>
      </c>
    </row>
    <row r="12539" spans="2:4" x14ac:dyDescent="0.3">
      <c r="B12539" s="72" t="s">
        <v>696</v>
      </c>
      <c r="C12539" s="74" t="s">
        <v>91</v>
      </c>
      <c r="D12539" s="73">
        <v>77459.579999999987</v>
      </c>
    </row>
    <row r="12540" spans="2:4" x14ac:dyDescent="0.3">
      <c r="B12540" s="72" t="s">
        <v>696</v>
      </c>
      <c r="C12540" s="74" t="s">
        <v>93</v>
      </c>
      <c r="D12540" s="73">
        <v>180773.7</v>
      </c>
    </row>
    <row r="12541" spans="2:4" x14ac:dyDescent="0.3">
      <c r="B12541" s="72" t="s">
        <v>696</v>
      </c>
      <c r="C12541" s="74" t="s">
        <v>95</v>
      </c>
      <c r="D12541" s="73">
        <v>444084.37</v>
      </c>
    </row>
    <row r="12542" spans="2:4" x14ac:dyDescent="0.3">
      <c r="B12542" s="72" t="s">
        <v>696</v>
      </c>
      <c r="C12542" s="74" t="s">
        <v>97</v>
      </c>
      <c r="D12542" s="73">
        <v>7491.3600000000006</v>
      </c>
    </row>
    <row r="12543" spans="2:4" x14ac:dyDescent="0.3">
      <c r="B12543" s="72" t="s">
        <v>696</v>
      </c>
      <c r="C12543" s="74" t="s">
        <v>99</v>
      </c>
      <c r="D12543" s="73">
        <v>22800</v>
      </c>
    </row>
    <row r="12544" spans="2:4" x14ac:dyDescent="0.3">
      <c r="B12544" s="72" t="s">
        <v>696</v>
      </c>
      <c r="C12544" s="74" t="s">
        <v>101</v>
      </c>
      <c r="D12544" s="73">
        <v>1870244.0699999998</v>
      </c>
    </row>
    <row r="12545" spans="2:4" x14ac:dyDescent="0.3">
      <c r="B12545" s="72" t="s">
        <v>696</v>
      </c>
      <c r="C12545" s="74" t="s">
        <v>103</v>
      </c>
      <c r="D12545" s="73">
        <v>346955.46</v>
      </c>
    </row>
    <row r="12546" spans="2:4" x14ac:dyDescent="0.3">
      <c r="B12546" s="72" t="s">
        <v>696</v>
      </c>
      <c r="C12546" s="74" t="s">
        <v>105</v>
      </c>
      <c r="D12546" s="73">
        <v>49602.42</v>
      </c>
    </row>
    <row r="12547" spans="2:4" x14ac:dyDescent="0.3">
      <c r="B12547" s="72" t="s">
        <v>696</v>
      </c>
      <c r="C12547" s="74" t="s">
        <v>107</v>
      </c>
      <c r="D12547" s="73">
        <v>16521.63</v>
      </c>
    </row>
    <row r="12548" spans="2:4" x14ac:dyDescent="0.3">
      <c r="B12548" s="72" t="s">
        <v>696</v>
      </c>
      <c r="C12548" s="74" t="s">
        <v>109</v>
      </c>
      <c r="D12548" s="73">
        <v>3597021.1400000006</v>
      </c>
    </row>
    <row r="12549" spans="2:4" x14ac:dyDescent="0.3">
      <c r="B12549" s="72" t="s">
        <v>696</v>
      </c>
      <c r="C12549" s="74" t="s">
        <v>111</v>
      </c>
      <c r="D12549" s="73">
        <v>187262.89</v>
      </c>
    </row>
    <row r="12550" spans="2:4" x14ac:dyDescent="0.3">
      <c r="B12550" s="72" t="s">
        <v>696</v>
      </c>
      <c r="C12550" s="74" t="s">
        <v>117</v>
      </c>
      <c r="D12550" s="73">
        <v>48579.9</v>
      </c>
    </row>
    <row r="12551" spans="2:4" x14ac:dyDescent="0.3">
      <c r="B12551" s="72" t="s">
        <v>696</v>
      </c>
      <c r="C12551" s="74" t="s">
        <v>119</v>
      </c>
      <c r="D12551" s="73">
        <v>84187.520000000004</v>
      </c>
    </row>
    <row r="12552" spans="2:4" x14ac:dyDescent="0.3">
      <c r="B12552" s="72" t="s">
        <v>696</v>
      </c>
      <c r="C12552" s="74" t="s">
        <v>121</v>
      </c>
      <c r="D12552" s="73">
        <v>241971.14</v>
      </c>
    </row>
    <row r="12553" spans="2:4" x14ac:dyDescent="0.3">
      <c r="B12553" s="72" t="s">
        <v>696</v>
      </c>
      <c r="C12553" s="74" t="s">
        <v>22</v>
      </c>
      <c r="D12553" s="73">
        <v>130997.25</v>
      </c>
    </row>
    <row r="12554" spans="2:4" x14ac:dyDescent="0.3">
      <c r="B12554" s="72" t="s">
        <v>696</v>
      </c>
      <c r="C12554" s="74" t="s">
        <v>6</v>
      </c>
      <c r="D12554" s="73">
        <v>294815.62</v>
      </c>
    </row>
    <row r="12555" spans="2:4" x14ac:dyDescent="0.3">
      <c r="B12555" s="72" t="s">
        <v>696</v>
      </c>
      <c r="C12555" s="74" t="s">
        <v>10</v>
      </c>
      <c r="D12555" s="73">
        <v>751933.37000000011</v>
      </c>
    </row>
    <row r="12556" spans="2:4" x14ac:dyDescent="0.3">
      <c r="B12556" s="72" t="s">
        <v>696</v>
      </c>
      <c r="C12556" s="74" t="s">
        <v>12</v>
      </c>
      <c r="D12556" s="73">
        <v>20780.900000000001</v>
      </c>
    </row>
    <row r="12557" spans="2:4" x14ac:dyDescent="0.3">
      <c r="B12557" s="72" t="s">
        <v>696</v>
      </c>
      <c r="C12557" s="74" t="s">
        <v>14</v>
      </c>
      <c r="D12557" s="73">
        <v>47822.93</v>
      </c>
    </row>
    <row r="12558" spans="2:4" x14ac:dyDescent="0.3">
      <c r="B12558" s="72" t="s">
        <v>458</v>
      </c>
      <c r="C12558" s="74" t="s">
        <v>194</v>
      </c>
      <c r="D12558" s="73">
        <v>120925.95000000001</v>
      </c>
    </row>
    <row r="12559" spans="2:4" x14ac:dyDescent="0.3">
      <c r="B12559" s="72" t="s">
        <v>458</v>
      </c>
      <c r="C12559" s="74" t="s">
        <v>193</v>
      </c>
      <c r="D12559" s="73">
        <v>-120925.95</v>
      </c>
    </row>
    <row r="12560" spans="2:4" x14ac:dyDescent="0.3">
      <c r="B12560" s="72" t="s">
        <v>458</v>
      </c>
      <c r="C12560" s="74" t="s">
        <v>185</v>
      </c>
      <c r="D12560" s="73">
        <v>57050</v>
      </c>
    </row>
    <row r="12561" spans="2:4" x14ac:dyDescent="0.3">
      <c r="B12561" s="72" t="s">
        <v>458</v>
      </c>
      <c r="C12561" s="74" t="s">
        <v>186</v>
      </c>
      <c r="D12561" s="73">
        <v>192300.35</v>
      </c>
    </row>
    <row r="12562" spans="2:4" x14ac:dyDescent="0.3">
      <c r="B12562" s="72" t="s">
        <v>458</v>
      </c>
      <c r="C12562" s="74" t="s">
        <v>187</v>
      </c>
      <c r="D12562" s="73">
        <v>1568257.5799999998</v>
      </c>
    </row>
    <row r="12563" spans="2:4" x14ac:dyDescent="0.3">
      <c r="B12563" s="72" t="s">
        <v>458</v>
      </c>
      <c r="C12563" s="74" t="s">
        <v>190</v>
      </c>
      <c r="D12563" s="73">
        <v>250900.49000000002</v>
      </c>
    </row>
    <row r="12564" spans="2:4" x14ac:dyDescent="0.3">
      <c r="B12564" s="72" t="s">
        <v>458</v>
      </c>
      <c r="C12564" s="74" t="s">
        <v>191</v>
      </c>
      <c r="D12564" s="73">
        <v>343705.06999999995</v>
      </c>
    </row>
    <row r="12565" spans="2:4" x14ac:dyDescent="0.3">
      <c r="B12565" s="72" t="s">
        <v>458</v>
      </c>
      <c r="C12565" s="74" t="s">
        <v>192</v>
      </c>
      <c r="D12565" s="73">
        <v>15148661.760000002</v>
      </c>
    </row>
    <row r="12566" spans="2:4" x14ac:dyDescent="0.3">
      <c r="B12566" s="72" t="s">
        <v>458</v>
      </c>
      <c r="C12566" s="74" t="s">
        <v>172</v>
      </c>
      <c r="D12566" s="73">
        <v>125138.51999999999</v>
      </c>
    </row>
    <row r="12567" spans="2:4" x14ac:dyDescent="0.3">
      <c r="B12567" s="72" t="s">
        <v>458</v>
      </c>
      <c r="C12567" s="74" t="s">
        <v>174</v>
      </c>
      <c r="D12567" s="73">
        <v>175550.75</v>
      </c>
    </row>
    <row r="12568" spans="2:4" x14ac:dyDescent="0.3">
      <c r="B12568" s="72" t="s">
        <v>458</v>
      </c>
      <c r="C12568" s="74" t="s">
        <v>178</v>
      </c>
      <c r="D12568" s="73">
        <v>377040.64999999991</v>
      </c>
    </row>
    <row r="12569" spans="2:4" x14ac:dyDescent="0.3">
      <c r="B12569" s="72" t="s">
        <v>458</v>
      </c>
      <c r="C12569" s="74" t="s">
        <v>180</v>
      </c>
      <c r="D12569" s="73">
        <v>112013.95000000001</v>
      </c>
    </row>
    <row r="12570" spans="2:4" x14ac:dyDescent="0.3">
      <c r="B12570" s="72" t="s">
        <v>458</v>
      </c>
      <c r="C12570" s="74" t="s">
        <v>182</v>
      </c>
      <c r="D12570" s="73">
        <v>5842473.2800000003</v>
      </c>
    </row>
    <row r="12571" spans="2:4" x14ac:dyDescent="0.3">
      <c r="B12571" s="72" t="s">
        <v>458</v>
      </c>
      <c r="C12571" s="74" t="s">
        <v>139</v>
      </c>
      <c r="D12571" s="73">
        <v>1767720.3599999999</v>
      </c>
    </row>
    <row r="12572" spans="2:4" x14ac:dyDescent="0.3">
      <c r="B12572" s="72" t="s">
        <v>458</v>
      </c>
      <c r="C12572" s="74" t="s">
        <v>141</v>
      </c>
      <c r="D12572" s="73">
        <v>2201344.4099999997</v>
      </c>
    </row>
    <row r="12573" spans="2:4" x14ac:dyDescent="0.3">
      <c r="B12573" s="72" t="s">
        <v>458</v>
      </c>
      <c r="C12573" s="74" t="s">
        <v>143</v>
      </c>
      <c r="D12573" s="73">
        <v>118086.65</v>
      </c>
    </row>
    <row r="12574" spans="2:4" x14ac:dyDescent="0.3">
      <c r="B12574" s="72" t="s">
        <v>458</v>
      </c>
      <c r="C12574" s="74" t="s">
        <v>145</v>
      </c>
      <c r="D12574" s="73">
        <v>75256.909999999989</v>
      </c>
    </row>
    <row r="12575" spans="2:4" x14ac:dyDescent="0.3">
      <c r="B12575" s="72" t="s">
        <v>458</v>
      </c>
      <c r="C12575" s="74" t="s">
        <v>147</v>
      </c>
      <c r="D12575" s="73">
        <v>28575.399999999994</v>
      </c>
    </row>
    <row r="12576" spans="2:4" x14ac:dyDescent="0.3">
      <c r="B12576" s="72" t="s">
        <v>458</v>
      </c>
      <c r="C12576" s="74" t="s">
        <v>149</v>
      </c>
      <c r="D12576" s="73">
        <v>68328.52</v>
      </c>
    </row>
    <row r="12577" spans="2:4" x14ac:dyDescent="0.3">
      <c r="B12577" s="72" t="s">
        <v>458</v>
      </c>
      <c r="C12577" s="74" t="s">
        <v>159</v>
      </c>
      <c r="D12577" s="73">
        <v>773992.59000000008</v>
      </c>
    </row>
    <row r="12578" spans="2:4" x14ac:dyDescent="0.3">
      <c r="B12578" s="72" t="s">
        <v>458</v>
      </c>
      <c r="C12578" s="74" t="s">
        <v>161</v>
      </c>
      <c r="D12578" s="73">
        <v>2450580.1100000003</v>
      </c>
    </row>
    <row r="12579" spans="2:4" x14ac:dyDescent="0.3">
      <c r="B12579" s="72" t="s">
        <v>458</v>
      </c>
      <c r="C12579" s="74" t="s">
        <v>163</v>
      </c>
      <c r="D12579" s="73">
        <v>538801.51</v>
      </c>
    </row>
    <row r="12580" spans="2:4" x14ac:dyDescent="0.3">
      <c r="B12580" s="72" t="s">
        <v>458</v>
      </c>
      <c r="C12580" s="74" t="s">
        <v>165</v>
      </c>
      <c r="D12580" s="73">
        <v>1294670.4899999998</v>
      </c>
    </row>
    <row r="12581" spans="2:4" x14ac:dyDescent="0.3">
      <c r="B12581" s="72" t="s">
        <v>458</v>
      </c>
      <c r="C12581" s="74" t="s">
        <v>124</v>
      </c>
      <c r="D12581" s="73">
        <v>405382.95</v>
      </c>
    </row>
    <row r="12582" spans="2:4" x14ac:dyDescent="0.3">
      <c r="B12582" s="72" t="s">
        <v>458</v>
      </c>
      <c r="C12582" s="74" t="s">
        <v>126</v>
      </c>
      <c r="D12582" s="73">
        <v>84175.12</v>
      </c>
    </row>
    <row r="12583" spans="2:4" x14ac:dyDescent="0.3">
      <c r="B12583" s="72" t="s">
        <v>458</v>
      </c>
      <c r="C12583" s="74" t="s">
        <v>128</v>
      </c>
      <c r="D12583" s="73">
        <v>49991.81</v>
      </c>
    </row>
    <row r="12584" spans="2:4" x14ac:dyDescent="0.3">
      <c r="B12584" s="72" t="s">
        <v>458</v>
      </c>
      <c r="C12584" s="74" t="s">
        <v>130</v>
      </c>
      <c r="D12584" s="73">
        <v>144565.34</v>
      </c>
    </row>
    <row r="12585" spans="2:4" x14ac:dyDescent="0.3">
      <c r="B12585" s="72" t="s">
        <v>458</v>
      </c>
      <c r="C12585" s="74" t="s">
        <v>132</v>
      </c>
      <c r="D12585" s="73">
        <v>1121779.96</v>
      </c>
    </row>
    <row r="12586" spans="2:4" x14ac:dyDescent="0.3">
      <c r="B12586" s="72" t="s">
        <v>458</v>
      </c>
      <c r="C12586" s="74" t="s">
        <v>33</v>
      </c>
      <c r="D12586" s="73">
        <v>5512.91</v>
      </c>
    </row>
    <row r="12587" spans="2:4" x14ac:dyDescent="0.3">
      <c r="B12587" s="72" t="s">
        <v>458</v>
      </c>
      <c r="C12587" s="74" t="s">
        <v>35</v>
      </c>
      <c r="D12587" s="73">
        <v>14639.09</v>
      </c>
    </row>
    <row r="12588" spans="2:4" x14ac:dyDescent="0.3">
      <c r="B12588" s="72" t="s">
        <v>458</v>
      </c>
      <c r="C12588" s="74" t="s">
        <v>39</v>
      </c>
      <c r="D12588" s="73">
        <v>49247.820000000007</v>
      </c>
    </row>
    <row r="12589" spans="2:4" x14ac:dyDescent="0.3">
      <c r="B12589" s="72" t="s">
        <v>458</v>
      </c>
      <c r="C12589" s="74" t="s">
        <v>49</v>
      </c>
      <c r="D12589" s="73">
        <v>446410.35000000003</v>
      </c>
    </row>
    <row r="12590" spans="2:4" x14ac:dyDescent="0.3">
      <c r="B12590" s="72" t="s">
        <v>458</v>
      </c>
      <c r="C12590" s="74" t="s">
        <v>51</v>
      </c>
      <c r="D12590" s="73">
        <v>66619.420000000013</v>
      </c>
    </row>
    <row r="12591" spans="2:4" x14ac:dyDescent="0.3">
      <c r="B12591" s="72" t="s">
        <v>458</v>
      </c>
      <c r="C12591" s="74" t="s">
        <v>57</v>
      </c>
      <c r="D12591" s="73">
        <v>16012.44</v>
      </c>
    </row>
    <row r="12592" spans="2:4" x14ac:dyDescent="0.3">
      <c r="B12592" s="72" t="s">
        <v>458</v>
      </c>
      <c r="C12592" s="74" t="s">
        <v>59</v>
      </c>
      <c r="D12592" s="73">
        <v>478210.97</v>
      </c>
    </row>
    <row r="12593" spans="2:4" x14ac:dyDescent="0.3">
      <c r="B12593" s="72" t="s">
        <v>458</v>
      </c>
      <c r="C12593" s="74" t="s">
        <v>61</v>
      </c>
      <c r="D12593" s="73">
        <v>559475.96</v>
      </c>
    </row>
    <row r="12594" spans="2:4" x14ac:dyDescent="0.3">
      <c r="B12594" s="72" t="s">
        <v>458</v>
      </c>
      <c r="C12594" s="74" t="s">
        <v>63</v>
      </c>
      <c r="D12594" s="73">
        <v>263389.98</v>
      </c>
    </row>
    <row r="12595" spans="2:4" x14ac:dyDescent="0.3">
      <c r="B12595" s="72" t="s">
        <v>458</v>
      </c>
      <c r="C12595" s="74" t="s">
        <v>65</v>
      </c>
      <c r="D12595" s="73">
        <v>18035.46</v>
      </c>
    </row>
    <row r="12596" spans="2:4" x14ac:dyDescent="0.3">
      <c r="B12596" s="72" t="s">
        <v>458</v>
      </c>
      <c r="C12596" s="74" t="s">
        <v>67</v>
      </c>
      <c r="D12596" s="73">
        <v>1985</v>
      </c>
    </row>
    <row r="12597" spans="2:4" x14ac:dyDescent="0.3">
      <c r="B12597" s="72" t="s">
        <v>458</v>
      </c>
      <c r="C12597" s="74" t="s">
        <v>69</v>
      </c>
      <c r="D12597" s="73">
        <v>153948.52000000002</v>
      </c>
    </row>
    <row r="12598" spans="2:4" x14ac:dyDescent="0.3">
      <c r="B12598" s="72" t="s">
        <v>458</v>
      </c>
      <c r="C12598" s="74" t="s">
        <v>71</v>
      </c>
      <c r="D12598" s="73">
        <v>442168.98000000004</v>
      </c>
    </row>
    <row r="12599" spans="2:4" x14ac:dyDescent="0.3">
      <c r="B12599" s="72" t="s">
        <v>458</v>
      </c>
      <c r="C12599" s="74" t="s">
        <v>85</v>
      </c>
      <c r="D12599" s="73">
        <v>63233.39</v>
      </c>
    </row>
    <row r="12600" spans="2:4" x14ac:dyDescent="0.3">
      <c r="B12600" s="72" t="s">
        <v>458</v>
      </c>
      <c r="C12600" s="74" t="s">
        <v>87</v>
      </c>
      <c r="D12600" s="73">
        <v>12604.12</v>
      </c>
    </row>
    <row r="12601" spans="2:4" x14ac:dyDescent="0.3">
      <c r="B12601" s="72" t="s">
        <v>458</v>
      </c>
      <c r="C12601" s="74" t="s">
        <v>91</v>
      </c>
      <c r="D12601" s="73">
        <v>276214.17000000004</v>
      </c>
    </row>
    <row r="12602" spans="2:4" x14ac:dyDescent="0.3">
      <c r="B12602" s="72" t="s">
        <v>458</v>
      </c>
      <c r="C12602" s="74" t="s">
        <v>93</v>
      </c>
      <c r="D12602" s="73">
        <v>61602.46</v>
      </c>
    </row>
    <row r="12603" spans="2:4" x14ac:dyDescent="0.3">
      <c r="B12603" s="72" t="s">
        <v>458</v>
      </c>
      <c r="C12603" s="74" t="s">
        <v>95</v>
      </c>
      <c r="D12603" s="73">
        <v>38808.009999999995</v>
      </c>
    </row>
    <row r="12604" spans="2:4" x14ac:dyDescent="0.3">
      <c r="B12604" s="72" t="s">
        <v>458</v>
      </c>
      <c r="C12604" s="74" t="s">
        <v>97</v>
      </c>
      <c r="D12604" s="73">
        <v>243.47</v>
      </c>
    </row>
    <row r="12605" spans="2:4" x14ac:dyDescent="0.3">
      <c r="B12605" s="72" t="s">
        <v>458</v>
      </c>
      <c r="C12605" s="74" t="s">
        <v>99</v>
      </c>
      <c r="D12605" s="73">
        <v>113009.51</v>
      </c>
    </row>
    <row r="12606" spans="2:4" x14ac:dyDescent="0.3">
      <c r="B12606" s="72" t="s">
        <v>458</v>
      </c>
      <c r="C12606" s="74" t="s">
        <v>101</v>
      </c>
      <c r="D12606" s="73">
        <v>111963.15</v>
      </c>
    </row>
    <row r="12607" spans="2:4" x14ac:dyDescent="0.3">
      <c r="B12607" s="72" t="s">
        <v>458</v>
      </c>
      <c r="C12607" s="74" t="s">
        <v>103</v>
      </c>
      <c r="D12607" s="73">
        <v>2500</v>
      </c>
    </row>
    <row r="12608" spans="2:4" x14ac:dyDescent="0.3">
      <c r="B12608" s="72" t="s">
        <v>458</v>
      </c>
      <c r="C12608" s="74" t="s">
        <v>105</v>
      </c>
      <c r="D12608" s="73">
        <v>33420.740000000005</v>
      </c>
    </row>
    <row r="12609" spans="2:4" x14ac:dyDescent="0.3">
      <c r="B12609" s="72" t="s">
        <v>458</v>
      </c>
      <c r="C12609" s="74" t="s">
        <v>107</v>
      </c>
      <c r="D12609" s="73">
        <v>11993.25</v>
      </c>
    </row>
    <row r="12610" spans="2:4" x14ac:dyDescent="0.3">
      <c r="B12610" s="72" t="s">
        <v>458</v>
      </c>
      <c r="C12610" s="74" t="s">
        <v>109</v>
      </c>
      <c r="D12610" s="73">
        <v>733260.23</v>
      </c>
    </row>
    <row r="12611" spans="2:4" x14ac:dyDescent="0.3">
      <c r="B12611" s="72" t="s">
        <v>458</v>
      </c>
      <c r="C12611" s="74" t="s">
        <v>111</v>
      </c>
      <c r="D12611" s="73">
        <v>2863.4</v>
      </c>
    </row>
    <row r="12612" spans="2:4" x14ac:dyDescent="0.3">
      <c r="B12612" s="72" t="s">
        <v>458</v>
      </c>
      <c r="C12612" s="74" t="s">
        <v>113</v>
      </c>
      <c r="D12612" s="73">
        <v>25202.29</v>
      </c>
    </row>
    <row r="12613" spans="2:4" x14ac:dyDescent="0.3">
      <c r="B12613" s="72" t="s">
        <v>458</v>
      </c>
      <c r="C12613" s="74" t="s">
        <v>117</v>
      </c>
      <c r="D12613" s="73">
        <v>-732.86999999999989</v>
      </c>
    </row>
    <row r="12614" spans="2:4" x14ac:dyDescent="0.3">
      <c r="B12614" s="72" t="s">
        <v>458</v>
      </c>
      <c r="C12614" s="74" t="s">
        <v>119</v>
      </c>
      <c r="D12614" s="73">
        <v>32653.63</v>
      </c>
    </row>
    <row r="12615" spans="2:4" x14ac:dyDescent="0.3">
      <c r="B12615" s="72" t="s">
        <v>458</v>
      </c>
      <c r="C12615" s="74" t="s">
        <v>121</v>
      </c>
      <c r="D12615" s="73">
        <v>341763.08999999997</v>
      </c>
    </row>
    <row r="12616" spans="2:4" x14ac:dyDescent="0.3">
      <c r="B12616" s="72" t="s">
        <v>458</v>
      </c>
      <c r="C12616" s="74" t="s">
        <v>22</v>
      </c>
      <c r="D12616" s="73">
        <v>634708.44000000006</v>
      </c>
    </row>
    <row r="12617" spans="2:4" x14ac:dyDescent="0.3">
      <c r="B12617" s="72" t="s">
        <v>458</v>
      </c>
      <c r="C12617" s="74" t="s">
        <v>6</v>
      </c>
      <c r="D12617" s="73">
        <v>14719.59</v>
      </c>
    </row>
    <row r="12618" spans="2:4" x14ac:dyDescent="0.3">
      <c r="B12618" s="72" t="s">
        <v>458</v>
      </c>
      <c r="C12618" s="74" t="s">
        <v>10</v>
      </c>
      <c r="D12618" s="73">
        <v>117897.63</v>
      </c>
    </row>
    <row r="12619" spans="2:4" x14ac:dyDescent="0.3">
      <c r="B12619" s="72" t="s">
        <v>458</v>
      </c>
      <c r="C12619" s="74" t="s">
        <v>12</v>
      </c>
      <c r="D12619" s="73">
        <v>19959.61</v>
      </c>
    </row>
    <row r="12620" spans="2:4" x14ac:dyDescent="0.3">
      <c r="B12620" s="72" t="s">
        <v>732</v>
      </c>
      <c r="C12620" s="74" t="s">
        <v>194</v>
      </c>
      <c r="D12620" s="73">
        <v>96744</v>
      </c>
    </row>
    <row r="12621" spans="2:4" x14ac:dyDescent="0.3">
      <c r="B12621" s="72" t="s">
        <v>732</v>
      </c>
      <c r="C12621" s="74" t="s">
        <v>193</v>
      </c>
      <c r="D12621" s="73">
        <v>-96744</v>
      </c>
    </row>
    <row r="12622" spans="2:4" x14ac:dyDescent="0.3">
      <c r="B12622" s="72" t="s">
        <v>732</v>
      </c>
      <c r="C12622" s="74" t="s">
        <v>186</v>
      </c>
      <c r="D12622" s="73">
        <v>465382.14</v>
      </c>
    </row>
    <row r="12623" spans="2:4" x14ac:dyDescent="0.3">
      <c r="B12623" s="72" t="s">
        <v>732</v>
      </c>
      <c r="C12623" s="74" t="s">
        <v>190</v>
      </c>
      <c r="D12623" s="73">
        <v>270856.57999999996</v>
      </c>
    </row>
    <row r="12624" spans="2:4" x14ac:dyDescent="0.3">
      <c r="B12624" s="72" t="s">
        <v>732</v>
      </c>
      <c r="C12624" s="74" t="s">
        <v>191</v>
      </c>
      <c r="D12624" s="73">
        <v>247154.59000000003</v>
      </c>
    </row>
    <row r="12625" spans="2:4" x14ac:dyDescent="0.3">
      <c r="B12625" s="72" t="s">
        <v>732</v>
      </c>
      <c r="C12625" s="74" t="s">
        <v>192</v>
      </c>
      <c r="D12625" s="73">
        <v>12934192.949999999</v>
      </c>
    </row>
    <row r="12626" spans="2:4" x14ac:dyDescent="0.3">
      <c r="B12626" s="72" t="s">
        <v>732</v>
      </c>
      <c r="C12626" s="74" t="s">
        <v>172</v>
      </c>
      <c r="D12626" s="73">
        <v>559604.67999999993</v>
      </c>
    </row>
    <row r="12627" spans="2:4" x14ac:dyDescent="0.3">
      <c r="B12627" s="72" t="s">
        <v>732</v>
      </c>
      <c r="C12627" s="74" t="s">
        <v>178</v>
      </c>
      <c r="D12627" s="73">
        <v>211359.08</v>
      </c>
    </row>
    <row r="12628" spans="2:4" x14ac:dyDescent="0.3">
      <c r="B12628" s="72" t="s">
        <v>732</v>
      </c>
      <c r="C12628" s="74" t="s">
        <v>180</v>
      </c>
      <c r="D12628" s="73">
        <v>269.64</v>
      </c>
    </row>
    <row r="12629" spans="2:4" x14ac:dyDescent="0.3">
      <c r="B12629" s="72" t="s">
        <v>732</v>
      </c>
      <c r="C12629" s="74" t="s">
        <v>182</v>
      </c>
      <c r="D12629" s="73">
        <v>4939827.8</v>
      </c>
    </row>
    <row r="12630" spans="2:4" x14ac:dyDescent="0.3">
      <c r="B12630" s="72" t="s">
        <v>732</v>
      </c>
      <c r="C12630" s="74" t="s">
        <v>143</v>
      </c>
      <c r="D12630" s="73">
        <v>110302.45000000001</v>
      </c>
    </row>
    <row r="12631" spans="2:4" x14ac:dyDescent="0.3">
      <c r="B12631" s="72" t="s">
        <v>732</v>
      </c>
      <c r="C12631" s="74" t="s">
        <v>145</v>
      </c>
      <c r="D12631" s="73">
        <v>55575.930000000008</v>
      </c>
    </row>
    <row r="12632" spans="2:4" x14ac:dyDescent="0.3">
      <c r="B12632" s="72" t="s">
        <v>732</v>
      </c>
      <c r="C12632" s="74" t="s">
        <v>147</v>
      </c>
      <c r="D12632" s="73">
        <v>8906.0200000000023</v>
      </c>
    </row>
    <row r="12633" spans="2:4" x14ac:dyDescent="0.3">
      <c r="B12633" s="72" t="s">
        <v>732</v>
      </c>
      <c r="C12633" s="74" t="s">
        <v>149</v>
      </c>
      <c r="D12633" s="73">
        <v>21464.06</v>
      </c>
    </row>
    <row r="12634" spans="2:4" x14ac:dyDescent="0.3">
      <c r="B12634" s="72" t="s">
        <v>732</v>
      </c>
      <c r="C12634" s="74" t="s">
        <v>159</v>
      </c>
      <c r="D12634" s="73">
        <v>630639.15999999992</v>
      </c>
    </row>
    <row r="12635" spans="2:4" x14ac:dyDescent="0.3">
      <c r="B12635" s="72" t="s">
        <v>732</v>
      </c>
      <c r="C12635" s="74" t="s">
        <v>161</v>
      </c>
      <c r="D12635" s="73">
        <v>1952985.15</v>
      </c>
    </row>
    <row r="12636" spans="2:4" x14ac:dyDescent="0.3">
      <c r="B12636" s="72" t="s">
        <v>732</v>
      </c>
      <c r="C12636" s="74" t="s">
        <v>163</v>
      </c>
      <c r="D12636" s="73">
        <v>436306.37999999995</v>
      </c>
    </row>
    <row r="12637" spans="2:4" x14ac:dyDescent="0.3">
      <c r="B12637" s="72" t="s">
        <v>732</v>
      </c>
      <c r="C12637" s="74" t="s">
        <v>165</v>
      </c>
      <c r="D12637" s="73">
        <v>1028564.06</v>
      </c>
    </row>
    <row r="12638" spans="2:4" x14ac:dyDescent="0.3">
      <c r="B12638" s="72" t="s">
        <v>732</v>
      </c>
      <c r="C12638" s="74" t="s">
        <v>167</v>
      </c>
      <c r="D12638" s="73">
        <v>1498110.56</v>
      </c>
    </row>
    <row r="12639" spans="2:4" x14ac:dyDescent="0.3">
      <c r="B12639" s="72" t="s">
        <v>732</v>
      </c>
      <c r="C12639" s="74" t="s">
        <v>169</v>
      </c>
      <c r="D12639" s="73">
        <v>1641411.44</v>
      </c>
    </row>
    <row r="12640" spans="2:4" x14ac:dyDescent="0.3">
      <c r="B12640" s="72" t="s">
        <v>732</v>
      </c>
      <c r="C12640" s="74" t="s">
        <v>126</v>
      </c>
      <c r="D12640" s="73">
        <v>408142.18</v>
      </c>
    </row>
    <row r="12641" spans="2:4" x14ac:dyDescent="0.3">
      <c r="B12641" s="72" t="s">
        <v>732</v>
      </c>
      <c r="C12641" s="74" t="s">
        <v>128</v>
      </c>
      <c r="D12641" s="73">
        <v>64893.56</v>
      </c>
    </row>
    <row r="12642" spans="2:4" x14ac:dyDescent="0.3">
      <c r="B12642" s="72" t="s">
        <v>732</v>
      </c>
      <c r="C12642" s="74" t="s">
        <v>130</v>
      </c>
      <c r="D12642" s="73">
        <v>166898.22</v>
      </c>
    </row>
    <row r="12643" spans="2:4" x14ac:dyDescent="0.3">
      <c r="B12643" s="72" t="s">
        <v>732</v>
      </c>
      <c r="C12643" s="74" t="s">
        <v>132</v>
      </c>
      <c r="D12643" s="73">
        <v>1022474.9800000002</v>
      </c>
    </row>
    <row r="12644" spans="2:4" x14ac:dyDescent="0.3">
      <c r="B12644" s="72" t="s">
        <v>732</v>
      </c>
      <c r="C12644" s="74" t="s">
        <v>33</v>
      </c>
      <c r="D12644" s="73">
        <v>289.25</v>
      </c>
    </row>
    <row r="12645" spans="2:4" x14ac:dyDescent="0.3">
      <c r="B12645" s="72" t="s">
        <v>732</v>
      </c>
      <c r="C12645" s="74" t="s">
        <v>35</v>
      </c>
      <c r="D12645" s="73">
        <v>13684.15</v>
      </c>
    </row>
    <row r="12646" spans="2:4" x14ac:dyDescent="0.3">
      <c r="B12646" s="72" t="s">
        <v>732</v>
      </c>
      <c r="C12646" s="74" t="s">
        <v>39</v>
      </c>
      <c r="D12646" s="73">
        <v>331718.34999999998</v>
      </c>
    </row>
    <row r="12647" spans="2:4" x14ac:dyDescent="0.3">
      <c r="B12647" s="72" t="s">
        <v>732</v>
      </c>
      <c r="C12647" s="74" t="s">
        <v>49</v>
      </c>
      <c r="D12647" s="73">
        <v>353069.51</v>
      </c>
    </row>
    <row r="12648" spans="2:4" x14ac:dyDescent="0.3">
      <c r="B12648" s="72" t="s">
        <v>732</v>
      </c>
      <c r="C12648" s="74" t="s">
        <v>51</v>
      </c>
      <c r="D12648" s="73">
        <v>57063.350000000006</v>
      </c>
    </row>
    <row r="12649" spans="2:4" x14ac:dyDescent="0.3">
      <c r="B12649" s="72" t="s">
        <v>732</v>
      </c>
      <c r="C12649" s="74" t="s">
        <v>57</v>
      </c>
      <c r="D12649" s="73">
        <v>88930.19</v>
      </c>
    </row>
    <row r="12650" spans="2:4" x14ac:dyDescent="0.3">
      <c r="B12650" s="72" t="s">
        <v>732</v>
      </c>
      <c r="C12650" s="74" t="s">
        <v>59</v>
      </c>
      <c r="D12650" s="73">
        <v>491690.91</v>
      </c>
    </row>
    <row r="12651" spans="2:4" x14ac:dyDescent="0.3">
      <c r="B12651" s="72" t="s">
        <v>732</v>
      </c>
      <c r="C12651" s="74" t="s">
        <v>65</v>
      </c>
      <c r="D12651" s="73">
        <v>7359.9699999999993</v>
      </c>
    </row>
    <row r="12652" spans="2:4" x14ac:dyDescent="0.3">
      <c r="B12652" s="72" t="s">
        <v>732</v>
      </c>
      <c r="C12652" s="74" t="s">
        <v>67</v>
      </c>
      <c r="D12652" s="73">
        <v>3375.6099999999997</v>
      </c>
    </row>
    <row r="12653" spans="2:4" x14ac:dyDescent="0.3">
      <c r="B12653" s="72" t="s">
        <v>732</v>
      </c>
      <c r="C12653" s="74" t="s">
        <v>69</v>
      </c>
      <c r="D12653" s="73">
        <v>128495.49</v>
      </c>
    </row>
    <row r="12654" spans="2:4" x14ac:dyDescent="0.3">
      <c r="B12654" s="72" t="s">
        <v>732</v>
      </c>
      <c r="C12654" s="74" t="s">
        <v>71</v>
      </c>
      <c r="D12654" s="73">
        <v>357025.89</v>
      </c>
    </row>
    <row r="12655" spans="2:4" x14ac:dyDescent="0.3">
      <c r="B12655" s="72" t="s">
        <v>732</v>
      </c>
      <c r="C12655" s="74" t="s">
        <v>85</v>
      </c>
      <c r="D12655" s="73">
        <v>28344.880000000001</v>
      </c>
    </row>
    <row r="12656" spans="2:4" x14ac:dyDescent="0.3">
      <c r="B12656" s="72" t="s">
        <v>732</v>
      </c>
      <c r="C12656" s="74" t="s">
        <v>91</v>
      </c>
      <c r="D12656" s="73">
        <v>42537.64</v>
      </c>
    </row>
    <row r="12657" spans="2:4" x14ac:dyDescent="0.3">
      <c r="B12657" s="72" t="s">
        <v>732</v>
      </c>
      <c r="C12657" s="74" t="s">
        <v>95</v>
      </c>
      <c r="D12657" s="73">
        <v>194713.78999999998</v>
      </c>
    </row>
    <row r="12658" spans="2:4" x14ac:dyDescent="0.3">
      <c r="B12658" s="72" t="s">
        <v>732</v>
      </c>
      <c r="C12658" s="74" t="s">
        <v>99</v>
      </c>
      <c r="D12658" s="73">
        <v>71298.2</v>
      </c>
    </row>
    <row r="12659" spans="2:4" x14ac:dyDescent="0.3">
      <c r="B12659" s="72" t="s">
        <v>732</v>
      </c>
      <c r="C12659" s="74" t="s">
        <v>105</v>
      </c>
      <c r="D12659" s="73">
        <v>27976.52</v>
      </c>
    </row>
    <row r="12660" spans="2:4" x14ac:dyDescent="0.3">
      <c r="B12660" s="72" t="s">
        <v>732</v>
      </c>
      <c r="C12660" s="74" t="s">
        <v>107</v>
      </c>
      <c r="D12660" s="73">
        <v>90959.64</v>
      </c>
    </row>
    <row r="12661" spans="2:4" x14ac:dyDescent="0.3">
      <c r="B12661" s="72" t="s">
        <v>732</v>
      </c>
      <c r="C12661" s="74" t="s">
        <v>109</v>
      </c>
      <c r="D12661" s="73">
        <v>2033334.4500000002</v>
      </c>
    </row>
    <row r="12662" spans="2:4" x14ac:dyDescent="0.3">
      <c r="B12662" s="72" t="s">
        <v>732</v>
      </c>
      <c r="C12662" s="74" t="s">
        <v>117</v>
      </c>
      <c r="D12662" s="73">
        <v>144119.42000000001</v>
      </c>
    </row>
    <row r="12663" spans="2:4" x14ac:dyDescent="0.3">
      <c r="B12663" s="72" t="s">
        <v>732</v>
      </c>
      <c r="C12663" s="74" t="s">
        <v>119</v>
      </c>
      <c r="D12663" s="73">
        <v>39719.410000000003</v>
      </c>
    </row>
    <row r="12664" spans="2:4" x14ac:dyDescent="0.3">
      <c r="B12664" s="72" t="s">
        <v>732</v>
      </c>
      <c r="C12664" s="74" t="s">
        <v>22</v>
      </c>
      <c r="D12664" s="73">
        <v>37400.28</v>
      </c>
    </row>
    <row r="12665" spans="2:4" x14ac:dyDescent="0.3">
      <c r="B12665" s="72" t="s">
        <v>732</v>
      </c>
      <c r="C12665" s="74" t="s">
        <v>6</v>
      </c>
      <c r="D12665" s="73">
        <v>151921.38</v>
      </c>
    </row>
    <row r="12666" spans="2:4" x14ac:dyDescent="0.3">
      <c r="B12666" s="72" t="s">
        <v>732</v>
      </c>
      <c r="C12666" s="74" t="s">
        <v>14</v>
      </c>
      <c r="D12666" s="73">
        <v>7994.98</v>
      </c>
    </row>
    <row r="12667" spans="2:4" x14ac:dyDescent="0.3">
      <c r="B12667" s="72" t="s">
        <v>322</v>
      </c>
      <c r="C12667" s="74" t="s">
        <v>194</v>
      </c>
      <c r="D12667" s="73">
        <v>50637.53</v>
      </c>
    </row>
    <row r="12668" spans="2:4" x14ac:dyDescent="0.3">
      <c r="B12668" s="72" t="s">
        <v>322</v>
      </c>
      <c r="C12668" s="74" t="s">
        <v>193</v>
      </c>
      <c r="D12668" s="73">
        <v>-50637.53</v>
      </c>
    </row>
    <row r="12669" spans="2:4" x14ac:dyDescent="0.3">
      <c r="B12669" s="72" t="s">
        <v>322</v>
      </c>
      <c r="C12669" s="74" t="s">
        <v>186</v>
      </c>
      <c r="D12669" s="73">
        <v>4154.1499999999996</v>
      </c>
    </row>
    <row r="12670" spans="2:4" x14ac:dyDescent="0.3">
      <c r="B12670" s="72" t="s">
        <v>322</v>
      </c>
      <c r="C12670" s="74" t="s">
        <v>187</v>
      </c>
      <c r="D12670" s="73">
        <v>15450</v>
      </c>
    </row>
    <row r="12671" spans="2:4" x14ac:dyDescent="0.3">
      <c r="B12671" s="72" t="s">
        <v>322</v>
      </c>
      <c r="C12671" s="74" t="s">
        <v>190</v>
      </c>
      <c r="D12671" s="73">
        <v>49726.34</v>
      </c>
    </row>
    <row r="12672" spans="2:4" x14ac:dyDescent="0.3">
      <c r="B12672" s="72" t="s">
        <v>322</v>
      </c>
      <c r="C12672" s="74" t="s">
        <v>191</v>
      </c>
      <c r="D12672" s="73">
        <v>48194.79</v>
      </c>
    </row>
    <row r="12673" spans="2:4" x14ac:dyDescent="0.3">
      <c r="B12673" s="72" t="s">
        <v>322</v>
      </c>
      <c r="C12673" s="74" t="s">
        <v>192</v>
      </c>
      <c r="D12673" s="73">
        <v>2821816.2700000005</v>
      </c>
    </row>
    <row r="12674" spans="2:4" x14ac:dyDescent="0.3">
      <c r="B12674" s="72" t="s">
        <v>322</v>
      </c>
      <c r="C12674" s="74" t="s">
        <v>172</v>
      </c>
      <c r="D12674" s="73">
        <v>2155.91</v>
      </c>
    </row>
    <row r="12675" spans="2:4" x14ac:dyDescent="0.3">
      <c r="B12675" s="72" t="s">
        <v>322</v>
      </c>
      <c r="C12675" s="74" t="s">
        <v>174</v>
      </c>
      <c r="D12675" s="73">
        <v>59668.78</v>
      </c>
    </row>
    <row r="12676" spans="2:4" x14ac:dyDescent="0.3">
      <c r="B12676" s="72" t="s">
        <v>322</v>
      </c>
      <c r="C12676" s="74" t="s">
        <v>178</v>
      </c>
      <c r="D12676" s="73">
        <v>145157.97999999998</v>
      </c>
    </row>
    <row r="12677" spans="2:4" x14ac:dyDescent="0.3">
      <c r="B12677" s="72" t="s">
        <v>322</v>
      </c>
      <c r="C12677" s="74" t="s">
        <v>180</v>
      </c>
      <c r="D12677" s="73">
        <v>81759.11</v>
      </c>
    </row>
    <row r="12678" spans="2:4" x14ac:dyDescent="0.3">
      <c r="B12678" s="72" t="s">
        <v>322</v>
      </c>
      <c r="C12678" s="74" t="s">
        <v>182</v>
      </c>
      <c r="D12678" s="73">
        <v>1621822.3</v>
      </c>
    </row>
    <row r="12679" spans="2:4" x14ac:dyDescent="0.3">
      <c r="B12679" s="72" t="s">
        <v>322</v>
      </c>
      <c r="C12679" s="74" t="s">
        <v>135</v>
      </c>
      <c r="D12679" s="73">
        <v>2877.9800000000005</v>
      </c>
    </row>
    <row r="12680" spans="2:4" x14ac:dyDescent="0.3">
      <c r="B12680" s="72" t="s">
        <v>322</v>
      </c>
      <c r="C12680" s="74" t="s">
        <v>137</v>
      </c>
      <c r="D12680" s="73">
        <v>4589.42</v>
      </c>
    </row>
    <row r="12681" spans="2:4" x14ac:dyDescent="0.3">
      <c r="B12681" s="72" t="s">
        <v>322</v>
      </c>
      <c r="C12681" s="74" t="s">
        <v>139</v>
      </c>
      <c r="D12681" s="73">
        <v>484154.27</v>
      </c>
    </row>
    <row r="12682" spans="2:4" x14ac:dyDescent="0.3">
      <c r="B12682" s="72" t="s">
        <v>322</v>
      </c>
      <c r="C12682" s="74" t="s">
        <v>141</v>
      </c>
      <c r="D12682" s="73">
        <v>367951.77999999997</v>
      </c>
    </row>
    <row r="12683" spans="2:4" x14ac:dyDescent="0.3">
      <c r="B12683" s="72" t="s">
        <v>322</v>
      </c>
      <c r="C12683" s="74" t="s">
        <v>143</v>
      </c>
      <c r="D12683" s="73">
        <v>32036.420000000002</v>
      </c>
    </row>
    <row r="12684" spans="2:4" x14ac:dyDescent="0.3">
      <c r="B12684" s="72" t="s">
        <v>322</v>
      </c>
      <c r="C12684" s="74" t="s">
        <v>145</v>
      </c>
      <c r="D12684" s="73">
        <v>12226.489999999998</v>
      </c>
    </row>
    <row r="12685" spans="2:4" x14ac:dyDescent="0.3">
      <c r="B12685" s="72" t="s">
        <v>322</v>
      </c>
      <c r="C12685" s="74" t="s">
        <v>147</v>
      </c>
      <c r="D12685" s="73">
        <v>7.98</v>
      </c>
    </row>
    <row r="12686" spans="2:4" x14ac:dyDescent="0.3">
      <c r="B12686" s="72" t="s">
        <v>322</v>
      </c>
      <c r="C12686" s="74" t="s">
        <v>159</v>
      </c>
      <c r="D12686" s="73">
        <v>196571.51999999999</v>
      </c>
    </row>
    <row r="12687" spans="2:4" x14ac:dyDescent="0.3">
      <c r="B12687" s="72" t="s">
        <v>322</v>
      </c>
      <c r="C12687" s="74" t="s">
        <v>161</v>
      </c>
      <c r="D12687" s="73">
        <v>409931.56999999995</v>
      </c>
    </row>
    <row r="12688" spans="2:4" x14ac:dyDescent="0.3">
      <c r="B12688" s="72" t="s">
        <v>322</v>
      </c>
      <c r="C12688" s="74" t="s">
        <v>163</v>
      </c>
      <c r="D12688" s="73">
        <v>138591.50000000003</v>
      </c>
    </row>
    <row r="12689" spans="2:4" x14ac:dyDescent="0.3">
      <c r="B12689" s="72" t="s">
        <v>322</v>
      </c>
      <c r="C12689" s="74" t="s">
        <v>165</v>
      </c>
      <c r="D12689" s="73">
        <v>214779.45</v>
      </c>
    </row>
    <row r="12690" spans="2:4" x14ac:dyDescent="0.3">
      <c r="B12690" s="72" t="s">
        <v>322</v>
      </c>
      <c r="C12690" s="74" t="s">
        <v>167</v>
      </c>
      <c r="D12690" s="73">
        <v>20.81</v>
      </c>
    </row>
    <row r="12691" spans="2:4" x14ac:dyDescent="0.3">
      <c r="B12691" s="72" t="s">
        <v>322</v>
      </c>
      <c r="C12691" s="74" t="s">
        <v>169</v>
      </c>
      <c r="D12691" s="73">
        <v>99.79</v>
      </c>
    </row>
    <row r="12692" spans="2:4" x14ac:dyDescent="0.3">
      <c r="B12692" s="72" t="s">
        <v>322</v>
      </c>
      <c r="C12692" s="74" t="s">
        <v>124</v>
      </c>
      <c r="D12692" s="73">
        <v>88842.73</v>
      </c>
    </row>
    <row r="12693" spans="2:4" x14ac:dyDescent="0.3">
      <c r="B12693" s="72" t="s">
        <v>322</v>
      </c>
      <c r="C12693" s="74" t="s">
        <v>126</v>
      </c>
      <c r="D12693" s="73">
        <v>24540.58</v>
      </c>
    </row>
    <row r="12694" spans="2:4" x14ac:dyDescent="0.3">
      <c r="B12694" s="72" t="s">
        <v>322</v>
      </c>
      <c r="C12694" s="74" t="s">
        <v>128</v>
      </c>
      <c r="D12694" s="73">
        <v>129729.07</v>
      </c>
    </row>
    <row r="12695" spans="2:4" x14ac:dyDescent="0.3">
      <c r="B12695" s="72" t="s">
        <v>322</v>
      </c>
      <c r="C12695" s="74" t="s">
        <v>130</v>
      </c>
      <c r="D12695" s="73">
        <v>40713.040000000001</v>
      </c>
    </row>
    <row r="12696" spans="2:4" x14ac:dyDescent="0.3">
      <c r="B12696" s="72" t="s">
        <v>322</v>
      </c>
      <c r="C12696" s="74" t="s">
        <v>132</v>
      </c>
      <c r="D12696" s="73">
        <v>260394.41000000003</v>
      </c>
    </row>
    <row r="12697" spans="2:4" x14ac:dyDescent="0.3">
      <c r="B12697" s="72" t="s">
        <v>322</v>
      </c>
      <c r="C12697" s="74" t="s">
        <v>29</v>
      </c>
      <c r="D12697" s="73">
        <v>478.66</v>
      </c>
    </row>
    <row r="12698" spans="2:4" x14ac:dyDescent="0.3">
      <c r="B12698" s="72" t="s">
        <v>322</v>
      </c>
      <c r="C12698" s="74" t="s">
        <v>35</v>
      </c>
      <c r="D12698" s="73">
        <v>6265.34</v>
      </c>
    </row>
    <row r="12699" spans="2:4" x14ac:dyDescent="0.3">
      <c r="B12699" s="72" t="s">
        <v>322</v>
      </c>
      <c r="C12699" s="74" t="s">
        <v>39</v>
      </c>
      <c r="D12699" s="73">
        <v>4543.3599999999997</v>
      </c>
    </row>
    <row r="12700" spans="2:4" x14ac:dyDescent="0.3">
      <c r="B12700" s="72" t="s">
        <v>322</v>
      </c>
      <c r="C12700" s="74" t="s">
        <v>45</v>
      </c>
      <c r="D12700" s="73">
        <v>95062.29</v>
      </c>
    </row>
    <row r="12701" spans="2:4" x14ac:dyDescent="0.3">
      <c r="B12701" s="72" t="s">
        <v>322</v>
      </c>
      <c r="C12701" s="74" t="s">
        <v>47</v>
      </c>
      <c r="D12701" s="73">
        <v>9515.5499999999993</v>
      </c>
    </row>
    <row r="12702" spans="2:4" x14ac:dyDescent="0.3">
      <c r="B12702" s="72" t="s">
        <v>322</v>
      </c>
      <c r="C12702" s="74" t="s">
        <v>49</v>
      </c>
      <c r="D12702" s="73">
        <v>104035.69</v>
      </c>
    </row>
    <row r="12703" spans="2:4" x14ac:dyDescent="0.3">
      <c r="B12703" s="72" t="s">
        <v>322</v>
      </c>
      <c r="C12703" s="74" t="s">
        <v>57</v>
      </c>
      <c r="D12703" s="73">
        <v>8385.2199999999993</v>
      </c>
    </row>
    <row r="12704" spans="2:4" x14ac:dyDescent="0.3">
      <c r="B12704" s="72" t="s">
        <v>322</v>
      </c>
      <c r="C12704" s="74" t="s">
        <v>59</v>
      </c>
      <c r="D12704" s="73">
        <v>1450.64</v>
      </c>
    </row>
    <row r="12705" spans="2:4" x14ac:dyDescent="0.3">
      <c r="B12705" s="72" t="s">
        <v>322</v>
      </c>
      <c r="C12705" s="74" t="s">
        <v>61</v>
      </c>
      <c r="D12705" s="73">
        <v>50700</v>
      </c>
    </row>
    <row r="12706" spans="2:4" x14ac:dyDescent="0.3">
      <c r="B12706" s="72" t="s">
        <v>322</v>
      </c>
      <c r="C12706" s="74" t="s">
        <v>63</v>
      </c>
      <c r="D12706" s="73">
        <v>6609.51</v>
      </c>
    </row>
    <row r="12707" spans="2:4" x14ac:dyDescent="0.3">
      <c r="B12707" s="72" t="s">
        <v>322</v>
      </c>
      <c r="C12707" s="74" t="s">
        <v>65</v>
      </c>
      <c r="D12707" s="73">
        <v>2387.63</v>
      </c>
    </row>
    <row r="12708" spans="2:4" x14ac:dyDescent="0.3">
      <c r="B12708" s="72" t="s">
        <v>322</v>
      </c>
      <c r="C12708" s="74" t="s">
        <v>67</v>
      </c>
      <c r="D12708" s="73">
        <v>464.52</v>
      </c>
    </row>
    <row r="12709" spans="2:4" x14ac:dyDescent="0.3">
      <c r="B12709" s="72" t="s">
        <v>322</v>
      </c>
      <c r="C12709" s="74" t="s">
        <v>69</v>
      </c>
      <c r="D12709" s="73">
        <v>49908.1</v>
      </c>
    </row>
    <row r="12710" spans="2:4" x14ac:dyDescent="0.3">
      <c r="B12710" s="72" t="s">
        <v>322</v>
      </c>
      <c r="C12710" s="74" t="s">
        <v>71</v>
      </c>
      <c r="D12710" s="73">
        <v>86943.05</v>
      </c>
    </row>
    <row r="12711" spans="2:4" x14ac:dyDescent="0.3">
      <c r="B12711" s="72" t="s">
        <v>322</v>
      </c>
      <c r="C12711" s="74" t="s">
        <v>85</v>
      </c>
      <c r="D12711" s="73">
        <v>6874.3099999999995</v>
      </c>
    </row>
    <row r="12712" spans="2:4" x14ac:dyDescent="0.3">
      <c r="B12712" s="72" t="s">
        <v>322</v>
      </c>
      <c r="C12712" s="74" t="s">
        <v>87</v>
      </c>
      <c r="D12712" s="73">
        <v>32500</v>
      </c>
    </row>
    <row r="12713" spans="2:4" x14ac:dyDescent="0.3">
      <c r="B12713" s="72" t="s">
        <v>322</v>
      </c>
      <c r="C12713" s="74" t="s">
        <v>91</v>
      </c>
      <c r="D12713" s="73">
        <v>40691.03</v>
      </c>
    </row>
    <row r="12714" spans="2:4" x14ac:dyDescent="0.3">
      <c r="B12714" s="72" t="s">
        <v>322</v>
      </c>
      <c r="C12714" s="74" t="s">
        <v>93</v>
      </c>
      <c r="D12714" s="73">
        <v>29377.040000000001</v>
      </c>
    </row>
    <row r="12715" spans="2:4" x14ac:dyDescent="0.3">
      <c r="B12715" s="72" t="s">
        <v>322</v>
      </c>
      <c r="C12715" s="74" t="s">
        <v>95</v>
      </c>
      <c r="D12715" s="73">
        <v>5335.57</v>
      </c>
    </row>
    <row r="12716" spans="2:4" x14ac:dyDescent="0.3">
      <c r="B12716" s="72" t="s">
        <v>322</v>
      </c>
      <c r="C12716" s="74" t="s">
        <v>97</v>
      </c>
      <c r="D12716" s="73">
        <v>15233.84</v>
      </c>
    </row>
    <row r="12717" spans="2:4" x14ac:dyDescent="0.3">
      <c r="B12717" s="72" t="s">
        <v>322</v>
      </c>
      <c r="C12717" s="74" t="s">
        <v>99</v>
      </c>
      <c r="D12717" s="73">
        <v>19715.97</v>
      </c>
    </row>
    <row r="12718" spans="2:4" x14ac:dyDescent="0.3">
      <c r="B12718" s="72" t="s">
        <v>322</v>
      </c>
      <c r="C12718" s="74" t="s">
        <v>101</v>
      </c>
      <c r="D12718" s="73">
        <v>16105.59</v>
      </c>
    </row>
    <row r="12719" spans="2:4" x14ac:dyDescent="0.3">
      <c r="B12719" s="72" t="s">
        <v>322</v>
      </c>
      <c r="C12719" s="74" t="s">
        <v>105</v>
      </c>
      <c r="D12719" s="73">
        <v>23231.61</v>
      </c>
    </row>
    <row r="12720" spans="2:4" x14ac:dyDescent="0.3">
      <c r="B12720" s="72" t="s">
        <v>322</v>
      </c>
      <c r="C12720" s="74" t="s">
        <v>107</v>
      </c>
      <c r="D12720" s="73">
        <v>16416.5</v>
      </c>
    </row>
    <row r="12721" spans="2:4" x14ac:dyDescent="0.3">
      <c r="B12721" s="72" t="s">
        <v>322</v>
      </c>
      <c r="C12721" s="74" t="s">
        <v>109</v>
      </c>
      <c r="D12721" s="73">
        <v>230450.65000000002</v>
      </c>
    </row>
    <row r="12722" spans="2:4" x14ac:dyDescent="0.3">
      <c r="B12722" s="72" t="s">
        <v>322</v>
      </c>
      <c r="C12722" s="74" t="s">
        <v>111</v>
      </c>
      <c r="D12722" s="73">
        <v>44026.479999999996</v>
      </c>
    </row>
    <row r="12723" spans="2:4" x14ac:dyDescent="0.3">
      <c r="B12723" s="72" t="s">
        <v>322</v>
      </c>
      <c r="C12723" s="74" t="s">
        <v>119</v>
      </c>
      <c r="D12723" s="73">
        <v>4063.19</v>
      </c>
    </row>
    <row r="12724" spans="2:4" x14ac:dyDescent="0.3">
      <c r="B12724" s="72" t="s">
        <v>322</v>
      </c>
      <c r="C12724" s="74" t="s">
        <v>121</v>
      </c>
      <c r="D12724" s="73">
        <v>35186.870000000003</v>
      </c>
    </row>
    <row r="12725" spans="2:4" x14ac:dyDescent="0.3">
      <c r="B12725" s="72" t="s">
        <v>322</v>
      </c>
      <c r="C12725" s="74" t="s">
        <v>22</v>
      </c>
      <c r="D12725" s="73">
        <v>24524.260000000002</v>
      </c>
    </row>
    <row r="12726" spans="2:4" x14ac:dyDescent="0.3">
      <c r="B12726" s="72" t="s">
        <v>322</v>
      </c>
      <c r="C12726" s="74" t="s">
        <v>6</v>
      </c>
      <c r="D12726" s="73">
        <v>42706.45</v>
      </c>
    </row>
    <row r="12727" spans="2:4" x14ac:dyDescent="0.3">
      <c r="B12727" s="72" t="s">
        <v>390</v>
      </c>
      <c r="C12727" s="74" t="s">
        <v>194</v>
      </c>
      <c r="D12727" s="73">
        <v>29710.93</v>
      </c>
    </row>
    <row r="12728" spans="2:4" x14ac:dyDescent="0.3">
      <c r="B12728" s="72" t="s">
        <v>390</v>
      </c>
      <c r="C12728" s="74" t="s">
        <v>193</v>
      </c>
      <c r="D12728" s="73">
        <v>-29710.93</v>
      </c>
    </row>
    <row r="12729" spans="2:4" x14ac:dyDescent="0.3">
      <c r="B12729" s="72" t="s">
        <v>390</v>
      </c>
      <c r="C12729" s="74" t="s">
        <v>186</v>
      </c>
      <c r="D12729" s="73">
        <v>73664.19</v>
      </c>
    </row>
    <row r="12730" spans="2:4" x14ac:dyDescent="0.3">
      <c r="B12730" s="72" t="s">
        <v>390</v>
      </c>
      <c r="C12730" s="74" t="s">
        <v>187</v>
      </c>
      <c r="D12730" s="73">
        <v>903209.37999999989</v>
      </c>
    </row>
    <row r="12731" spans="2:4" x14ac:dyDescent="0.3">
      <c r="B12731" s="72" t="s">
        <v>390</v>
      </c>
      <c r="C12731" s="74" t="s">
        <v>190</v>
      </c>
      <c r="D12731" s="73">
        <v>781550.79</v>
      </c>
    </row>
    <row r="12732" spans="2:4" x14ac:dyDescent="0.3">
      <c r="B12732" s="72" t="s">
        <v>390</v>
      </c>
      <c r="C12732" s="74" t="s">
        <v>192</v>
      </c>
      <c r="D12732" s="73">
        <v>13725258.25</v>
      </c>
    </row>
    <row r="12733" spans="2:4" x14ac:dyDescent="0.3">
      <c r="B12733" s="72" t="s">
        <v>390</v>
      </c>
      <c r="C12733" s="74" t="s">
        <v>172</v>
      </c>
      <c r="D12733" s="73">
        <v>215.75</v>
      </c>
    </row>
    <row r="12734" spans="2:4" x14ac:dyDescent="0.3">
      <c r="B12734" s="72" t="s">
        <v>390</v>
      </c>
      <c r="C12734" s="74" t="s">
        <v>174</v>
      </c>
      <c r="D12734" s="73">
        <v>274341</v>
      </c>
    </row>
    <row r="12735" spans="2:4" x14ac:dyDescent="0.3">
      <c r="B12735" s="72" t="s">
        <v>390</v>
      </c>
      <c r="C12735" s="74" t="s">
        <v>178</v>
      </c>
      <c r="D12735" s="73">
        <v>313658.31</v>
      </c>
    </row>
    <row r="12736" spans="2:4" x14ac:dyDescent="0.3">
      <c r="B12736" s="72" t="s">
        <v>390</v>
      </c>
      <c r="C12736" s="74" t="s">
        <v>180</v>
      </c>
      <c r="D12736" s="73">
        <v>232001.29</v>
      </c>
    </row>
    <row r="12737" spans="2:4" x14ac:dyDescent="0.3">
      <c r="B12737" s="72" t="s">
        <v>390</v>
      </c>
      <c r="C12737" s="74" t="s">
        <v>182</v>
      </c>
      <c r="D12737" s="73">
        <v>5645931.4299999997</v>
      </c>
    </row>
    <row r="12738" spans="2:4" x14ac:dyDescent="0.3">
      <c r="B12738" s="72" t="s">
        <v>390</v>
      </c>
      <c r="C12738" s="74" t="s">
        <v>139</v>
      </c>
      <c r="D12738" s="73">
        <v>1828551.99</v>
      </c>
    </row>
    <row r="12739" spans="2:4" x14ac:dyDescent="0.3">
      <c r="B12739" s="72" t="s">
        <v>390</v>
      </c>
      <c r="C12739" s="74" t="s">
        <v>141</v>
      </c>
      <c r="D12739" s="73">
        <v>1949013.12</v>
      </c>
    </row>
    <row r="12740" spans="2:4" x14ac:dyDescent="0.3">
      <c r="B12740" s="72" t="s">
        <v>390</v>
      </c>
      <c r="C12740" s="74" t="s">
        <v>143</v>
      </c>
      <c r="D12740" s="73">
        <v>80846.650000000009</v>
      </c>
    </row>
    <row r="12741" spans="2:4" x14ac:dyDescent="0.3">
      <c r="B12741" s="72" t="s">
        <v>390</v>
      </c>
      <c r="C12741" s="74" t="s">
        <v>145</v>
      </c>
      <c r="D12741" s="73">
        <v>50755.39</v>
      </c>
    </row>
    <row r="12742" spans="2:4" x14ac:dyDescent="0.3">
      <c r="B12742" s="72" t="s">
        <v>390</v>
      </c>
      <c r="C12742" s="74" t="s">
        <v>147</v>
      </c>
      <c r="D12742" s="73">
        <v>10019.790000000001</v>
      </c>
    </row>
    <row r="12743" spans="2:4" x14ac:dyDescent="0.3">
      <c r="B12743" s="72" t="s">
        <v>390</v>
      </c>
      <c r="C12743" s="74" t="s">
        <v>149</v>
      </c>
      <c r="D12743" s="73">
        <v>67468.960000000006</v>
      </c>
    </row>
    <row r="12744" spans="2:4" x14ac:dyDescent="0.3">
      <c r="B12744" s="72" t="s">
        <v>390</v>
      </c>
      <c r="C12744" s="74" t="s">
        <v>151</v>
      </c>
      <c r="D12744" s="73">
        <v>3.03</v>
      </c>
    </row>
    <row r="12745" spans="2:4" x14ac:dyDescent="0.3">
      <c r="B12745" s="72" t="s">
        <v>390</v>
      </c>
      <c r="C12745" s="74" t="s">
        <v>159</v>
      </c>
      <c r="D12745" s="73">
        <v>697127.86999999988</v>
      </c>
    </row>
    <row r="12746" spans="2:4" x14ac:dyDescent="0.3">
      <c r="B12746" s="72" t="s">
        <v>390</v>
      </c>
      <c r="C12746" s="74" t="s">
        <v>161</v>
      </c>
      <c r="D12746" s="73">
        <v>2176402.7400000002</v>
      </c>
    </row>
    <row r="12747" spans="2:4" x14ac:dyDescent="0.3">
      <c r="B12747" s="72" t="s">
        <v>390</v>
      </c>
      <c r="C12747" s="74" t="s">
        <v>163</v>
      </c>
      <c r="D12747" s="73">
        <v>480788.60000000009</v>
      </c>
    </row>
    <row r="12748" spans="2:4" x14ac:dyDescent="0.3">
      <c r="B12748" s="72" t="s">
        <v>390</v>
      </c>
      <c r="C12748" s="74" t="s">
        <v>165</v>
      </c>
      <c r="D12748" s="73">
        <v>1147327.3099999998</v>
      </c>
    </row>
    <row r="12749" spans="2:4" x14ac:dyDescent="0.3">
      <c r="B12749" s="72" t="s">
        <v>390</v>
      </c>
      <c r="C12749" s="74" t="s">
        <v>167</v>
      </c>
      <c r="D12749" s="73">
        <v>142.63</v>
      </c>
    </row>
    <row r="12750" spans="2:4" x14ac:dyDescent="0.3">
      <c r="B12750" s="72" t="s">
        <v>390</v>
      </c>
      <c r="C12750" s="74" t="s">
        <v>126</v>
      </c>
      <c r="D12750" s="73">
        <v>29209.93</v>
      </c>
    </row>
    <row r="12751" spans="2:4" x14ac:dyDescent="0.3">
      <c r="B12751" s="72" t="s">
        <v>390</v>
      </c>
      <c r="C12751" s="74" t="s">
        <v>128</v>
      </c>
      <c r="D12751" s="73">
        <v>380165.89</v>
      </c>
    </row>
    <row r="12752" spans="2:4" x14ac:dyDescent="0.3">
      <c r="B12752" s="72" t="s">
        <v>390</v>
      </c>
      <c r="C12752" s="74" t="s">
        <v>130</v>
      </c>
      <c r="D12752" s="73">
        <v>268104.96999999997</v>
      </c>
    </row>
    <row r="12753" spans="2:4" x14ac:dyDescent="0.3">
      <c r="B12753" s="72" t="s">
        <v>390</v>
      </c>
      <c r="C12753" s="74" t="s">
        <v>132</v>
      </c>
      <c r="D12753" s="73">
        <v>1486653.07</v>
      </c>
    </row>
    <row r="12754" spans="2:4" x14ac:dyDescent="0.3">
      <c r="B12754" s="72" t="s">
        <v>390</v>
      </c>
      <c r="C12754" s="74" t="s">
        <v>29</v>
      </c>
      <c r="D12754" s="73">
        <v>2.4900000000000002</v>
      </c>
    </row>
    <row r="12755" spans="2:4" x14ac:dyDescent="0.3">
      <c r="B12755" s="72" t="s">
        <v>390</v>
      </c>
      <c r="C12755" s="74" t="s">
        <v>39</v>
      </c>
      <c r="D12755" s="73">
        <v>34494.639999999999</v>
      </c>
    </row>
    <row r="12756" spans="2:4" x14ac:dyDescent="0.3">
      <c r="B12756" s="72" t="s">
        <v>390</v>
      </c>
      <c r="C12756" s="74" t="s">
        <v>49</v>
      </c>
      <c r="D12756" s="73">
        <v>329410.07</v>
      </c>
    </row>
    <row r="12757" spans="2:4" x14ac:dyDescent="0.3">
      <c r="B12757" s="72" t="s">
        <v>390</v>
      </c>
      <c r="C12757" s="74" t="s">
        <v>51</v>
      </c>
      <c r="D12757" s="73">
        <v>174954.18</v>
      </c>
    </row>
    <row r="12758" spans="2:4" x14ac:dyDescent="0.3">
      <c r="B12758" s="72" t="s">
        <v>390</v>
      </c>
      <c r="C12758" s="74" t="s">
        <v>55</v>
      </c>
      <c r="D12758" s="73">
        <v>405650.6</v>
      </c>
    </row>
    <row r="12759" spans="2:4" x14ac:dyDescent="0.3">
      <c r="B12759" s="72" t="s">
        <v>390</v>
      </c>
      <c r="C12759" s="74" t="s">
        <v>57</v>
      </c>
      <c r="D12759" s="73">
        <v>996.2</v>
      </c>
    </row>
    <row r="12760" spans="2:4" x14ac:dyDescent="0.3">
      <c r="B12760" s="72" t="s">
        <v>390</v>
      </c>
      <c r="C12760" s="74" t="s">
        <v>61</v>
      </c>
      <c r="D12760" s="73">
        <v>629334.13</v>
      </c>
    </row>
    <row r="12761" spans="2:4" x14ac:dyDescent="0.3">
      <c r="B12761" s="72" t="s">
        <v>390</v>
      </c>
      <c r="C12761" s="74" t="s">
        <v>71</v>
      </c>
      <c r="D12761" s="73">
        <v>475871.81000000006</v>
      </c>
    </row>
    <row r="12762" spans="2:4" x14ac:dyDescent="0.3">
      <c r="B12762" s="72" t="s">
        <v>390</v>
      </c>
      <c r="C12762" s="74" t="s">
        <v>73</v>
      </c>
      <c r="D12762" s="73">
        <v>38714.82</v>
      </c>
    </row>
    <row r="12763" spans="2:4" x14ac:dyDescent="0.3">
      <c r="B12763" s="72" t="s">
        <v>390</v>
      </c>
      <c r="C12763" s="74" t="s">
        <v>77</v>
      </c>
      <c r="D12763" s="73">
        <v>1262803.24</v>
      </c>
    </row>
    <row r="12764" spans="2:4" x14ac:dyDescent="0.3">
      <c r="B12764" s="72" t="s">
        <v>390</v>
      </c>
      <c r="C12764" s="74" t="s">
        <v>81</v>
      </c>
      <c r="D12764" s="73">
        <v>21393.64</v>
      </c>
    </row>
    <row r="12765" spans="2:4" x14ac:dyDescent="0.3">
      <c r="B12765" s="72" t="s">
        <v>390</v>
      </c>
      <c r="C12765" s="74" t="s">
        <v>85</v>
      </c>
      <c r="D12765" s="73">
        <v>2452.02</v>
      </c>
    </row>
    <row r="12766" spans="2:4" x14ac:dyDescent="0.3">
      <c r="B12766" s="72" t="s">
        <v>390</v>
      </c>
      <c r="C12766" s="74" t="s">
        <v>91</v>
      </c>
      <c r="D12766" s="73">
        <v>223608.46</v>
      </c>
    </row>
    <row r="12767" spans="2:4" x14ac:dyDescent="0.3">
      <c r="B12767" s="72" t="s">
        <v>390</v>
      </c>
      <c r="C12767" s="74" t="s">
        <v>93</v>
      </c>
      <c r="D12767" s="73">
        <v>63479.22</v>
      </c>
    </row>
    <row r="12768" spans="2:4" x14ac:dyDescent="0.3">
      <c r="B12768" s="72" t="s">
        <v>390</v>
      </c>
      <c r="C12768" s="74" t="s">
        <v>95</v>
      </c>
      <c r="D12768" s="73">
        <v>247760.29</v>
      </c>
    </row>
    <row r="12769" spans="2:4" x14ac:dyDescent="0.3">
      <c r="B12769" s="72" t="s">
        <v>390</v>
      </c>
      <c r="C12769" s="74" t="s">
        <v>97</v>
      </c>
      <c r="D12769" s="73">
        <v>4505.88</v>
      </c>
    </row>
    <row r="12770" spans="2:4" x14ac:dyDescent="0.3">
      <c r="B12770" s="72" t="s">
        <v>390</v>
      </c>
      <c r="C12770" s="74" t="s">
        <v>107</v>
      </c>
      <c r="D12770" s="73">
        <v>1282.5</v>
      </c>
    </row>
    <row r="12771" spans="2:4" x14ac:dyDescent="0.3">
      <c r="B12771" s="72" t="s">
        <v>390</v>
      </c>
      <c r="C12771" s="74" t="s">
        <v>109</v>
      </c>
      <c r="D12771" s="73">
        <v>1099646.4600000002</v>
      </c>
    </row>
    <row r="12772" spans="2:4" x14ac:dyDescent="0.3">
      <c r="B12772" s="72" t="s">
        <v>390</v>
      </c>
      <c r="C12772" s="74" t="s">
        <v>115</v>
      </c>
      <c r="D12772" s="73">
        <v>89217.25</v>
      </c>
    </row>
    <row r="12773" spans="2:4" x14ac:dyDescent="0.3">
      <c r="B12773" s="72" t="s">
        <v>390</v>
      </c>
      <c r="C12773" s="74" t="s">
        <v>117</v>
      </c>
      <c r="D12773" s="73">
        <v>72579.01999999999</v>
      </c>
    </row>
    <row r="12774" spans="2:4" x14ac:dyDescent="0.3">
      <c r="B12774" s="72" t="s">
        <v>390</v>
      </c>
      <c r="C12774" s="74" t="s">
        <v>119</v>
      </c>
      <c r="D12774" s="73">
        <v>52252.44</v>
      </c>
    </row>
    <row r="12775" spans="2:4" x14ac:dyDescent="0.3">
      <c r="B12775" s="72" t="s">
        <v>390</v>
      </c>
      <c r="C12775" s="74" t="s">
        <v>121</v>
      </c>
      <c r="D12775" s="73">
        <v>169140.91</v>
      </c>
    </row>
    <row r="12776" spans="2:4" x14ac:dyDescent="0.3">
      <c r="B12776" s="72" t="s">
        <v>390</v>
      </c>
      <c r="C12776" s="74" t="s">
        <v>22</v>
      </c>
      <c r="D12776" s="73">
        <v>30272.219999999998</v>
      </c>
    </row>
    <row r="12777" spans="2:4" x14ac:dyDescent="0.3">
      <c r="B12777" s="72" t="s">
        <v>390</v>
      </c>
      <c r="C12777" s="74" t="s">
        <v>6</v>
      </c>
      <c r="D12777" s="73">
        <v>11693.939999999999</v>
      </c>
    </row>
    <row r="12778" spans="2:4" x14ac:dyDescent="0.3">
      <c r="B12778" s="72" t="s">
        <v>390</v>
      </c>
      <c r="C12778" s="74" t="s">
        <v>12</v>
      </c>
      <c r="D12778" s="73">
        <v>49321.81</v>
      </c>
    </row>
    <row r="12779" spans="2:4" x14ac:dyDescent="0.3">
      <c r="B12779" s="72" t="s">
        <v>390</v>
      </c>
      <c r="C12779" s="74" t="s">
        <v>16</v>
      </c>
      <c r="D12779" s="73">
        <v>500</v>
      </c>
    </row>
    <row r="12780" spans="2:4" x14ac:dyDescent="0.3">
      <c r="B12780" s="72" t="s">
        <v>718</v>
      </c>
      <c r="C12780" s="74" t="s">
        <v>194</v>
      </c>
      <c r="D12780" s="73">
        <v>159318.63</v>
      </c>
    </row>
    <row r="12781" spans="2:4" x14ac:dyDescent="0.3">
      <c r="B12781" s="72" t="s">
        <v>718</v>
      </c>
      <c r="C12781" s="74" t="s">
        <v>193</v>
      </c>
      <c r="D12781" s="73">
        <v>-159318.63</v>
      </c>
    </row>
    <row r="12782" spans="2:4" x14ac:dyDescent="0.3">
      <c r="B12782" s="72" t="s">
        <v>718</v>
      </c>
      <c r="C12782" s="74" t="s">
        <v>185</v>
      </c>
      <c r="D12782" s="73">
        <v>62755</v>
      </c>
    </row>
    <row r="12783" spans="2:4" x14ac:dyDescent="0.3">
      <c r="B12783" s="72" t="s">
        <v>718</v>
      </c>
      <c r="C12783" s="74" t="s">
        <v>186</v>
      </c>
      <c r="D12783" s="73">
        <v>490419.88000000006</v>
      </c>
    </row>
    <row r="12784" spans="2:4" x14ac:dyDescent="0.3">
      <c r="B12784" s="72" t="s">
        <v>718</v>
      </c>
      <c r="C12784" s="74" t="s">
        <v>187</v>
      </c>
      <c r="D12784" s="73">
        <v>4224993.6199999992</v>
      </c>
    </row>
    <row r="12785" spans="2:4" x14ac:dyDescent="0.3">
      <c r="B12785" s="72" t="s">
        <v>718</v>
      </c>
      <c r="C12785" s="74" t="s">
        <v>190</v>
      </c>
      <c r="D12785" s="73">
        <v>368541.82</v>
      </c>
    </row>
    <row r="12786" spans="2:4" x14ac:dyDescent="0.3">
      <c r="B12786" s="72" t="s">
        <v>718</v>
      </c>
      <c r="C12786" s="74" t="s">
        <v>191</v>
      </c>
      <c r="D12786" s="73">
        <v>717262.92000000016</v>
      </c>
    </row>
    <row r="12787" spans="2:4" x14ac:dyDescent="0.3">
      <c r="B12787" s="72" t="s">
        <v>718</v>
      </c>
      <c r="C12787" s="74" t="s">
        <v>192</v>
      </c>
      <c r="D12787" s="73">
        <v>30591272.819999993</v>
      </c>
    </row>
    <row r="12788" spans="2:4" x14ac:dyDescent="0.3">
      <c r="B12788" s="72" t="s">
        <v>718</v>
      </c>
      <c r="C12788" s="74" t="s">
        <v>172</v>
      </c>
      <c r="D12788" s="73">
        <v>225134.45</v>
      </c>
    </row>
    <row r="12789" spans="2:4" x14ac:dyDescent="0.3">
      <c r="B12789" s="72" t="s">
        <v>718</v>
      </c>
      <c r="C12789" s="74" t="s">
        <v>174</v>
      </c>
      <c r="D12789" s="73">
        <v>180194.93</v>
      </c>
    </row>
    <row r="12790" spans="2:4" x14ac:dyDescent="0.3">
      <c r="B12790" s="72" t="s">
        <v>718</v>
      </c>
      <c r="C12790" s="74" t="s">
        <v>178</v>
      </c>
      <c r="D12790" s="73">
        <v>562606.62</v>
      </c>
    </row>
    <row r="12791" spans="2:4" x14ac:dyDescent="0.3">
      <c r="B12791" s="72" t="s">
        <v>718</v>
      </c>
      <c r="C12791" s="74" t="s">
        <v>180</v>
      </c>
      <c r="D12791" s="73">
        <v>523230.79000000004</v>
      </c>
    </row>
    <row r="12792" spans="2:4" x14ac:dyDescent="0.3">
      <c r="B12792" s="72" t="s">
        <v>718</v>
      </c>
      <c r="C12792" s="74" t="s">
        <v>182</v>
      </c>
      <c r="D12792" s="73">
        <v>13597185.029999997</v>
      </c>
    </row>
    <row r="12793" spans="2:4" x14ac:dyDescent="0.3">
      <c r="B12793" s="72" t="s">
        <v>718</v>
      </c>
      <c r="C12793" s="74" t="s">
        <v>135</v>
      </c>
      <c r="D12793" s="73">
        <v>205774.76999999996</v>
      </c>
    </row>
    <row r="12794" spans="2:4" x14ac:dyDescent="0.3">
      <c r="B12794" s="72" t="s">
        <v>718</v>
      </c>
      <c r="C12794" s="74" t="s">
        <v>137</v>
      </c>
      <c r="D12794" s="73">
        <v>510719.69999999995</v>
      </c>
    </row>
    <row r="12795" spans="2:4" x14ac:dyDescent="0.3">
      <c r="B12795" s="72" t="s">
        <v>718</v>
      </c>
      <c r="C12795" s="74" t="s">
        <v>139</v>
      </c>
      <c r="D12795" s="73">
        <v>3742967.5300000003</v>
      </c>
    </row>
    <row r="12796" spans="2:4" x14ac:dyDescent="0.3">
      <c r="B12796" s="72" t="s">
        <v>718</v>
      </c>
      <c r="C12796" s="74" t="s">
        <v>141</v>
      </c>
      <c r="D12796" s="73">
        <v>3883630.8</v>
      </c>
    </row>
    <row r="12797" spans="2:4" x14ac:dyDescent="0.3">
      <c r="B12797" s="72" t="s">
        <v>718</v>
      </c>
      <c r="C12797" s="74" t="s">
        <v>143</v>
      </c>
      <c r="D12797" s="73">
        <v>339006.01999999996</v>
      </c>
    </row>
    <row r="12798" spans="2:4" x14ac:dyDescent="0.3">
      <c r="B12798" s="72" t="s">
        <v>718</v>
      </c>
      <c r="C12798" s="74" t="s">
        <v>145</v>
      </c>
      <c r="D12798" s="73">
        <v>138544.44999999998</v>
      </c>
    </row>
    <row r="12799" spans="2:4" x14ac:dyDescent="0.3">
      <c r="B12799" s="72" t="s">
        <v>718</v>
      </c>
      <c r="C12799" s="74" t="s">
        <v>159</v>
      </c>
      <c r="D12799" s="73">
        <v>1606628.21</v>
      </c>
    </row>
    <row r="12800" spans="2:4" x14ac:dyDescent="0.3">
      <c r="B12800" s="72" t="s">
        <v>718</v>
      </c>
      <c r="C12800" s="74" t="s">
        <v>161</v>
      </c>
      <c r="D12800" s="73">
        <v>5072757.84</v>
      </c>
    </row>
    <row r="12801" spans="2:4" x14ac:dyDescent="0.3">
      <c r="B12801" s="72" t="s">
        <v>718</v>
      </c>
      <c r="C12801" s="74" t="s">
        <v>163</v>
      </c>
      <c r="D12801" s="73">
        <v>1093691.5</v>
      </c>
    </row>
    <row r="12802" spans="2:4" x14ac:dyDescent="0.3">
      <c r="B12802" s="72" t="s">
        <v>718</v>
      </c>
      <c r="C12802" s="74" t="s">
        <v>165</v>
      </c>
      <c r="D12802" s="73">
        <v>2676015.8300000005</v>
      </c>
    </row>
    <row r="12803" spans="2:4" x14ac:dyDescent="0.3">
      <c r="B12803" s="72" t="s">
        <v>718</v>
      </c>
      <c r="C12803" s="74" t="s">
        <v>124</v>
      </c>
      <c r="D12803" s="73">
        <v>21039.599999999999</v>
      </c>
    </row>
    <row r="12804" spans="2:4" x14ac:dyDescent="0.3">
      <c r="B12804" s="72" t="s">
        <v>718</v>
      </c>
      <c r="C12804" s="74" t="s">
        <v>126</v>
      </c>
      <c r="D12804" s="73">
        <v>156179.67000000001</v>
      </c>
    </row>
    <row r="12805" spans="2:4" x14ac:dyDescent="0.3">
      <c r="B12805" s="72" t="s">
        <v>718</v>
      </c>
      <c r="C12805" s="74" t="s">
        <v>128</v>
      </c>
      <c r="D12805" s="73">
        <v>792767.82</v>
      </c>
    </row>
    <row r="12806" spans="2:4" x14ac:dyDescent="0.3">
      <c r="B12806" s="72" t="s">
        <v>718</v>
      </c>
      <c r="C12806" s="74" t="s">
        <v>130</v>
      </c>
      <c r="D12806" s="73">
        <v>454071.68</v>
      </c>
    </row>
    <row r="12807" spans="2:4" x14ac:dyDescent="0.3">
      <c r="B12807" s="72" t="s">
        <v>718</v>
      </c>
      <c r="C12807" s="74" t="s">
        <v>132</v>
      </c>
      <c r="D12807" s="73">
        <v>1922503.0799999996</v>
      </c>
    </row>
    <row r="12808" spans="2:4" x14ac:dyDescent="0.3">
      <c r="B12808" s="72" t="s">
        <v>718</v>
      </c>
      <c r="C12808" s="74" t="s">
        <v>33</v>
      </c>
      <c r="D12808" s="73">
        <v>8049.02</v>
      </c>
    </row>
    <row r="12809" spans="2:4" x14ac:dyDescent="0.3">
      <c r="B12809" s="72" t="s">
        <v>718</v>
      </c>
      <c r="C12809" s="74" t="s">
        <v>35</v>
      </c>
      <c r="D12809" s="73">
        <v>38130.81</v>
      </c>
    </row>
    <row r="12810" spans="2:4" x14ac:dyDescent="0.3">
      <c r="B12810" s="72" t="s">
        <v>718</v>
      </c>
      <c r="C12810" s="74" t="s">
        <v>39</v>
      </c>
      <c r="D12810" s="73">
        <v>82464.37</v>
      </c>
    </row>
    <row r="12811" spans="2:4" x14ac:dyDescent="0.3">
      <c r="B12811" s="72" t="s">
        <v>718</v>
      </c>
      <c r="C12811" s="74" t="s">
        <v>41</v>
      </c>
      <c r="D12811" s="73">
        <v>23474.870000000003</v>
      </c>
    </row>
    <row r="12812" spans="2:4" x14ac:dyDescent="0.3">
      <c r="B12812" s="72" t="s">
        <v>718</v>
      </c>
      <c r="C12812" s="74" t="s">
        <v>49</v>
      </c>
      <c r="D12812" s="73">
        <v>533163.80000000005</v>
      </c>
    </row>
    <row r="12813" spans="2:4" x14ac:dyDescent="0.3">
      <c r="B12813" s="72" t="s">
        <v>718</v>
      </c>
      <c r="C12813" s="74" t="s">
        <v>51</v>
      </c>
      <c r="D12813" s="73">
        <v>295538.59000000003</v>
      </c>
    </row>
    <row r="12814" spans="2:4" x14ac:dyDescent="0.3">
      <c r="B12814" s="72" t="s">
        <v>718</v>
      </c>
      <c r="C12814" s="74" t="s">
        <v>55</v>
      </c>
      <c r="D12814" s="73">
        <v>4860</v>
      </c>
    </row>
    <row r="12815" spans="2:4" x14ac:dyDescent="0.3">
      <c r="B12815" s="72" t="s">
        <v>718</v>
      </c>
      <c r="C12815" s="74" t="s">
        <v>57</v>
      </c>
      <c r="D12815" s="73">
        <v>54148.33</v>
      </c>
    </row>
    <row r="12816" spans="2:4" x14ac:dyDescent="0.3">
      <c r="B12816" s="72" t="s">
        <v>718</v>
      </c>
      <c r="C12816" s="74" t="s">
        <v>61</v>
      </c>
      <c r="D12816" s="73">
        <v>70160</v>
      </c>
    </row>
    <row r="12817" spans="2:4" x14ac:dyDescent="0.3">
      <c r="B12817" s="72" t="s">
        <v>718</v>
      </c>
      <c r="C12817" s="74" t="s">
        <v>63</v>
      </c>
      <c r="D12817" s="73">
        <v>488189.73</v>
      </c>
    </row>
    <row r="12818" spans="2:4" x14ac:dyDescent="0.3">
      <c r="B12818" s="72" t="s">
        <v>718</v>
      </c>
      <c r="C12818" s="74" t="s">
        <v>65</v>
      </c>
      <c r="D12818" s="73">
        <v>16295.07</v>
      </c>
    </row>
    <row r="12819" spans="2:4" x14ac:dyDescent="0.3">
      <c r="B12819" s="72" t="s">
        <v>718</v>
      </c>
      <c r="C12819" s="74" t="s">
        <v>67</v>
      </c>
      <c r="D12819" s="73">
        <v>1408.19</v>
      </c>
    </row>
    <row r="12820" spans="2:4" x14ac:dyDescent="0.3">
      <c r="B12820" s="72" t="s">
        <v>718</v>
      </c>
      <c r="C12820" s="74" t="s">
        <v>69</v>
      </c>
      <c r="D12820" s="73">
        <v>297237.39</v>
      </c>
    </row>
    <row r="12821" spans="2:4" x14ac:dyDescent="0.3">
      <c r="B12821" s="72" t="s">
        <v>718</v>
      </c>
      <c r="C12821" s="74" t="s">
        <v>71</v>
      </c>
      <c r="D12821" s="73">
        <v>776208</v>
      </c>
    </row>
    <row r="12822" spans="2:4" x14ac:dyDescent="0.3">
      <c r="B12822" s="72" t="s">
        <v>718</v>
      </c>
      <c r="C12822" s="74" t="s">
        <v>87</v>
      </c>
      <c r="D12822" s="73">
        <v>722.06</v>
      </c>
    </row>
    <row r="12823" spans="2:4" x14ac:dyDescent="0.3">
      <c r="B12823" s="72" t="s">
        <v>718</v>
      </c>
      <c r="C12823" s="74" t="s">
        <v>89</v>
      </c>
      <c r="D12823" s="73">
        <v>60549.89</v>
      </c>
    </row>
    <row r="12824" spans="2:4" x14ac:dyDescent="0.3">
      <c r="B12824" s="72" t="s">
        <v>718</v>
      </c>
      <c r="C12824" s="74" t="s">
        <v>91</v>
      </c>
      <c r="D12824" s="73">
        <v>139884.68</v>
      </c>
    </row>
    <row r="12825" spans="2:4" x14ac:dyDescent="0.3">
      <c r="B12825" s="72" t="s">
        <v>718</v>
      </c>
      <c r="C12825" s="74" t="s">
        <v>93</v>
      </c>
      <c r="D12825" s="73">
        <v>132976.63</v>
      </c>
    </row>
    <row r="12826" spans="2:4" x14ac:dyDescent="0.3">
      <c r="B12826" s="72" t="s">
        <v>718</v>
      </c>
      <c r="C12826" s="74" t="s">
        <v>95</v>
      </c>
      <c r="D12826" s="73">
        <v>246230.5</v>
      </c>
    </row>
    <row r="12827" spans="2:4" x14ac:dyDescent="0.3">
      <c r="B12827" s="72" t="s">
        <v>718</v>
      </c>
      <c r="C12827" s="74" t="s">
        <v>97</v>
      </c>
      <c r="D12827" s="73">
        <v>113570.27</v>
      </c>
    </row>
    <row r="12828" spans="2:4" x14ac:dyDescent="0.3">
      <c r="B12828" s="72" t="s">
        <v>718</v>
      </c>
      <c r="C12828" s="74" t="s">
        <v>99</v>
      </c>
      <c r="D12828" s="73">
        <v>10182.780000000001</v>
      </c>
    </row>
    <row r="12829" spans="2:4" x14ac:dyDescent="0.3">
      <c r="B12829" s="72" t="s">
        <v>718</v>
      </c>
      <c r="C12829" s="74" t="s">
        <v>101</v>
      </c>
      <c r="D12829" s="73">
        <v>116257.48</v>
      </c>
    </row>
    <row r="12830" spans="2:4" x14ac:dyDescent="0.3">
      <c r="B12830" s="72" t="s">
        <v>718</v>
      </c>
      <c r="C12830" s="74" t="s">
        <v>103</v>
      </c>
      <c r="D12830" s="73">
        <v>151032</v>
      </c>
    </row>
    <row r="12831" spans="2:4" x14ac:dyDescent="0.3">
      <c r="B12831" s="72" t="s">
        <v>718</v>
      </c>
      <c r="C12831" s="74" t="s">
        <v>105</v>
      </c>
      <c r="D12831" s="73">
        <v>29635.99</v>
      </c>
    </row>
    <row r="12832" spans="2:4" x14ac:dyDescent="0.3">
      <c r="B12832" s="72" t="s">
        <v>718</v>
      </c>
      <c r="C12832" s="74" t="s">
        <v>109</v>
      </c>
      <c r="D12832" s="73">
        <v>1205474.95</v>
      </c>
    </row>
    <row r="12833" spans="2:4" x14ac:dyDescent="0.3">
      <c r="B12833" s="72" t="s">
        <v>718</v>
      </c>
      <c r="C12833" s="74" t="s">
        <v>111</v>
      </c>
      <c r="D12833" s="73">
        <v>38644.880000000005</v>
      </c>
    </row>
    <row r="12834" spans="2:4" x14ac:dyDescent="0.3">
      <c r="B12834" s="72" t="s">
        <v>718</v>
      </c>
      <c r="C12834" s="74" t="s">
        <v>117</v>
      </c>
      <c r="D12834" s="73">
        <v>966303.83</v>
      </c>
    </row>
    <row r="12835" spans="2:4" x14ac:dyDescent="0.3">
      <c r="B12835" s="72" t="s">
        <v>718</v>
      </c>
      <c r="C12835" s="74" t="s">
        <v>119</v>
      </c>
      <c r="D12835" s="73">
        <v>176749.1</v>
      </c>
    </row>
    <row r="12836" spans="2:4" x14ac:dyDescent="0.3">
      <c r="B12836" s="72" t="s">
        <v>718</v>
      </c>
      <c r="C12836" s="74" t="s">
        <v>121</v>
      </c>
      <c r="D12836" s="73">
        <v>22260.440000000002</v>
      </c>
    </row>
    <row r="12837" spans="2:4" x14ac:dyDescent="0.3">
      <c r="B12837" s="72" t="s">
        <v>718</v>
      </c>
      <c r="C12837" s="74" t="s">
        <v>22</v>
      </c>
      <c r="D12837" s="73">
        <v>188552.21999999997</v>
      </c>
    </row>
    <row r="12838" spans="2:4" x14ac:dyDescent="0.3">
      <c r="B12838" s="72" t="s">
        <v>718</v>
      </c>
      <c r="C12838" s="74" t="s">
        <v>6</v>
      </c>
      <c r="D12838" s="73">
        <v>22984.989999999998</v>
      </c>
    </row>
    <row r="12839" spans="2:4" x14ac:dyDescent="0.3">
      <c r="B12839" s="72" t="s">
        <v>718</v>
      </c>
      <c r="C12839" s="74" t="s">
        <v>10</v>
      </c>
      <c r="D12839" s="73">
        <v>69554</v>
      </c>
    </row>
    <row r="12840" spans="2:4" x14ac:dyDescent="0.3">
      <c r="B12840" s="72" t="s">
        <v>718</v>
      </c>
      <c r="C12840" s="74" t="s">
        <v>12</v>
      </c>
      <c r="D12840" s="73">
        <v>72866.960000000006</v>
      </c>
    </row>
    <row r="12841" spans="2:4" x14ac:dyDescent="0.3">
      <c r="B12841" s="72" t="s">
        <v>718</v>
      </c>
      <c r="C12841" s="74" t="s">
        <v>14</v>
      </c>
      <c r="D12841" s="73">
        <v>35822.949999999997</v>
      </c>
    </row>
    <row r="12842" spans="2:4" x14ac:dyDescent="0.3">
      <c r="B12842" s="72" t="s">
        <v>710</v>
      </c>
      <c r="C12842" s="74" t="s">
        <v>194</v>
      </c>
      <c r="D12842" s="73">
        <v>2298835.7499999995</v>
      </c>
    </row>
    <row r="12843" spans="2:4" x14ac:dyDescent="0.3">
      <c r="B12843" s="72" t="s">
        <v>710</v>
      </c>
      <c r="C12843" s="74" t="s">
        <v>193</v>
      </c>
      <c r="D12843" s="73">
        <v>-2298835.7500000005</v>
      </c>
    </row>
    <row r="12844" spans="2:4" x14ac:dyDescent="0.3">
      <c r="B12844" s="72" t="s">
        <v>710</v>
      </c>
      <c r="C12844" s="74" t="s">
        <v>185</v>
      </c>
      <c r="D12844" s="73">
        <v>3203447.5399999996</v>
      </c>
    </row>
    <row r="12845" spans="2:4" x14ac:dyDescent="0.3">
      <c r="B12845" s="72" t="s">
        <v>710</v>
      </c>
      <c r="C12845" s="74" t="s">
        <v>186</v>
      </c>
      <c r="D12845" s="73">
        <v>7776887.9900000039</v>
      </c>
    </row>
    <row r="12846" spans="2:4" x14ac:dyDescent="0.3">
      <c r="B12846" s="72" t="s">
        <v>710</v>
      </c>
      <c r="C12846" s="74" t="s">
        <v>187</v>
      </c>
      <c r="D12846" s="73">
        <v>4892501.2299999995</v>
      </c>
    </row>
    <row r="12847" spans="2:4" x14ac:dyDescent="0.3">
      <c r="B12847" s="72" t="s">
        <v>710</v>
      </c>
      <c r="C12847" s="74" t="s">
        <v>190</v>
      </c>
      <c r="D12847" s="73">
        <v>11769710.669999996</v>
      </c>
    </row>
    <row r="12848" spans="2:4" x14ac:dyDescent="0.3">
      <c r="B12848" s="72" t="s">
        <v>710</v>
      </c>
      <c r="C12848" s="74" t="s">
        <v>191</v>
      </c>
      <c r="D12848" s="73">
        <v>10350425.650000002</v>
      </c>
    </row>
    <row r="12849" spans="2:4" x14ac:dyDescent="0.3">
      <c r="B12849" s="72" t="s">
        <v>710</v>
      </c>
      <c r="C12849" s="74" t="s">
        <v>192</v>
      </c>
      <c r="D12849" s="73">
        <v>206746340.50999999</v>
      </c>
    </row>
    <row r="12850" spans="2:4" x14ac:dyDescent="0.3">
      <c r="B12850" s="72" t="s">
        <v>710</v>
      </c>
      <c r="C12850" s="74" t="s">
        <v>172</v>
      </c>
      <c r="D12850" s="73">
        <v>3799288.2100000004</v>
      </c>
    </row>
    <row r="12851" spans="2:4" x14ac:dyDescent="0.3">
      <c r="B12851" s="72" t="s">
        <v>710</v>
      </c>
      <c r="C12851" s="74" t="s">
        <v>174</v>
      </c>
      <c r="D12851" s="73">
        <v>1937175.27</v>
      </c>
    </row>
    <row r="12852" spans="2:4" x14ac:dyDescent="0.3">
      <c r="B12852" s="72" t="s">
        <v>710</v>
      </c>
      <c r="C12852" s="74" t="s">
        <v>178</v>
      </c>
      <c r="D12852" s="73">
        <v>2151238.23</v>
      </c>
    </row>
    <row r="12853" spans="2:4" x14ac:dyDescent="0.3">
      <c r="B12853" s="72" t="s">
        <v>710</v>
      </c>
      <c r="C12853" s="74" t="s">
        <v>180</v>
      </c>
      <c r="D12853" s="73">
        <v>1871356.5100000005</v>
      </c>
    </row>
    <row r="12854" spans="2:4" x14ac:dyDescent="0.3">
      <c r="B12854" s="72" t="s">
        <v>710</v>
      </c>
      <c r="C12854" s="74" t="s">
        <v>182</v>
      </c>
      <c r="D12854" s="73">
        <v>57965053.010000043</v>
      </c>
    </row>
    <row r="12855" spans="2:4" x14ac:dyDescent="0.3">
      <c r="B12855" s="72" t="s">
        <v>710</v>
      </c>
      <c r="C12855" s="74" t="s">
        <v>135</v>
      </c>
      <c r="D12855" s="73">
        <v>-18524.740000000278</v>
      </c>
    </row>
    <row r="12856" spans="2:4" x14ac:dyDescent="0.3">
      <c r="B12856" s="72" t="s">
        <v>710</v>
      </c>
      <c r="C12856" s="74" t="s">
        <v>137</v>
      </c>
      <c r="D12856" s="73">
        <v>102247.77999999718</v>
      </c>
    </row>
    <row r="12857" spans="2:4" x14ac:dyDescent="0.3">
      <c r="B12857" s="72" t="s">
        <v>710</v>
      </c>
      <c r="C12857" s="74" t="s">
        <v>139</v>
      </c>
      <c r="D12857" s="73">
        <v>16443256.249999996</v>
      </c>
    </row>
    <row r="12858" spans="2:4" x14ac:dyDescent="0.3">
      <c r="B12858" s="72" t="s">
        <v>710</v>
      </c>
      <c r="C12858" s="74" t="s">
        <v>141</v>
      </c>
      <c r="D12858" s="73">
        <v>30818726.550000016</v>
      </c>
    </row>
    <row r="12859" spans="2:4" x14ac:dyDescent="0.3">
      <c r="B12859" s="72" t="s">
        <v>710</v>
      </c>
      <c r="C12859" s="74" t="s">
        <v>143</v>
      </c>
      <c r="D12859" s="73">
        <v>1247633.6799999992</v>
      </c>
    </row>
    <row r="12860" spans="2:4" x14ac:dyDescent="0.3">
      <c r="B12860" s="72" t="s">
        <v>710</v>
      </c>
      <c r="C12860" s="74" t="s">
        <v>145</v>
      </c>
      <c r="D12860" s="73">
        <v>1732509.86</v>
      </c>
    </row>
    <row r="12861" spans="2:4" x14ac:dyDescent="0.3">
      <c r="B12861" s="72" t="s">
        <v>710</v>
      </c>
      <c r="C12861" s="74" t="s">
        <v>147</v>
      </c>
      <c r="D12861" s="73">
        <v>139491.53000000014</v>
      </c>
    </row>
    <row r="12862" spans="2:4" x14ac:dyDescent="0.3">
      <c r="B12862" s="72" t="s">
        <v>710</v>
      </c>
      <c r="C12862" s="74" t="s">
        <v>149</v>
      </c>
      <c r="D12862" s="73">
        <v>445356.67000000022</v>
      </c>
    </row>
    <row r="12863" spans="2:4" x14ac:dyDescent="0.3">
      <c r="B12863" s="72" t="s">
        <v>710</v>
      </c>
      <c r="C12863" s="74" t="s">
        <v>159</v>
      </c>
      <c r="D12863" s="73">
        <v>7351954.5900000026</v>
      </c>
    </row>
    <row r="12864" spans="2:4" x14ac:dyDescent="0.3">
      <c r="B12864" s="72" t="s">
        <v>710</v>
      </c>
      <c r="C12864" s="74" t="s">
        <v>161</v>
      </c>
      <c r="D12864" s="73">
        <v>33984498.880000003</v>
      </c>
    </row>
    <row r="12865" spans="2:4" x14ac:dyDescent="0.3">
      <c r="B12865" s="72" t="s">
        <v>710</v>
      </c>
      <c r="C12865" s="74" t="s">
        <v>163</v>
      </c>
      <c r="D12865" s="73">
        <v>5022217.4099999983</v>
      </c>
    </row>
    <row r="12866" spans="2:4" x14ac:dyDescent="0.3">
      <c r="B12866" s="72" t="s">
        <v>710</v>
      </c>
      <c r="C12866" s="74" t="s">
        <v>165</v>
      </c>
      <c r="D12866" s="73">
        <v>18276994.34</v>
      </c>
    </row>
    <row r="12867" spans="2:4" x14ac:dyDescent="0.3">
      <c r="B12867" s="72" t="s">
        <v>710</v>
      </c>
      <c r="C12867" s="74" t="s">
        <v>124</v>
      </c>
      <c r="D12867" s="73">
        <v>15554957.32</v>
      </c>
    </row>
    <row r="12868" spans="2:4" x14ac:dyDescent="0.3">
      <c r="B12868" s="72" t="s">
        <v>710</v>
      </c>
      <c r="C12868" s="74" t="s">
        <v>126</v>
      </c>
      <c r="D12868" s="73">
        <v>1443833.35</v>
      </c>
    </row>
    <row r="12869" spans="2:4" x14ac:dyDescent="0.3">
      <c r="B12869" s="72" t="s">
        <v>710</v>
      </c>
      <c r="C12869" s="74" t="s">
        <v>128</v>
      </c>
      <c r="D12869" s="73">
        <v>7355729.4099999992</v>
      </c>
    </row>
    <row r="12870" spans="2:4" x14ac:dyDescent="0.3">
      <c r="B12870" s="72" t="s">
        <v>710</v>
      </c>
      <c r="C12870" s="74" t="s">
        <v>130</v>
      </c>
      <c r="D12870" s="73">
        <v>130669.71</v>
      </c>
    </row>
    <row r="12871" spans="2:4" x14ac:dyDescent="0.3">
      <c r="B12871" s="72" t="s">
        <v>710</v>
      </c>
      <c r="C12871" s="74" t="s">
        <v>132</v>
      </c>
      <c r="D12871" s="73">
        <v>10687646.800000003</v>
      </c>
    </row>
    <row r="12872" spans="2:4" x14ac:dyDescent="0.3">
      <c r="B12872" s="72" t="s">
        <v>710</v>
      </c>
      <c r="C12872" s="74" t="s">
        <v>29</v>
      </c>
      <c r="D12872" s="73">
        <v>8315.84</v>
      </c>
    </row>
    <row r="12873" spans="2:4" x14ac:dyDescent="0.3">
      <c r="B12873" s="72" t="s">
        <v>710</v>
      </c>
      <c r="C12873" s="74" t="s">
        <v>35</v>
      </c>
      <c r="D12873" s="73">
        <v>248618.75</v>
      </c>
    </row>
    <row r="12874" spans="2:4" x14ac:dyDescent="0.3">
      <c r="B12874" s="72" t="s">
        <v>710</v>
      </c>
      <c r="C12874" s="74" t="s">
        <v>37</v>
      </c>
      <c r="D12874" s="73">
        <v>647790</v>
      </c>
    </row>
    <row r="12875" spans="2:4" x14ac:dyDescent="0.3">
      <c r="B12875" s="72" t="s">
        <v>710</v>
      </c>
      <c r="C12875" s="74" t="s">
        <v>39</v>
      </c>
      <c r="D12875" s="73">
        <v>531798.11</v>
      </c>
    </row>
    <row r="12876" spans="2:4" x14ac:dyDescent="0.3">
      <c r="B12876" s="72" t="s">
        <v>710</v>
      </c>
      <c r="C12876" s="74" t="s">
        <v>49</v>
      </c>
      <c r="D12876" s="73">
        <v>4030607.3400000003</v>
      </c>
    </row>
    <row r="12877" spans="2:4" x14ac:dyDescent="0.3">
      <c r="B12877" s="72" t="s">
        <v>710</v>
      </c>
      <c r="C12877" s="74" t="s">
        <v>51</v>
      </c>
      <c r="D12877" s="73">
        <v>1222419.9899999998</v>
      </c>
    </row>
    <row r="12878" spans="2:4" x14ac:dyDescent="0.3">
      <c r="B12878" s="72" t="s">
        <v>710</v>
      </c>
      <c r="C12878" s="74" t="s">
        <v>57</v>
      </c>
      <c r="D12878" s="73">
        <v>85908.69</v>
      </c>
    </row>
    <row r="12879" spans="2:4" x14ac:dyDescent="0.3">
      <c r="B12879" s="72" t="s">
        <v>710</v>
      </c>
      <c r="C12879" s="74" t="s">
        <v>61</v>
      </c>
      <c r="D12879" s="73">
        <v>3093.32</v>
      </c>
    </row>
    <row r="12880" spans="2:4" x14ac:dyDescent="0.3">
      <c r="B12880" s="72" t="s">
        <v>710</v>
      </c>
      <c r="C12880" s="74" t="s">
        <v>63</v>
      </c>
      <c r="D12880" s="73">
        <v>4016740.8899999997</v>
      </c>
    </row>
    <row r="12881" spans="2:4" x14ac:dyDescent="0.3">
      <c r="B12881" s="72" t="s">
        <v>710</v>
      </c>
      <c r="C12881" s="74" t="s">
        <v>65</v>
      </c>
      <c r="D12881" s="73">
        <v>157989.69</v>
      </c>
    </row>
    <row r="12882" spans="2:4" x14ac:dyDescent="0.3">
      <c r="B12882" s="72" t="s">
        <v>710</v>
      </c>
      <c r="C12882" s="74" t="s">
        <v>67</v>
      </c>
      <c r="D12882" s="73">
        <v>17416.050000000003</v>
      </c>
    </row>
    <row r="12883" spans="2:4" x14ac:dyDescent="0.3">
      <c r="B12883" s="72" t="s">
        <v>710</v>
      </c>
      <c r="C12883" s="74" t="s">
        <v>69</v>
      </c>
      <c r="D12883" s="73">
        <v>719614</v>
      </c>
    </row>
    <row r="12884" spans="2:4" x14ac:dyDescent="0.3">
      <c r="B12884" s="72" t="s">
        <v>710</v>
      </c>
      <c r="C12884" s="74" t="s">
        <v>71</v>
      </c>
      <c r="D12884" s="73">
        <v>2042836.94</v>
      </c>
    </row>
    <row r="12885" spans="2:4" x14ac:dyDescent="0.3">
      <c r="B12885" s="72" t="s">
        <v>710</v>
      </c>
      <c r="C12885" s="74" t="s">
        <v>73</v>
      </c>
      <c r="D12885" s="73">
        <v>9937603.8300000001</v>
      </c>
    </row>
    <row r="12886" spans="2:4" x14ac:dyDescent="0.3">
      <c r="B12886" s="72" t="s">
        <v>710</v>
      </c>
      <c r="C12886" s="74" t="s">
        <v>77</v>
      </c>
      <c r="D12886" s="73">
        <v>77399.5</v>
      </c>
    </row>
    <row r="12887" spans="2:4" x14ac:dyDescent="0.3">
      <c r="B12887" s="72" t="s">
        <v>710</v>
      </c>
      <c r="C12887" s="74" t="s">
        <v>81</v>
      </c>
      <c r="D12887" s="73">
        <v>148524.15000000002</v>
      </c>
    </row>
    <row r="12888" spans="2:4" x14ac:dyDescent="0.3">
      <c r="B12888" s="72" t="s">
        <v>710</v>
      </c>
      <c r="C12888" s="74" t="s">
        <v>85</v>
      </c>
      <c r="D12888" s="73">
        <v>56440.85</v>
      </c>
    </row>
    <row r="12889" spans="2:4" x14ac:dyDescent="0.3">
      <c r="B12889" s="72" t="s">
        <v>710</v>
      </c>
      <c r="C12889" s="74" t="s">
        <v>87</v>
      </c>
      <c r="D12889" s="73">
        <v>315221.90000000002</v>
      </c>
    </row>
    <row r="12890" spans="2:4" x14ac:dyDescent="0.3">
      <c r="B12890" s="72" t="s">
        <v>710</v>
      </c>
      <c r="C12890" s="74" t="s">
        <v>89</v>
      </c>
      <c r="D12890" s="73">
        <v>254182.01999999996</v>
      </c>
    </row>
    <row r="12891" spans="2:4" x14ac:dyDescent="0.3">
      <c r="B12891" s="72" t="s">
        <v>710</v>
      </c>
      <c r="C12891" s="74" t="s">
        <v>91</v>
      </c>
      <c r="D12891" s="73">
        <v>395386.24000000005</v>
      </c>
    </row>
    <row r="12892" spans="2:4" x14ac:dyDescent="0.3">
      <c r="B12892" s="72" t="s">
        <v>710</v>
      </c>
      <c r="C12892" s="74" t="s">
        <v>93</v>
      </c>
      <c r="D12892" s="73">
        <v>929396.6</v>
      </c>
    </row>
    <row r="12893" spans="2:4" x14ac:dyDescent="0.3">
      <c r="B12893" s="72" t="s">
        <v>710</v>
      </c>
      <c r="C12893" s="74" t="s">
        <v>95</v>
      </c>
      <c r="D12893" s="73">
        <v>857489.00999999989</v>
      </c>
    </row>
    <row r="12894" spans="2:4" x14ac:dyDescent="0.3">
      <c r="B12894" s="72" t="s">
        <v>710</v>
      </c>
      <c r="C12894" s="74" t="s">
        <v>97</v>
      </c>
      <c r="D12894" s="73">
        <v>879913.84000000008</v>
      </c>
    </row>
    <row r="12895" spans="2:4" x14ac:dyDescent="0.3">
      <c r="B12895" s="72" t="s">
        <v>710</v>
      </c>
      <c r="C12895" s="74" t="s">
        <v>99</v>
      </c>
      <c r="D12895" s="73">
        <v>23455.74</v>
      </c>
    </row>
    <row r="12896" spans="2:4" x14ac:dyDescent="0.3">
      <c r="B12896" s="72" t="s">
        <v>710</v>
      </c>
      <c r="C12896" s="74" t="s">
        <v>105</v>
      </c>
      <c r="D12896" s="73">
        <v>161417.5</v>
      </c>
    </row>
    <row r="12897" spans="2:4" x14ac:dyDescent="0.3">
      <c r="B12897" s="72" t="s">
        <v>710</v>
      </c>
      <c r="C12897" s="74" t="s">
        <v>107</v>
      </c>
      <c r="D12897" s="73">
        <v>386885.16</v>
      </c>
    </row>
    <row r="12898" spans="2:4" x14ac:dyDescent="0.3">
      <c r="B12898" s="72" t="s">
        <v>710</v>
      </c>
      <c r="C12898" s="74" t="s">
        <v>109</v>
      </c>
      <c r="D12898" s="73">
        <v>5600987.9299999988</v>
      </c>
    </row>
    <row r="12899" spans="2:4" x14ac:dyDescent="0.3">
      <c r="B12899" s="72" t="s">
        <v>710</v>
      </c>
      <c r="C12899" s="74" t="s">
        <v>111</v>
      </c>
      <c r="D12899" s="73">
        <v>684381.09000000008</v>
      </c>
    </row>
    <row r="12900" spans="2:4" x14ac:dyDescent="0.3">
      <c r="B12900" s="72" t="s">
        <v>710</v>
      </c>
      <c r="C12900" s="74" t="s">
        <v>117</v>
      </c>
      <c r="D12900" s="73">
        <v>1772768.53</v>
      </c>
    </row>
    <row r="12901" spans="2:4" x14ac:dyDescent="0.3">
      <c r="B12901" s="72" t="s">
        <v>710</v>
      </c>
      <c r="C12901" s="74" t="s">
        <v>119</v>
      </c>
      <c r="D12901" s="73">
        <v>119376.94</v>
      </c>
    </row>
    <row r="12902" spans="2:4" x14ac:dyDescent="0.3">
      <c r="B12902" s="72" t="s">
        <v>710</v>
      </c>
      <c r="C12902" s="74" t="s">
        <v>121</v>
      </c>
      <c r="D12902" s="73">
        <v>58918.17</v>
      </c>
    </row>
    <row r="12903" spans="2:4" x14ac:dyDescent="0.3">
      <c r="B12903" s="72" t="s">
        <v>710</v>
      </c>
      <c r="C12903" s="74" t="s">
        <v>22</v>
      </c>
      <c r="D12903" s="73">
        <v>566032.81000000006</v>
      </c>
    </row>
    <row r="12904" spans="2:4" x14ac:dyDescent="0.3">
      <c r="B12904" s="72" t="s">
        <v>710</v>
      </c>
      <c r="C12904" s="74" t="s">
        <v>6</v>
      </c>
      <c r="D12904" s="73">
        <v>31660.77</v>
      </c>
    </row>
    <row r="12905" spans="2:4" x14ac:dyDescent="0.3">
      <c r="B12905" s="72" t="s">
        <v>710</v>
      </c>
      <c r="C12905" s="74" t="s">
        <v>10</v>
      </c>
      <c r="D12905" s="73">
        <v>244424.84000000005</v>
      </c>
    </row>
    <row r="12906" spans="2:4" x14ac:dyDescent="0.3">
      <c r="B12906" s="72" t="s">
        <v>710</v>
      </c>
      <c r="C12906" s="74" t="s">
        <v>12</v>
      </c>
      <c r="D12906" s="73">
        <v>113857.03</v>
      </c>
    </row>
    <row r="12907" spans="2:4" x14ac:dyDescent="0.3">
      <c r="B12907" s="72" t="s">
        <v>710</v>
      </c>
      <c r="C12907" s="74" t="s">
        <v>14</v>
      </c>
      <c r="D12907" s="73">
        <v>361717</v>
      </c>
    </row>
    <row r="12908" spans="2:4" x14ac:dyDescent="0.3">
      <c r="B12908" s="72" t="s">
        <v>710</v>
      </c>
      <c r="C12908" s="74" t="s">
        <v>16</v>
      </c>
      <c r="D12908" s="73">
        <v>182402.16</v>
      </c>
    </row>
    <row r="12909" spans="2:4" x14ac:dyDescent="0.3">
      <c r="B12909" s="72" t="s">
        <v>710</v>
      </c>
      <c r="C12909" s="74" t="s">
        <v>18</v>
      </c>
      <c r="D12909" s="73">
        <v>95152.51999999999</v>
      </c>
    </row>
    <row r="12910" spans="2:4" x14ac:dyDescent="0.3">
      <c r="B12910" s="72" t="s">
        <v>710</v>
      </c>
      <c r="C12910" s="74" t="s">
        <v>20</v>
      </c>
      <c r="D12910" s="73">
        <v>733323.87</v>
      </c>
    </row>
    <row r="12911" spans="2:4" x14ac:dyDescent="0.3">
      <c r="B12911" s="72" t="s">
        <v>582</v>
      </c>
      <c r="C12911" s="74" t="s">
        <v>194</v>
      </c>
      <c r="D12911" s="73">
        <v>1454.26</v>
      </c>
    </row>
    <row r="12912" spans="2:4" x14ac:dyDescent="0.3">
      <c r="B12912" s="72" t="s">
        <v>582</v>
      </c>
      <c r="C12912" s="74" t="s">
        <v>193</v>
      </c>
      <c r="D12912" s="73">
        <v>-1454.26</v>
      </c>
    </row>
    <row r="12913" spans="2:4" x14ac:dyDescent="0.3">
      <c r="B12913" s="72" t="s">
        <v>582</v>
      </c>
      <c r="C12913" s="74" t="s">
        <v>191</v>
      </c>
      <c r="D12913" s="73">
        <v>7014.33</v>
      </c>
    </row>
    <row r="12914" spans="2:4" x14ac:dyDescent="0.3">
      <c r="B12914" s="72" t="s">
        <v>582</v>
      </c>
      <c r="C12914" s="74" t="s">
        <v>192</v>
      </c>
      <c r="D12914" s="73">
        <v>587251.47</v>
      </c>
    </row>
    <row r="12915" spans="2:4" x14ac:dyDescent="0.3">
      <c r="B12915" s="72" t="s">
        <v>582</v>
      </c>
      <c r="C12915" s="74" t="s">
        <v>180</v>
      </c>
      <c r="D12915" s="73">
        <v>4347.62</v>
      </c>
    </row>
    <row r="12916" spans="2:4" x14ac:dyDescent="0.3">
      <c r="B12916" s="72" t="s">
        <v>582</v>
      </c>
      <c r="C12916" s="74" t="s">
        <v>182</v>
      </c>
      <c r="D12916" s="73">
        <v>120310.04000000001</v>
      </c>
    </row>
    <row r="12917" spans="2:4" x14ac:dyDescent="0.3">
      <c r="B12917" s="72" t="s">
        <v>582</v>
      </c>
      <c r="C12917" s="74" t="s">
        <v>139</v>
      </c>
      <c r="D12917" s="73">
        <v>59116</v>
      </c>
    </row>
    <row r="12918" spans="2:4" x14ac:dyDescent="0.3">
      <c r="B12918" s="72" t="s">
        <v>582</v>
      </c>
      <c r="C12918" s="74" t="s">
        <v>141</v>
      </c>
      <c r="D12918" s="73">
        <v>97994.73</v>
      </c>
    </row>
    <row r="12919" spans="2:4" x14ac:dyDescent="0.3">
      <c r="B12919" s="72" t="s">
        <v>582</v>
      </c>
      <c r="C12919" s="74" t="s">
        <v>143</v>
      </c>
      <c r="D12919" s="73">
        <v>2160.4899999999998</v>
      </c>
    </row>
    <row r="12920" spans="2:4" x14ac:dyDescent="0.3">
      <c r="B12920" s="72" t="s">
        <v>582</v>
      </c>
      <c r="C12920" s="74" t="s">
        <v>145</v>
      </c>
      <c r="D12920" s="73">
        <v>2137.4699999999998</v>
      </c>
    </row>
    <row r="12921" spans="2:4" x14ac:dyDescent="0.3">
      <c r="B12921" s="72" t="s">
        <v>582</v>
      </c>
      <c r="C12921" s="74" t="s">
        <v>149</v>
      </c>
      <c r="D12921" s="73">
        <v>0.03</v>
      </c>
    </row>
    <row r="12922" spans="2:4" x14ac:dyDescent="0.3">
      <c r="B12922" s="72" t="s">
        <v>582</v>
      </c>
      <c r="C12922" s="74" t="s">
        <v>159</v>
      </c>
      <c r="D12922" s="73">
        <v>10342.43</v>
      </c>
    </row>
    <row r="12923" spans="2:4" x14ac:dyDescent="0.3">
      <c r="B12923" s="72" t="s">
        <v>582</v>
      </c>
      <c r="C12923" s="74" t="s">
        <v>161</v>
      </c>
      <c r="D12923" s="73">
        <v>77578.45</v>
      </c>
    </row>
    <row r="12924" spans="2:4" x14ac:dyDescent="0.3">
      <c r="B12924" s="72" t="s">
        <v>582</v>
      </c>
      <c r="C12924" s="74" t="s">
        <v>163</v>
      </c>
      <c r="D12924" s="73">
        <v>9329.1500000000015</v>
      </c>
    </row>
    <row r="12925" spans="2:4" x14ac:dyDescent="0.3">
      <c r="B12925" s="72" t="s">
        <v>582</v>
      </c>
      <c r="C12925" s="74" t="s">
        <v>165</v>
      </c>
      <c r="D12925" s="73">
        <v>43767.35</v>
      </c>
    </row>
    <row r="12926" spans="2:4" x14ac:dyDescent="0.3">
      <c r="B12926" s="72" t="s">
        <v>582</v>
      </c>
      <c r="C12926" s="74" t="s">
        <v>124</v>
      </c>
      <c r="D12926" s="73">
        <v>4113.8999999999996</v>
      </c>
    </row>
    <row r="12927" spans="2:4" x14ac:dyDescent="0.3">
      <c r="B12927" s="72" t="s">
        <v>582</v>
      </c>
      <c r="C12927" s="74" t="s">
        <v>126</v>
      </c>
      <c r="D12927" s="73">
        <v>23128.080000000002</v>
      </c>
    </row>
    <row r="12928" spans="2:4" x14ac:dyDescent="0.3">
      <c r="B12928" s="72" t="s">
        <v>582</v>
      </c>
      <c r="C12928" s="74" t="s">
        <v>128</v>
      </c>
      <c r="D12928" s="73">
        <v>56853.799999999996</v>
      </c>
    </row>
    <row r="12929" spans="2:4" x14ac:dyDescent="0.3">
      <c r="B12929" s="72" t="s">
        <v>582</v>
      </c>
      <c r="C12929" s="74" t="s">
        <v>130</v>
      </c>
      <c r="D12929" s="73">
        <v>3582.8</v>
      </c>
    </row>
    <row r="12930" spans="2:4" x14ac:dyDescent="0.3">
      <c r="B12930" s="72" t="s">
        <v>582</v>
      </c>
      <c r="C12930" s="74" t="s">
        <v>132</v>
      </c>
      <c r="D12930" s="73">
        <v>24335.65</v>
      </c>
    </row>
    <row r="12931" spans="2:4" x14ac:dyDescent="0.3">
      <c r="B12931" s="72" t="s">
        <v>582</v>
      </c>
      <c r="C12931" s="74" t="s">
        <v>39</v>
      </c>
      <c r="D12931" s="73">
        <v>3341.46</v>
      </c>
    </row>
    <row r="12932" spans="2:4" x14ac:dyDescent="0.3">
      <c r="B12932" s="72" t="s">
        <v>582</v>
      </c>
      <c r="C12932" s="74" t="s">
        <v>49</v>
      </c>
      <c r="D12932" s="73">
        <v>3854.46</v>
      </c>
    </row>
    <row r="12933" spans="2:4" x14ac:dyDescent="0.3">
      <c r="B12933" s="72" t="s">
        <v>582</v>
      </c>
      <c r="C12933" s="74" t="s">
        <v>51</v>
      </c>
      <c r="D12933" s="73">
        <v>2604.77</v>
      </c>
    </row>
    <row r="12934" spans="2:4" x14ac:dyDescent="0.3">
      <c r="B12934" s="72" t="s">
        <v>582</v>
      </c>
      <c r="C12934" s="74" t="s">
        <v>55</v>
      </c>
      <c r="D12934" s="73">
        <v>42782.3</v>
      </c>
    </row>
    <row r="12935" spans="2:4" x14ac:dyDescent="0.3">
      <c r="B12935" s="72" t="s">
        <v>582</v>
      </c>
      <c r="C12935" s="74" t="s">
        <v>65</v>
      </c>
      <c r="D12935" s="73">
        <v>55.510000000000048</v>
      </c>
    </row>
    <row r="12936" spans="2:4" x14ac:dyDescent="0.3">
      <c r="B12936" s="72" t="s">
        <v>582</v>
      </c>
      <c r="C12936" s="74" t="s">
        <v>67</v>
      </c>
      <c r="D12936" s="73">
        <v>349.43</v>
      </c>
    </row>
    <row r="12937" spans="2:4" x14ac:dyDescent="0.3">
      <c r="B12937" s="72" t="s">
        <v>582</v>
      </c>
      <c r="C12937" s="74" t="s">
        <v>69</v>
      </c>
      <c r="D12937" s="73">
        <v>4661.1099999999997</v>
      </c>
    </row>
    <row r="12938" spans="2:4" x14ac:dyDescent="0.3">
      <c r="B12938" s="72" t="s">
        <v>582</v>
      </c>
      <c r="C12938" s="74" t="s">
        <v>71</v>
      </c>
      <c r="D12938" s="73">
        <v>14640.77</v>
      </c>
    </row>
    <row r="12939" spans="2:4" x14ac:dyDescent="0.3">
      <c r="B12939" s="72" t="s">
        <v>582</v>
      </c>
      <c r="C12939" s="74" t="s">
        <v>79</v>
      </c>
      <c r="D12939" s="73">
        <v>300</v>
      </c>
    </row>
    <row r="12940" spans="2:4" x14ac:dyDescent="0.3">
      <c r="B12940" s="72" t="s">
        <v>582</v>
      </c>
      <c r="C12940" s="74" t="s">
        <v>83</v>
      </c>
      <c r="D12940" s="73">
        <v>5075.3500000000004</v>
      </c>
    </row>
    <row r="12941" spans="2:4" x14ac:dyDescent="0.3">
      <c r="B12941" s="72" t="s">
        <v>582</v>
      </c>
      <c r="C12941" s="74" t="s">
        <v>85</v>
      </c>
      <c r="D12941" s="73">
        <v>173.22</v>
      </c>
    </row>
    <row r="12942" spans="2:4" x14ac:dyDescent="0.3">
      <c r="B12942" s="72" t="s">
        <v>582</v>
      </c>
      <c r="C12942" s="74" t="s">
        <v>89</v>
      </c>
      <c r="D12942" s="73">
        <v>1482.48</v>
      </c>
    </row>
    <row r="12943" spans="2:4" x14ac:dyDescent="0.3">
      <c r="B12943" s="72" t="s">
        <v>582</v>
      </c>
      <c r="C12943" s="74" t="s">
        <v>91</v>
      </c>
      <c r="D12943" s="73">
        <v>5520.6</v>
      </c>
    </row>
    <row r="12944" spans="2:4" x14ac:dyDescent="0.3">
      <c r="B12944" s="72" t="s">
        <v>582</v>
      </c>
      <c r="C12944" s="74" t="s">
        <v>93</v>
      </c>
      <c r="D12944" s="73">
        <v>10218.32</v>
      </c>
    </row>
    <row r="12945" spans="2:4" x14ac:dyDescent="0.3">
      <c r="B12945" s="72" t="s">
        <v>582</v>
      </c>
      <c r="C12945" s="74" t="s">
        <v>95</v>
      </c>
      <c r="D12945" s="73">
        <v>479.27</v>
      </c>
    </row>
    <row r="12946" spans="2:4" x14ac:dyDescent="0.3">
      <c r="B12946" s="72" t="s">
        <v>582</v>
      </c>
      <c r="C12946" s="74" t="s">
        <v>99</v>
      </c>
      <c r="D12946" s="73">
        <v>2093.6</v>
      </c>
    </row>
    <row r="12947" spans="2:4" x14ac:dyDescent="0.3">
      <c r="B12947" s="72" t="s">
        <v>582</v>
      </c>
      <c r="C12947" s="74" t="s">
        <v>101</v>
      </c>
      <c r="D12947" s="73">
        <v>12925.8</v>
      </c>
    </row>
    <row r="12948" spans="2:4" x14ac:dyDescent="0.3">
      <c r="B12948" s="72" t="s">
        <v>582</v>
      </c>
      <c r="C12948" s="74" t="s">
        <v>109</v>
      </c>
      <c r="D12948" s="73">
        <v>11595.279999999999</v>
      </c>
    </row>
    <row r="12949" spans="2:4" x14ac:dyDescent="0.3">
      <c r="B12949" s="72" t="s">
        <v>582</v>
      </c>
      <c r="C12949" s="74" t="s">
        <v>111</v>
      </c>
      <c r="D12949" s="73">
        <v>2282.9700000000003</v>
      </c>
    </row>
    <row r="12950" spans="2:4" x14ac:dyDescent="0.3">
      <c r="B12950" s="72" t="s">
        <v>582</v>
      </c>
      <c r="C12950" s="74" t="s">
        <v>117</v>
      </c>
      <c r="D12950" s="73">
        <v>33833.4</v>
      </c>
    </row>
    <row r="12951" spans="2:4" x14ac:dyDescent="0.3">
      <c r="B12951" s="72" t="s">
        <v>582</v>
      </c>
      <c r="C12951" s="74" t="s">
        <v>121</v>
      </c>
      <c r="D12951" s="73">
        <v>3024.37</v>
      </c>
    </row>
    <row r="12952" spans="2:4" x14ac:dyDescent="0.3">
      <c r="B12952" s="72" t="s">
        <v>394</v>
      </c>
      <c r="C12952" s="74" t="s">
        <v>194</v>
      </c>
      <c r="D12952" s="73">
        <v>654</v>
      </c>
    </row>
    <row r="12953" spans="2:4" x14ac:dyDescent="0.3">
      <c r="B12953" s="72" t="s">
        <v>394</v>
      </c>
      <c r="C12953" s="74" t="s">
        <v>193</v>
      </c>
      <c r="D12953" s="73">
        <v>-654</v>
      </c>
    </row>
    <row r="12954" spans="2:4" x14ac:dyDescent="0.3">
      <c r="B12954" s="72" t="s">
        <v>394</v>
      </c>
      <c r="C12954" s="74" t="s">
        <v>186</v>
      </c>
      <c r="D12954" s="73">
        <v>21818.75</v>
      </c>
    </row>
    <row r="12955" spans="2:4" x14ac:dyDescent="0.3">
      <c r="B12955" s="72" t="s">
        <v>394</v>
      </c>
      <c r="C12955" s="74" t="s">
        <v>187</v>
      </c>
      <c r="D12955" s="73">
        <v>9736.36</v>
      </c>
    </row>
    <row r="12956" spans="2:4" x14ac:dyDescent="0.3">
      <c r="B12956" s="72" t="s">
        <v>394</v>
      </c>
      <c r="C12956" s="74" t="s">
        <v>190</v>
      </c>
      <c r="D12956" s="73">
        <v>28896.5</v>
      </c>
    </row>
    <row r="12957" spans="2:4" x14ac:dyDescent="0.3">
      <c r="B12957" s="72" t="s">
        <v>394</v>
      </c>
      <c r="C12957" s="74" t="s">
        <v>191</v>
      </c>
      <c r="D12957" s="73">
        <v>6325.62</v>
      </c>
    </row>
    <row r="12958" spans="2:4" x14ac:dyDescent="0.3">
      <c r="B12958" s="72" t="s">
        <v>394</v>
      </c>
      <c r="C12958" s="74" t="s">
        <v>192</v>
      </c>
      <c r="D12958" s="73">
        <v>324155.80999999994</v>
      </c>
    </row>
    <row r="12959" spans="2:4" x14ac:dyDescent="0.3">
      <c r="B12959" s="72" t="s">
        <v>394</v>
      </c>
      <c r="C12959" s="74" t="s">
        <v>172</v>
      </c>
      <c r="D12959" s="73">
        <v>576.96</v>
      </c>
    </row>
    <row r="12960" spans="2:4" x14ac:dyDescent="0.3">
      <c r="B12960" s="72" t="s">
        <v>394</v>
      </c>
      <c r="C12960" s="74" t="s">
        <v>178</v>
      </c>
      <c r="D12960" s="73">
        <v>554.6</v>
      </c>
    </row>
    <row r="12961" spans="2:4" x14ac:dyDescent="0.3">
      <c r="B12961" s="72" t="s">
        <v>394</v>
      </c>
      <c r="C12961" s="74" t="s">
        <v>180</v>
      </c>
      <c r="D12961" s="73">
        <v>1336.99</v>
      </c>
    </row>
    <row r="12962" spans="2:4" x14ac:dyDescent="0.3">
      <c r="B12962" s="72" t="s">
        <v>394</v>
      </c>
      <c r="C12962" s="74" t="s">
        <v>182</v>
      </c>
      <c r="D12962" s="73">
        <v>91558.950000000012</v>
      </c>
    </row>
    <row r="12963" spans="2:4" x14ac:dyDescent="0.3">
      <c r="B12963" s="72" t="s">
        <v>394</v>
      </c>
      <c r="C12963" s="74" t="s">
        <v>139</v>
      </c>
      <c r="D12963" s="73">
        <v>18409.900000000001</v>
      </c>
    </row>
    <row r="12964" spans="2:4" x14ac:dyDescent="0.3">
      <c r="B12964" s="72" t="s">
        <v>394</v>
      </c>
      <c r="C12964" s="74" t="s">
        <v>141</v>
      </c>
      <c r="D12964" s="73">
        <v>45846.1</v>
      </c>
    </row>
    <row r="12965" spans="2:4" x14ac:dyDescent="0.3">
      <c r="B12965" s="72" t="s">
        <v>394</v>
      </c>
      <c r="C12965" s="74" t="s">
        <v>143</v>
      </c>
      <c r="D12965" s="73">
        <v>2532.6</v>
      </c>
    </row>
    <row r="12966" spans="2:4" x14ac:dyDescent="0.3">
      <c r="B12966" s="72" t="s">
        <v>394</v>
      </c>
      <c r="C12966" s="74" t="s">
        <v>145</v>
      </c>
      <c r="D12966" s="73">
        <v>2554.67</v>
      </c>
    </row>
    <row r="12967" spans="2:4" x14ac:dyDescent="0.3">
      <c r="B12967" s="72" t="s">
        <v>394</v>
      </c>
      <c r="C12967" s="74" t="s">
        <v>147</v>
      </c>
      <c r="D12967" s="73">
        <v>93.1</v>
      </c>
    </row>
    <row r="12968" spans="2:4" x14ac:dyDescent="0.3">
      <c r="B12968" s="72" t="s">
        <v>394</v>
      </c>
      <c r="C12968" s="74" t="s">
        <v>149</v>
      </c>
      <c r="D12968" s="73">
        <v>320.14</v>
      </c>
    </row>
    <row r="12969" spans="2:4" x14ac:dyDescent="0.3">
      <c r="B12969" s="72" t="s">
        <v>394</v>
      </c>
      <c r="C12969" s="74" t="s">
        <v>159</v>
      </c>
      <c r="D12969" s="73">
        <v>7119.2099999999991</v>
      </c>
    </row>
    <row r="12970" spans="2:4" x14ac:dyDescent="0.3">
      <c r="B12970" s="72" t="s">
        <v>394</v>
      </c>
      <c r="C12970" s="74" t="s">
        <v>161</v>
      </c>
      <c r="D12970" s="73">
        <v>43924.229999999996</v>
      </c>
    </row>
    <row r="12971" spans="2:4" x14ac:dyDescent="0.3">
      <c r="B12971" s="72" t="s">
        <v>394</v>
      </c>
      <c r="C12971" s="74" t="s">
        <v>163</v>
      </c>
      <c r="D12971" s="73">
        <v>7125.12</v>
      </c>
    </row>
    <row r="12972" spans="2:4" x14ac:dyDescent="0.3">
      <c r="B12972" s="72" t="s">
        <v>394</v>
      </c>
      <c r="C12972" s="74" t="s">
        <v>165</v>
      </c>
      <c r="D12972" s="73">
        <v>28140.620000000003</v>
      </c>
    </row>
    <row r="12973" spans="2:4" x14ac:dyDescent="0.3">
      <c r="B12973" s="72" t="s">
        <v>394</v>
      </c>
      <c r="C12973" s="74" t="s">
        <v>124</v>
      </c>
      <c r="D12973" s="73">
        <v>25702.51</v>
      </c>
    </row>
    <row r="12974" spans="2:4" x14ac:dyDescent="0.3">
      <c r="B12974" s="72" t="s">
        <v>394</v>
      </c>
      <c r="C12974" s="74" t="s">
        <v>126</v>
      </c>
      <c r="D12974" s="73">
        <v>580.32000000000005</v>
      </c>
    </row>
    <row r="12975" spans="2:4" x14ac:dyDescent="0.3">
      <c r="B12975" s="72" t="s">
        <v>394</v>
      </c>
      <c r="C12975" s="74" t="s">
        <v>130</v>
      </c>
      <c r="D12975" s="73">
        <v>13202.08</v>
      </c>
    </row>
    <row r="12976" spans="2:4" x14ac:dyDescent="0.3">
      <c r="B12976" s="72" t="s">
        <v>394</v>
      </c>
      <c r="C12976" s="74" t="s">
        <v>132</v>
      </c>
      <c r="D12976" s="73">
        <v>31770.549999999996</v>
      </c>
    </row>
    <row r="12977" spans="2:4" x14ac:dyDescent="0.3">
      <c r="B12977" s="72" t="s">
        <v>394</v>
      </c>
      <c r="C12977" s="74" t="s">
        <v>39</v>
      </c>
      <c r="D12977" s="73">
        <v>2371.2799999999997</v>
      </c>
    </row>
    <row r="12978" spans="2:4" x14ac:dyDescent="0.3">
      <c r="B12978" s="72" t="s">
        <v>394</v>
      </c>
      <c r="C12978" s="74" t="s">
        <v>45</v>
      </c>
      <c r="D12978" s="73">
        <v>6793.8</v>
      </c>
    </row>
    <row r="12979" spans="2:4" x14ac:dyDescent="0.3">
      <c r="B12979" s="72" t="s">
        <v>394</v>
      </c>
      <c r="C12979" s="74" t="s">
        <v>49</v>
      </c>
      <c r="D12979" s="73">
        <v>2664.22</v>
      </c>
    </row>
    <row r="12980" spans="2:4" x14ac:dyDescent="0.3">
      <c r="B12980" s="72" t="s">
        <v>394</v>
      </c>
      <c r="C12980" s="74" t="s">
        <v>55</v>
      </c>
      <c r="D12980" s="73">
        <v>94977.950000000012</v>
      </c>
    </row>
    <row r="12981" spans="2:4" x14ac:dyDescent="0.3">
      <c r="B12981" s="72" t="s">
        <v>394</v>
      </c>
      <c r="C12981" s="74" t="s">
        <v>57</v>
      </c>
      <c r="D12981" s="73">
        <v>845</v>
      </c>
    </row>
    <row r="12982" spans="2:4" x14ac:dyDescent="0.3">
      <c r="B12982" s="72" t="s">
        <v>394</v>
      </c>
      <c r="C12982" s="74" t="s">
        <v>65</v>
      </c>
      <c r="D12982" s="73">
        <v>2136.79</v>
      </c>
    </row>
    <row r="12983" spans="2:4" x14ac:dyDescent="0.3">
      <c r="B12983" s="72" t="s">
        <v>394</v>
      </c>
      <c r="C12983" s="74" t="s">
        <v>67</v>
      </c>
      <c r="D12983" s="73">
        <v>371.06</v>
      </c>
    </row>
    <row r="12984" spans="2:4" x14ac:dyDescent="0.3">
      <c r="B12984" s="72" t="s">
        <v>394</v>
      </c>
      <c r="C12984" s="74" t="s">
        <v>69</v>
      </c>
      <c r="D12984" s="73">
        <v>7233.8</v>
      </c>
    </row>
    <row r="12985" spans="2:4" x14ac:dyDescent="0.3">
      <c r="B12985" s="72" t="s">
        <v>394</v>
      </c>
      <c r="C12985" s="74" t="s">
        <v>71</v>
      </c>
      <c r="D12985" s="73">
        <v>16358.279999999999</v>
      </c>
    </row>
    <row r="12986" spans="2:4" x14ac:dyDescent="0.3">
      <c r="B12986" s="72" t="s">
        <v>394</v>
      </c>
      <c r="C12986" s="74" t="s">
        <v>81</v>
      </c>
      <c r="D12986" s="73">
        <v>19987.689999999999</v>
      </c>
    </row>
    <row r="12987" spans="2:4" x14ac:dyDescent="0.3">
      <c r="B12987" s="72" t="s">
        <v>394</v>
      </c>
      <c r="C12987" s="74" t="s">
        <v>87</v>
      </c>
      <c r="D12987" s="73">
        <v>1566.89</v>
      </c>
    </row>
    <row r="12988" spans="2:4" x14ac:dyDescent="0.3">
      <c r="B12988" s="72" t="s">
        <v>394</v>
      </c>
      <c r="C12988" s="74" t="s">
        <v>91</v>
      </c>
      <c r="D12988" s="73">
        <v>5778.8499999999995</v>
      </c>
    </row>
    <row r="12989" spans="2:4" x14ac:dyDescent="0.3">
      <c r="B12989" s="72" t="s">
        <v>394</v>
      </c>
      <c r="C12989" s="74" t="s">
        <v>93</v>
      </c>
      <c r="D12989" s="73">
        <v>15061.34</v>
      </c>
    </row>
    <row r="12990" spans="2:4" x14ac:dyDescent="0.3">
      <c r="B12990" s="72" t="s">
        <v>394</v>
      </c>
      <c r="C12990" s="74" t="s">
        <v>97</v>
      </c>
      <c r="D12990" s="73">
        <v>-34</v>
      </c>
    </row>
    <row r="12991" spans="2:4" x14ac:dyDescent="0.3">
      <c r="B12991" s="72" t="s">
        <v>394</v>
      </c>
      <c r="C12991" s="74" t="s">
        <v>101</v>
      </c>
      <c r="D12991" s="73">
        <v>1816</v>
      </c>
    </row>
    <row r="12992" spans="2:4" x14ac:dyDescent="0.3">
      <c r="B12992" s="72" t="s">
        <v>394</v>
      </c>
      <c r="C12992" s="74" t="s">
        <v>105</v>
      </c>
      <c r="D12992" s="73">
        <v>1131</v>
      </c>
    </row>
    <row r="12993" spans="2:4" x14ac:dyDescent="0.3">
      <c r="B12993" s="72" t="s">
        <v>394</v>
      </c>
      <c r="C12993" s="74" t="s">
        <v>109</v>
      </c>
      <c r="D12993" s="73">
        <v>26956.07</v>
      </c>
    </row>
    <row r="12994" spans="2:4" x14ac:dyDescent="0.3">
      <c r="B12994" s="72" t="s">
        <v>394</v>
      </c>
      <c r="C12994" s="74" t="s">
        <v>111</v>
      </c>
      <c r="D12994" s="73">
        <v>239</v>
      </c>
    </row>
    <row r="12995" spans="2:4" x14ac:dyDescent="0.3">
      <c r="B12995" s="72" t="s">
        <v>394</v>
      </c>
      <c r="C12995" s="74" t="s">
        <v>117</v>
      </c>
      <c r="D12995" s="73">
        <v>37054</v>
      </c>
    </row>
    <row r="12996" spans="2:4" x14ac:dyDescent="0.3">
      <c r="B12996" s="72" t="s">
        <v>394</v>
      </c>
      <c r="C12996" s="74" t="s">
        <v>119</v>
      </c>
      <c r="D12996" s="73">
        <v>442.06</v>
      </c>
    </row>
    <row r="12997" spans="2:4" x14ac:dyDescent="0.3">
      <c r="B12997" s="72" t="s">
        <v>394</v>
      </c>
      <c r="C12997" s="74" t="s">
        <v>121</v>
      </c>
      <c r="D12997" s="73">
        <v>4565.0200000000004</v>
      </c>
    </row>
    <row r="12998" spans="2:4" x14ac:dyDescent="0.3">
      <c r="B12998" s="72" t="s">
        <v>394</v>
      </c>
      <c r="C12998" s="74" t="s">
        <v>22</v>
      </c>
      <c r="D12998" s="73">
        <v>436.94</v>
      </c>
    </row>
    <row r="12999" spans="2:4" x14ac:dyDescent="0.3">
      <c r="B12999" s="72" t="s">
        <v>538</v>
      </c>
      <c r="C12999" s="74" t="s">
        <v>194</v>
      </c>
      <c r="D12999" s="73">
        <v>1477.6</v>
      </c>
    </row>
    <row r="13000" spans="2:4" x14ac:dyDescent="0.3">
      <c r="B13000" s="72" t="s">
        <v>538</v>
      </c>
      <c r="C13000" s="74" t="s">
        <v>193</v>
      </c>
      <c r="D13000" s="73">
        <v>-1477.6</v>
      </c>
    </row>
    <row r="13001" spans="2:4" x14ac:dyDescent="0.3">
      <c r="B13001" s="72" t="s">
        <v>538</v>
      </c>
      <c r="C13001" s="74" t="s">
        <v>185</v>
      </c>
      <c r="D13001" s="73">
        <v>62755</v>
      </c>
    </row>
    <row r="13002" spans="2:4" x14ac:dyDescent="0.3">
      <c r="B13002" s="72" t="s">
        <v>538</v>
      </c>
      <c r="C13002" s="74" t="s">
        <v>186</v>
      </c>
      <c r="D13002" s="73">
        <v>248333.45999999996</v>
      </c>
    </row>
    <row r="13003" spans="2:4" x14ac:dyDescent="0.3">
      <c r="B13003" s="72" t="s">
        <v>538</v>
      </c>
      <c r="C13003" s="74" t="s">
        <v>187</v>
      </c>
      <c r="D13003" s="73">
        <v>121702.38</v>
      </c>
    </row>
    <row r="13004" spans="2:4" x14ac:dyDescent="0.3">
      <c r="B13004" s="72" t="s">
        <v>538</v>
      </c>
      <c r="C13004" s="74" t="s">
        <v>190</v>
      </c>
      <c r="D13004" s="73">
        <v>242718.66999999998</v>
      </c>
    </row>
    <row r="13005" spans="2:4" x14ac:dyDescent="0.3">
      <c r="B13005" s="72" t="s">
        <v>538</v>
      </c>
      <c r="C13005" s="74" t="s">
        <v>191</v>
      </c>
      <c r="D13005" s="73">
        <v>183631.44999999998</v>
      </c>
    </row>
    <row r="13006" spans="2:4" x14ac:dyDescent="0.3">
      <c r="B13006" s="72" t="s">
        <v>538</v>
      </c>
      <c r="C13006" s="74" t="s">
        <v>192</v>
      </c>
      <c r="D13006" s="73">
        <v>8684404.1999999993</v>
      </c>
    </row>
    <row r="13007" spans="2:4" x14ac:dyDescent="0.3">
      <c r="B13007" s="72" t="s">
        <v>538</v>
      </c>
      <c r="C13007" s="74" t="s">
        <v>172</v>
      </c>
      <c r="D13007" s="73">
        <v>44964.44999999999</v>
      </c>
    </row>
    <row r="13008" spans="2:4" x14ac:dyDescent="0.3">
      <c r="B13008" s="72" t="s">
        <v>538</v>
      </c>
      <c r="C13008" s="74" t="s">
        <v>174</v>
      </c>
      <c r="D13008" s="73">
        <v>232964.21999999997</v>
      </c>
    </row>
    <row r="13009" spans="2:4" x14ac:dyDescent="0.3">
      <c r="B13009" s="72" t="s">
        <v>538</v>
      </c>
      <c r="C13009" s="74" t="s">
        <v>178</v>
      </c>
      <c r="D13009" s="73">
        <v>52867.489999999991</v>
      </c>
    </row>
    <row r="13010" spans="2:4" x14ac:dyDescent="0.3">
      <c r="B13010" s="72" t="s">
        <v>538</v>
      </c>
      <c r="C13010" s="74" t="s">
        <v>180</v>
      </c>
      <c r="D13010" s="73">
        <v>75576.429999999993</v>
      </c>
    </row>
    <row r="13011" spans="2:4" x14ac:dyDescent="0.3">
      <c r="B13011" s="72" t="s">
        <v>538</v>
      </c>
      <c r="C13011" s="74" t="s">
        <v>182</v>
      </c>
      <c r="D13011" s="73">
        <v>2290738.86</v>
      </c>
    </row>
    <row r="13012" spans="2:4" x14ac:dyDescent="0.3">
      <c r="B13012" s="72" t="s">
        <v>538</v>
      </c>
      <c r="C13012" s="74" t="s">
        <v>139</v>
      </c>
      <c r="D13012" s="73">
        <v>770570.09000000008</v>
      </c>
    </row>
    <row r="13013" spans="2:4" x14ac:dyDescent="0.3">
      <c r="B13013" s="72" t="s">
        <v>538</v>
      </c>
      <c r="C13013" s="74" t="s">
        <v>141</v>
      </c>
      <c r="D13013" s="73">
        <v>1319518.9099999999</v>
      </c>
    </row>
    <row r="13014" spans="2:4" x14ac:dyDescent="0.3">
      <c r="B13014" s="72" t="s">
        <v>538</v>
      </c>
      <c r="C13014" s="74" t="s">
        <v>143</v>
      </c>
      <c r="D13014" s="73">
        <v>53357.030000000006</v>
      </c>
    </row>
    <row r="13015" spans="2:4" x14ac:dyDescent="0.3">
      <c r="B13015" s="72" t="s">
        <v>538</v>
      </c>
      <c r="C13015" s="74" t="s">
        <v>145</v>
      </c>
      <c r="D13015" s="73">
        <v>44762.96</v>
      </c>
    </row>
    <row r="13016" spans="2:4" x14ac:dyDescent="0.3">
      <c r="B13016" s="72" t="s">
        <v>538</v>
      </c>
      <c r="C13016" s="74" t="s">
        <v>147</v>
      </c>
      <c r="D13016" s="73">
        <v>10041.709999999999</v>
      </c>
    </row>
    <row r="13017" spans="2:4" x14ac:dyDescent="0.3">
      <c r="B13017" s="72" t="s">
        <v>538</v>
      </c>
      <c r="C13017" s="74" t="s">
        <v>149</v>
      </c>
      <c r="D13017" s="73">
        <v>30339.690000000006</v>
      </c>
    </row>
    <row r="13018" spans="2:4" x14ac:dyDescent="0.3">
      <c r="B13018" s="72" t="s">
        <v>538</v>
      </c>
      <c r="C13018" s="74" t="s">
        <v>159</v>
      </c>
      <c r="D13018" s="73">
        <v>289440.42999999993</v>
      </c>
    </row>
    <row r="13019" spans="2:4" x14ac:dyDescent="0.3">
      <c r="B13019" s="72" t="s">
        <v>538</v>
      </c>
      <c r="C13019" s="74" t="s">
        <v>161</v>
      </c>
      <c r="D13019" s="73">
        <v>1333614.6400000001</v>
      </c>
    </row>
    <row r="13020" spans="2:4" x14ac:dyDescent="0.3">
      <c r="B13020" s="72" t="s">
        <v>538</v>
      </c>
      <c r="C13020" s="74" t="s">
        <v>163</v>
      </c>
      <c r="D13020" s="73">
        <v>198740.90999999997</v>
      </c>
    </row>
    <row r="13021" spans="2:4" x14ac:dyDescent="0.3">
      <c r="B13021" s="72" t="s">
        <v>538</v>
      </c>
      <c r="C13021" s="74" t="s">
        <v>165</v>
      </c>
      <c r="D13021" s="73">
        <v>702398.83000000007</v>
      </c>
    </row>
    <row r="13022" spans="2:4" x14ac:dyDescent="0.3">
      <c r="B13022" s="72" t="s">
        <v>538</v>
      </c>
      <c r="C13022" s="74" t="s">
        <v>124</v>
      </c>
      <c r="D13022" s="73">
        <v>365014.06</v>
      </c>
    </row>
    <row r="13023" spans="2:4" x14ac:dyDescent="0.3">
      <c r="B13023" s="72" t="s">
        <v>538</v>
      </c>
      <c r="C13023" s="74" t="s">
        <v>126</v>
      </c>
      <c r="D13023" s="73">
        <v>346836.83999999997</v>
      </c>
    </row>
    <row r="13024" spans="2:4" x14ac:dyDescent="0.3">
      <c r="B13024" s="72" t="s">
        <v>538</v>
      </c>
      <c r="C13024" s="74" t="s">
        <v>128</v>
      </c>
      <c r="D13024" s="73">
        <v>252594.43</v>
      </c>
    </row>
    <row r="13025" spans="2:4" x14ac:dyDescent="0.3">
      <c r="B13025" s="72" t="s">
        <v>538</v>
      </c>
      <c r="C13025" s="74" t="s">
        <v>130</v>
      </c>
      <c r="D13025" s="73">
        <v>166847.38</v>
      </c>
    </row>
    <row r="13026" spans="2:4" x14ac:dyDescent="0.3">
      <c r="B13026" s="72" t="s">
        <v>538</v>
      </c>
      <c r="C13026" s="74" t="s">
        <v>132</v>
      </c>
      <c r="D13026" s="73">
        <v>442691.77</v>
      </c>
    </row>
    <row r="13027" spans="2:4" x14ac:dyDescent="0.3">
      <c r="B13027" s="72" t="s">
        <v>538</v>
      </c>
      <c r="C13027" s="74" t="s">
        <v>27</v>
      </c>
      <c r="D13027" s="73">
        <v>10925</v>
      </c>
    </row>
    <row r="13028" spans="2:4" x14ac:dyDescent="0.3">
      <c r="B13028" s="72" t="s">
        <v>538</v>
      </c>
      <c r="C13028" s="74" t="s">
        <v>39</v>
      </c>
      <c r="D13028" s="73">
        <v>36021.160000000003</v>
      </c>
    </row>
    <row r="13029" spans="2:4" x14ac:dyDescent="0.3">
      <c r="B13029" s="72" t="s">
        <v>538</v>
      </c>
      <c r="C13029" s="74" t="s">
        <v>47</v>
      </c>
      <c r="D13029" s="73">
        <v>1214.49</v>
      </c>
    </row>
    <row r="13030" spans="2:4" x14ac:dyDescent="0.3">
      <c r="B13030" s="72" t="s">
        <v>538</v>
      </c>
      <c r="C13030" s="74" t="s">
        <v>49</v>
      </c>
      <c r="D13030" s="73">
        <v>322047.7</v>
      </c>
    </row>
    <row r="13031" spans="2:4" x14ac:dyDescent="0.3">
      <c r="B13031" s="72" t="s">
        <v>538</v>
      </c>
      <c r="C13031" s="74" t="s">
        <v>51</v>
      </c>
      <c r="D13031" s="73">
        <v>53302.33</v>
      </c>
    </row>
    <row r="13032" spans="2:4" x14ac:dyDescent="0.3">
      <c r="B13032" s="72" t="s">
        <v>538</v>
      </c>
      <c r="C13032" s="74" t="s">
        <v>55</v>
      </c>
      <c r="D13032" s="73">
        <v>83294.05</v>
      </c>
    </row>
    <row r="13033" spans="2:4" x14ac:dyDescent="0.3">
      <c r="B13033" s="72" t="s">
        <v>538</v>
      </c>
      <c r="C13033" s="74" t="s">
        <v>57</v>
      </c>
      <c r="D13033" s="73">
        <v>7005.4699999999993</v>
      </c>
    </row>
    <row r="13034" spans="2:4" x14ac:dyDescent="0.3">
      <c r="B13034" s="72" t="s">
        <v>538</v>
      </c>
      <c r="C13034" s="74" t="s">
        <v>63</v>
      </c>
      <c r="D13034" s="73">
        <v>460805.65</v>
      </c>
    </row>
    <row r="13035" spans="2:4" x14ac:dyDescent="0.3">
      <c r="B13035" s="72" t="s">
        <v>538</v>
      </c>
      <c r="C13035" s="74" t="s">
        <v>67</v>
      </c>
      <c r="D13035" s="73">
        <v>2504</v>
      </c>
    </row>
    <row r="13036" spans="2:4" x14ac:dyDescent="0.3">
      <c r="B13036" s="72" t="s">
        <v>538</v>
      </c>
      <c r="C13036" s="74" t="s">
        <v>69</v>
      </c>
      <c r="D13036" s="73">
        <v>194190.93</v>
      </c>
    </row>
    <row r="13037" spans="2:4" x14ac:dyDescent="0.3">
      <c r="B13037" s="72" t="s">
        <v>538</v>
      </c>
      <c r="C13037" s="74" t="s">
        <v>73</v>
      </c>
      <c r="D13037" s="73">
        <v>990384.59</v>
      </c>
    </row>
    <row r="13038" spans="2:4" x14ac:dyDescent="0.3">
      <c r="B13038" s="72" t="s">
        <v>538</v>
      </c>
      <c r="C13038" s="74" t="s">
        <v>81</v>
      </c>
      <c r="D13038" s="73">
        <v>13130.91</v>
      </c>
    </row>
    <row r="13039" spans="2:4" x14ac:dyDescent="0.3">
      <c r="B13039" s="72" t="s">
        <v>538</v>
      </c>
      <c r="C13039" s="74" t="s">
        <v>85</v>
      </c>
      <c r="D13039" s="73">
        <v>43309.53</v>
      </c>
    </row>
    <row r="13040" spans="2:4" x14ac:dyDescent="0.3">
      <c r="B13040" s="72" t="s">
        <v>538</v>
      </c>
      <c r="C13040" s="74" t="s">
        <v>87</v>
      </c>
      <c r="D13040" s="73">
        <v>1000</v>
      </c>
    </row>
    <row r="13041" spans="2:4" x14ac:dyDescent="0.3">
      <c r="B13041" s="72" t="s">
        <v>538</v>
      </c>
      <c r="C13041" s="74" t="s">
        <v>89</v>
      </c>
      <c r="D13041" s="73">
        <v>29041.32</v>
      </c>
    </row>
    <row r="13042" spans="2:4" x14ac:dyDescent="0.3">
      <c r="B13042" s="72" t="s">
        <v>538</v>
      </c>
      <c r="C13042" s="74" t="s">
        <v>91</v>
      </c>
      <c r="D13042" s="73">
        <v>199367.52</v>
      </c>
    </row>
    <row r="13043" spans="2:4" x14ac:dyDescent="0.3">
      <c r="B13043" s="72" t="s">
        <v>538</v>
      </c>
      <c r="C13043" s="74" t="s">
        <v>93</v>
      </c>
      <c r="D13043" s="73">
        <v>42861.4</v>
      </c>
    </row>
    <row r="13044" spans="2:4" x14ac:dyDescent="0.3">
      <c r="B13044" s="72" t="s">
        <v>538</v>
      </c>
      <c r="C13044" s="74" t="s">
        <v>95</v>
      </c>
      <c r="D13044" s="73">
        <v>74974.320000000007</v>
      </c>
    </row>
    <row r="13045" spans="2:4" x14ac:dyDescent="0.3">
      <c r="B13045" s="72" t="s">
        <v>538</v>
      </c>
      <c r="C13045" s="74" t="s">
        <v>97</v>
      </c>
      <c r="D13045" s="73">
        <v>3493.38</v>
      </c>
    </row>
    <row r="13046" spans="2:4" x14ac:dyDescent="0.3">
      <c r="B13046" s="72" t="s">
        <v>538</v>
      </c>
      <c r="C13046" s="74" t="s">
        <v>101</v>
      </c>
      <c r="D13046" s="73">
        <v>444.41</v>
      </c>
    </row>
    <row r="13047" spans="2:4" x14ac:dyDescent="0.3">
      <c r="B13047" s="72" t="s">
        <v>538</v>
      </c>
      <c r="C13047" s="74" t="s">
        <v>103</v>
      </c>
      <c r="D13047" s="73">
        <v>2215.62</v>
      </c>
    </row>
    <row r="13048" spans="2:4" x14ac:dyDescent="0.3">
      <c r="B13048" s="72" t="s">
        <v>538</v>
      </c>
      <c r="C13048" s="74" t="s">
        <v>105</v>
      </c>
      <c r="D13048" s="73">
        <v>20503.259999999998</v>
      </c>
    </row>
    <row r="13049" spans="2:4" x14ac:dyDescent="0.3">
      <c r="B13049" s="72" t="s">
        <v>538</v>
      </c>
      <c r="C13049" s="74" t="s">
        <v>107</v>
      </c>
      <c r="D13049" s="73">
        <v>2417.58</v>
      </c>
    </row>
    <row r="13050" spans="2:4" x14ac:dyDescent="0.3">
      <c r="B13050" s="72" t="s">
        <v>538</v>
      </c>
      <c r="C13050" s="74" t="s">
        <v>109</v>
      </c>
      <c r="D13050" s="73">
        <v>104900.87</v>
      </c>
    </row>
    <row r="13051" spans="2:4" x14ac:dyDescent="0.3">
      <c r="B13051" s="72" t="s">
        <v>538</v>
      </c>
      <c r="C13051" s="74" t="s">
        <v>111</v>
      </c>
      <c r="D13051" s="73">
        <v>16443.440000000002</v>
      </c>
    </row>
    <row r="13052" spans="2:4" x14ac:dyDescent="0.3">
      <c r="B13052" s="72" t="s">
        <v>538</v>
      </c>
      <c r="C13052" s="74" t="s">
        <v>117</v>
      </c>
      <c r="D13052" s="73">
        <v>86078.399999999994</v>
      </c>
    </row>
    <row r="13053" spans="2:4" x14ac:dyDescent="0.3">
      <c r="B13053" s="72" t="s">
        <v>538</v>
      </c>
      <c r="C13053" s="74" t="s">
        <v>119</v>
      </c>
      <c r="D13053" s="73">
        <v>5102.17</v>
      </c>
    </row>
    <row r="13054" spans="2:4" x14ac:dyDescent="0.3">
      <c r="B13054" s="72" t="s">
        <v>538</v>
      </c>
      <c r="C13054" s="74" t="s">
        <v>121</v>
      </c>
      <c r="D13054" s="73">
        <v>9283.92</v>
      </c>
    </row>
    <row r="13055" spans="2:4" x14ac:dyDescent="0.3">
      <c r="B13055" s="72" t="s">
        <v>538</v>
      </c>
      <c r="C13055" s="74" t="s">
        <v>22</v>
      </c>
      <c r="D13055" s="73">
        <v>127740.64</v>
      </c>
    </row>
    <row r="13056" spans="2:4" x14ac:dyDescent="0.3">
      <c r="B13056" s="72" t="s">
        <v>538</v>
      </c>
      <c r="C13056" s="74" t="s">
        <v>6</v>
      </c>
      <c r="D13056" s="73">
        <v>22737.68</v>
      </c>
    </row>
    <row r="13057" spans="2:4" x14ac:dyDescent="0.3">
      <c r="B13057" s="72" t="s">
        <v>538</v>
      </c>
      <c r="C13057" s="74" t="s">
        <v>8</v>
      </c>
      <c r="D13057" s="73">
        <v>39914.839999999997</v>
      </c>
    </row>
    <row r="13058" spans="2:4" x14ac:dyDescent="0.3">
      <c r="B13058" s="72" t="s">
        <v>538</v>
      </c>
      <c r="C13058" s="74" t="s">
        <v>12</v>
      </c>
      <c r="D13058" s="73">
        <v>11866.64</v>
      </c>
    </row>
    <row r="13059" spans="2:4" x14ac:dyDescent="0.3">
      <c r="B13059" s="72" t="s">
        <v>496</v>
      </c>
      <c r="C13059" s="74" t="s">
        <v>194</v>
      </c>
      <c r="D13059" s="73">
        <v>139742.22999999998</v>
      </c>
    </row>
    <row r="13060" spans="2:4" x14ac:dyDescent="0.3">
      <c r="B13060" s="72" t="s">
        <v>496</v>
      </c>
      <c r="C13060" s="74" t="s">
        <v>193</v>
      </c>
      <c r="D13060" s="73">
        <v>-139742.22999999998</v>
      </c>
    </row>
    <row r="13061" spans="2:4" x14ac:dyDescent="0.3">
      <c r="B13061" s="72" t="s">
        <v>496</v>
      </c>
      <c r="C13061" s="74" t="s">
        <v>185</v>
      </c>
      <c r="D13061" s="73">
        <v>18256</v>
      </c>
    </row>
    <row r="13062" spans="2:4" x14ac:dyDescent="0.3">
      <c r="B13062" s="72" t="s">
        <v>496</v>
      </c>
      <c r="C13062" s="74" t="s">
        <v>186</v>
      </c>
      <c r="D13062" s="73">
        <v>163011.5</v>
      </c>
    </row>
    <row r="13063" spans="2:4" x14ac:dyDescent="0.3">
      <c r="B13063" s="72" t="s">
        <v>496</v>
      </c>
      <c r="C13063" s="74" t="s">
        <v>187</v>
      </c>
      <c r="D13063" s="73">
        <v>349390.58999999997</v>
      </c>
    </row>
    <row r="13064" spans="2:4" x14ac:dyDescent="0.3">
      <c r="B13064" s="72" t="s">
        <v>496</v>
      </c>
      <c r="C13064" s="74" t="s">
        <v>190</v>
      </c>
      <c r="D13064" s="73">
        <v>415190.59999999992</v>
      </c>
    </row>
    <row r="13065" spans="2:4" x14ac:dyDescent="0.3">
      <c r="B13065" s="72" t="s">
        <v>496</v>
      </c>
      <c r="C13065" s="74" t="s">
        <v>191</v>
      </c>
      <c r="D13065" s="73">
        <v>358921.18</v>
      </c>
    </row>
    <row r="13066" spans="2:4" x14ac:dyDescent="0.3">
      <c r="B13066" s="72" t="s">
        <v>496</v>
      </c>
      <c r="C13066" s="74" t="s">
        <v>192</v>
      </c>
      <c r="D13066" s="73">
        <v>10635267.640000001</v>
      </c>
    </row>
    <row r="13067" spans="2:4" x14ac:dyDescent="0.3">
      <c r="B13067" s="72" t="s">
        <v>496</v>
      </c>
      <c r="C13067" s="74" t="s">
        <v>172</v>
      </c>
      <c r="D13067" s="73">
        <v>96394.47</v>
      </c>
    </row>
    <row r="13068" spans="2:4" x14ac:dyDescent="0.3">
      <c r="B13068" s="72" t="s">
        <v>496</v>
      </c>
      <c r="C13068" s="74" t="s">
        <v>174</v>
      </c>
      <c r="D13068" s="73">
        <v>168355.31</v>
      </c>
    </row>
    <row r="13069" spans="2:4" x14ac:dyDescent="0.3">
      <c r="B13069" s="72" t="s">
        <v>496</v>
      </c>
      <c r="C13069" s="74" t="s">
        <v>178</v>
      </c>
      <c r="D13069" s="73">
        <v>155146.32</v>
      </c>
    </row>
    <row r="13070" spans="2:4" x14ac:dyDescent="0.3">
      <c r="B13070" s="72" t="s">
        <v>496</v>
      </c>
      <c r="C13070" s="74" t="s">
        <v>180</v>
      </c>
      <c r="D13070" s="73">
        <v>243701.62000000002</v>
      </c>
    </row>
    <row r="13071" spans="2:4" x14ac:dyDescent="0.3">
      <c r="B13071" s="72" t="s">
        <v>496</v>
      </c>
      <c r="C13071" s="74" t="s">
        <v>182</v>
      </c>
      <c r="D13071" s="73">
        <v>3891376.99</v>
      </c>
    </row>
    <row r="13072" spans="2:4" x14ac:dyDescent="0.3">
      <c r="B13072" s="72" t="s">
        <v>496</v>
      </c>
      <c r="C13072" s="74" t="s">
        <v>135</v>
      </c>
      <c r="D13072" s="73">
        <v>10937.4</v>
      </c>
    </row>
    <row r="13073" spans="2:4" x14ac:dyDescent="0.3">
      <c r="B13073" s="72" t="s">
        <v>496</v>
      </c>
      <c r="C13073" s="74" t="s">
        <v>137</v>
      </c>
      <c r="D13073" s="73">
        <v>73380.87</v>
      </c>
    </row>
    <row r="13074" spans="2:4" x14ac:dyDescent="0.3">
      <c r="B13074" s="72" t="s">
        <v>496</v>
      </c>
      <c r="C13074" s="74" t="s">
        <v>139</v>
      </c>
      <c r="D13074" s="73">
        <v>1349513.2899999998</v>
      </c>
    </row>
    <row r="13075" spans="2:4" x14ac:dyDescent="0.3">
      <c r="B13075" s="72" t="s">
        <v>496</v>
      </c>
      <c r="C13075" s="74" t="s">
        <v>141</v>
      </c>
      <c r="D13075" s="73">
        <v>1747301.96</v>
      </c>
    </row>
    <row r="13076" spans="2:4" x14ac:dyDescent="0.3">
      <c r="B13076" s="72" t="s">
        <v>496</v>
      </c>
      <c r="C13076" s="74" t="s">
        <v>143</v>
      </c>
      <c r="D13076" s="73">
        <v>97822.83</v>
      </c>
    </row>
    <row r="13077" spans="2:4" x14ac:dyDescent="0.3">
      <c r="B13077" s="72" t="s">
        <v>496</v>
      </c>
      <c r="C13077" s="74" t="s">
        <v>145</v>
      </c>
      <c r="D13077" s="73">
        <v>60249.219999999994</v>
      </c>
    </row>
    <row r="13078" spans="2:4" x14ac:dyDescent="0.3">
      <c r="B13078" s="72" t="s">
        <v>496</v>
      </c>
      <c r="C13078" s="74" t="s">
        <v>147</v>
      </c>
      <c r="D13078" s="73">
        <v>15927.449999999997</v>
      </c>
    </row>
    <row r="13079" spans="2:4" x14ac:dyDescent="0.3">
      <c r="B13079" s="72" t="s">
        <v>496</v>
      </c>
      <c r="C13079" s="74" t="s">
        <v>149</v>
      </c>
      <c r="D13079" s="73">
        <v>37422.469999999987</v>
      </c>
    </row>
    <row r="13080" spans="2:4" x14ac:dyDescent="0.3">
      <c r="B13080" s="72" t="s">
        <v>496</v>
      </c>
      <c r="C13080" s="74" t="s">
        <v>159</v>
      </c>
      <c r="D13080" s="73">
        <v>463185.32</v>
      </c>
    </row>
    <row r="13081" spans="2:4" x14ac:dyDescent="0.3">
      <c r="B13081" s="72" t="s">
        <v>496</v>
      </c>
      <c r="C13081" s="74" t="s">
        <v>161</v>
      </c>
      <c r="D13081" s="73">
        <v>1678109.37</v>
      </c>
    </row>
    <row r="13082" spans="2:4" x14ac:dyDescent="0.3">
      <c r="B13082" s="72" t="s">
        <v>496</v>
      </c>
      <c r="C13082" s="74" t="s">
        <v>163</v>
      </c>
      <c r="D13082" s="73">
        <v>337644.66000000003</v>
      </c>
    </row>
    <row r="13083" spans="2:4" x14ac:dyDescent="0.3">
      <c r="B13083" s="72" t="s">
        <v>496</v>
      </c>
      <c r="C13083" s="74" t="s">
        <v>165</v>
      </c>
      <c r="D13083" s="73">
        <v>893738.7300000001</v>
      </c>
    </row>
    <row r="13084" spans="2:4" x14ac:dyDescent="0.3">
      <c r="B13084" s="72" t="s">
        <v>496</v>
      </c>
      <c r="C13084" s="74" t="s">
        <v>124</v>
      </c>
      <c r="D13084" s="73">
        <v>316033.54000000004</v>
      </c>
    </row>
    <row r="13085" spans="2:4" x14ac:dyDescent="0.3">
      <c r="B13085" s="72" t="s">
        <v>496</v>
      </c>
      <c r="C13085" s="74" t="s">
        <v>126</v>
      </c>
      <c r="D13085" s="73">
        <v>143560.00999999998</v>
      </c>
    </row>
    <row r="13086" spans="2:4" x14ac:dyDescent="0.3">
      <c r="B13086" s="72" t="s">
        <v>496</v>
      </c>
      <c r="C13086" s="74" t="s">
        <v>128</v>
      </c>
      <c r="D13086" s="73">
        <v>522420.02</v>
      </c>
    </row>
    <row r="13087" spans="2:4" x14ac:dyDescent="0.3">
      <c r="B13087" s="72" t="s">
        <v>496</v>
      </c>
      <c r="C13087" s="74" t="s">
        <v>130</v>
      </c>
      <c r="D13087" s="73">
        <v>158572</v>
      </c>
    </row>
    <row r="13088" spans="2:4" x14ac:dyDescent="0.3">
      <c r="B13088" s="72" t="s">
        <v>496</v>
      </c>
      <c r="C13088" s="74" t="s">
        <v>132</v>
      </c>
      <c r="D13088" s="73">
        <v>886316.36999999988</v>
      </c>
    </row>
    <row r="13089" spans="2:4" x14ac:dyDescent="0.3">
      <c r="B13089" s="72" t="s">
        <v>496</v>
      </c>
      <c r="C13089" s="74" t="s">
        <v>39</v>
      </c>
      <c r="D13089" s="73">
        <v>39392.94</v>
      </c>
    </row>
    <row r="13090" spans="2:4" x14ac:dyDescent="0.3">
      <c r="B13090" s="72" t="s">
        <v>496</v>
      </c>
      <c r="C13090" s="74" t="s">
        <v>49</v>
      </c>
      <c r="D13090" s="73">
        <v>322869.44</v>
      </c>
    </row>
    <row r="13091" spans="2:4" x14ac:dyDescent="0.3">
      <c r="B13091" s="72" t="s">
        <v>496</v>
      </c>
      <c r="C13091" s="74" t="s">
        <v>51</v>
      </c>
      <c r="D13091" s="73">
        <v>103940.22</v>
      </c>
    </row>
    <row r="13092" spans="2:4" x14ac:dyDescent="0.3">
      <c r="B13092" s="72" t="s">
        <v>496</v>
      </c>
      <c r="C13092" s="74" t="s">
        <v>57</v>
      </c>
      <c r="D13092" s="73">
        <v>32017.100000000002</v>
      </c>
    </row>
    <row r="13093" spans="2:4" x14ac:dyDescent="0.3">
      <c r="B13093" s="72" t="s">
        <v>496</v>
      </c>
      <c r="C13093" s="74" t="s">
        <v>63</v>
      </c>
      <c r="D13093" s="73">
        <v>153350.13</v>
      </c>
    </row>
    <row r="13094" spans="2:4" x14ac:dyDescent="0.3">
      <c r="B13094" s="72" t="s">
        <v>496</v>
      </c>
      <c r="C13094" s="74" t="s">
        <v>67</v>
      </c>
      <c r="D13094" s="73">
        <v>807.89</v>
      </c>
    </row>
    <row r="13095" spans="2:4" x14ac:dyDescent="0.3">
      <c r="B13095" s="72" t="s">
        <v>496</v>
      </c>
      <c r="C13095" s="74" t="s">
        <v>69</v>
      </c>
      <c r="D13095" s="73">
        <v>18313.04</v>
      </c>
    </row>
    <row r="13096" spans="2:4" x14ac:dyDescent="0.3">
      <c r="B13096" s="72" t="s">
        <v>496</v>
      </c>
      <c r="C13096" s="74" t="s">
        <v>71</v>
      </c>
      <c r="D13096" s="73">
        <v>388605.61</v>
      </c>
    </row>
    <row r="13097" spans="2:4" x14ac:dyDescent="0.3">
      <c r="B13097" s="72" t="s">
        <v>496</v>
      </c>
      <c r="C13097" s="74" t="s">
        <v>73</v>
      </c>
      <c r="D13097" s="73">
        <v>1175.42</v>
      </c>
    </row>
    <row r="13098" spans="2:4" x14ac:dyDescent="0.3">
      <c r="B13098" s="72" t="s">
        <v>496</v>
      </c>
      <c r="C13098" s="74" t="s">
        <v>85</v>
      </c>
      <c r="D13098" s="73">
        <v>2096.85</v>
      </c>
    </row>
    <row r="13099" spans="2:4" x14ac:dyDescent="0.3">
      <c r="B13099" s="72" t="s">
        <v>496</v>
      </c>
      <c r="C13099" s="74" t="s">
        <v>89</v>
      </c>
      <c r="D13099" s="73">
        <v>1098.97</v>
      </c>
    </row>
    <row r="13100" spans="2:4" x14ac:dyDescent="0.3">
      <c r="B13100" s="72" t="s">
        <v>496</v>
      </c>
      <c r="C13100" s="74" t="s">
        <v>91</v>
      </c>
      <c r="D13100" s="73">
        <v>152088.51</v>
      </c>
    </row>
    <row r="13101" spans="2:4" x14ac:dyDescent="0.3">
      <c r="B13101" s="72" t="s">
        <v>496</v>
      </c>
      <c r="C13101" s="74" t="s">
        <v>93</v>
      </c>
      <c r="D13101" s="73">
        <v>53794.43</v>
      </c>
    </row>
    <row r="13102" spans="2:4" x14ac:dyDescent="0.3">
      <c r="B13102" s="72" t="s">
        <v>496</v>
      </c>
      <c r="C13102" s="74" t="s">
        <v>95</v>
      </c>
      <c r="D13102" s="73">
        <v>68448.959999999992</v>
      </c>
    </row>
    <row r="13103" spans="2:4" x14ac:dyDescent="0.3">
      <c r="B13103" s="72" t="s">
        <v>496</v>
      </c>
      <c r="C13103" s="74" t="s">
        <v>97</v>
      </c>
      <c r="D13103" s="73">
        <v>56920.93</v>
      </c>
    </row>
    <row r="13104" spans="2:4" x14ac:dyDescent="0.3">
      <c r="B13104" s="72" t="s">
        <v>496</v>
      </c>
      <c r="C13104" s="74" t="s">
        <v>99</v>
      </c>
      <c r="D13104" s="73">
        <v>193661.65999999997</v>
      </c>
    </row>
    <row r="13105" spans="2:4" x14ac:dyDescent="0.3">
      <c r="B13105" s="72" t="s">
        <v>496</v>
      </c>
      <c r="C13105" s="74" t="s">
        <v>101</v>
      </c>
      <c r="D13105" s="73">
        <v>8602.75</v>
      </c>
    </row>
    <row r="13106" spans="2:4" x14ac:dyDescent="0.3">
      <c r="B13106" s="72" t="s">
        <v>496</v>
      </c>
      <c r="C13106" s="74" t="s">
        <v>105</v>
      </c>
      <c r="D13106" s="73">
        <v>18709.349999999999</v>
      </c>
    </row>
    <row r="13107" spans="2:4" x14ac:dyDescent="0.3">
      <c r="B13107" s="72" t="s">
        <v>496</v>
      </c>
      <c r="C13107" s="74" t="s">
        <v>107</v>
      </c>
      <c r="D13107" s="73">
        <v>26198.41</v>
      </c>
    </row>
    <row r="13108" spans="2:4" x14ac:dyDescent="0.3">
      <c r="B13108" s="72" t="s">
        <v>496</v>
      </c>
      <c r="C13108" s="74" t="s">
        <v>109</v>
      </c>
      <c r="D13108" s="73">
        <v>244464.58999999997</v>
      </c>
    </row>
    <row r="13109" spans="2:4" x14ac:dyDescent="0.3">
      <c r="B13109" s="72" t="s">
        <v>496</v>
      </c>
      <c r="C13109" s="74" t="s">
        <v>111</v>
      </c>
      <c r="D13109" s="73">
        <v>34653.86</v>
      </c>
    </row>
    <row r="13110" spans="2:4" x14ac:dyDescent="0.3">
      <c r="B13110" s="72" t="s">
        <v>496</v>
      </c>
      <c r="C13110" s="74" t="s">
        <v>117</v>
      </c>
      <c r="D13110" s="73">
        <v>503929.49</v>
      </c>
    </row>
    <row r="13111" spans="2:4" x14ac:dyDescent="0.3">
      <c r="B13111" s="72" t="s">
        <v>496</v>
      </c>
      <c r="C13111" s="74" t="s">
        <v>121</v>
      </c>
      <c r="D13111" s="73">
        <v>4737.21</v>
      </c>
    </row>
    <row r="13112" spans="2:4" x14ac:dyDescent="0.3">
      <c r="B13112" s="72" t="s">
        <v>496</v>
      </c>
      <c r="C13112" s="74" t="s">
        <v>22</v>
      </c>
      <c r="D13112" s="73">
        <v>53051.590000000004</v>
      </c>
    </row>
    <row r="13113" spans="2:4" x14ac:dyDescent="0.3">
      <c r="B13113" s="72" t="s">
        <v>496</v>
      </c>
      <c r="C13113" s="74" t="s">
        <v>12</v>
      </c>
      <c r="D13113" s="73">
        <v>153984.29999999999</v>
      </c>
    </row>
    <row r="13114" spans="2:4" x14ac:dyDescent="0.3">
      <c r="B13114" s="72" t="s">
        <v>496</v>
      </c>
      <c r="C13114" s="74" t="s">
        <v>14</v>
      </c>
      <c r="D13114" s="73">
        <v>82310.33</v>
      </c>
    </row>
    <row r="13115" spans="2:4" x14ac:dyDescent="0.3">
      <c r="B13115" s="72" t="s">
        <v>496</v>
      </c>
      <c r="C13115" s="74" t="s">
        <v>16</v>
      </c>
      <c r="D13115" s="73">
        <v>128790.45</v>
      </c>
    </row>
    <row r="13116" spans="2:4" x14ac:dyDescent="0.3">
      <c r="B13116" s="72" t="s">
        <v>496</v>
      </c>
      <c r="C13116" s="74" t="s">
        <v>18</v>
      </c>
      <c r="D13116" s="73">
        <v>6269.99</v>
      </c>
    </row>
    <row r="13117" spans="2:4" x14ac:dyDescent="0.3">
      <c r="B13117" s="72" t="s">
        <v>496</v>
      </c>
      <c r="C13117" s="74" t="s">
        <v>20</v>
      </c>
      <c r="D13117" s="73">
        <v>7033.74</v>
      </c>
    </row>
    <row r="13118" spans="2:4" x14ac:dyDescent="0.3">
      <c r="B13118" s="72" t="s">
        <v>494</v>
      </c>
      <c r="C13118" s="74" t="s">
        <v>194</v>
      </c>
      <c r="D13118" s="73">
        <v>269152.52999999997</v>
      </c>
    </row>
    <row r="13119" spans="2:4" x14ac:dyDescent="0.3">
      <c r="B13119" s="72" t="s">
        <v>494</v>
      </c>
      <c r="C13119" s="74" t="s">
        <v>193</v>
      </c>
      <c r="D13119" s="73">
        <v>-269152.53000000003</v>
      </c>
    </row>
    <row r="13120" spans="2:4" x14ac:dyDescent="0.3">
      <c r="B13120" s="72" t="s">
        <v>494</v>
      </c>
      <c r="C13120" s="74" t="s">
        <v>185</v>
      </c>
      <c r="D13120" s="73">
        <v>297263</v>
      </c>
    </row>
    <row r="13121" spans="2:4" x14ac:dyDescent="0.3">
      <c r="B13121" s="72" t="s">
        <v>494</v>
      </c>
      <c r="C13121" s="74" t="s">
        <v>186</v>
      </c>
      <c r="D13121" s="73">
        <v>1125494.7100000002</v>
      </c>
    </row>
    <row r="13122" spans="2:4" x14ac:dyDescent="0.3">
      <c r="B13122" s="72" t="s">
        <v>494</v>
      </c>
      <c r="C13122" s="74" t="s">
        <v>187</v>
      </c>
      <c r="D13122" s="73">
        <v>5612201.089999998</v>
      </c>
    </row>
    <row r="13123" spans="2:4" x14ac:dyDescent="0.3">
      <c r="B13123" s="72" t="s">
        <v>494</v>
      </c>
      <c r="C13123" s="74" t="s">
        <v>190</v>
      </c>
      <c r="D13123" s="73">
        <v>327120.64000000001</v>
      </c>
    </row>
    <row r="13124" spans="2:4" x14ac:dyDescent="0.3">
      <c r="B13124" s="72" t="s">
        <v>494</v>
      </c>
      <c r="C13124" s="74" t="s">
        <v>191</v>
      </c>
      <c r="D13124" s="73">
        <v>1904879.62</v>
      </c>
    </row>
    <row r="13125" spans="2:4" x14ac:dyDescent="0.3">
      <c r="B13125" s="72" t="s">
        <v>494</v>
      </c>
      <c r="C13125" s="74" t="s">
        <v>192</v>
      </c>
      <c r="D13125" s="73">
        <v>59236259.560000002</v>
      </c>
    </row>
    <row r="13126" spans="2:4" x14ac:dyDescent="0.3">
      <c r="B13126" s="72" t="s">
        <v>494</v>
      </c>
      <c r="C13126" s="74" t="s">
        <v>172</v>
      </c>
      <c r="D13126" s="73">
        <v>282632.88</v>
      </c>
    </row>
    <row r="13127" spans="2:4" x14ac:dyDescent="0.3">
      <c r="B13127" s="72" t="s">
        <v>494</v>
      </c>
      <c r="C13127" s="74" t="s">
        <v>174</v>
      </c>
      <c r="D13127" s="73">
        <v>1730626.54</v>
      </c>
    </row>
    <row r="13128" spans="2:4" x14ac:dyDescent="0.3">
      <c r="B13128" s="72" t="s">
        <v>494</v>
      </c>
      <c r="C13128" s="74" t="s">
        <v>178</v>
      </c>
      <c r="D13128" s="73">
        <v>933646.41999999993</v>
      </c>
    </row>
    <row r="13129" spans="2:4" x14ac:dyDescent="0.3">
      <c r="B13129" s="72" t="s">
        <v>494</v>
      </c>
      <c r="C13129" s="74" t="s">
        <v>180</v>
      </c>
      <c r="D13129" s="73">
        <v>728966.72</v>
      </c>
    </row>
    <row r="13130" spans="2:4" x14ac:dyDescent="0.3">
      <c r="B13130" s="72" t="s">
        <v>494</v>
      </c>
      <c r="C13130" s="74" t="s">
        <v>182</v>
      </c>
      <c r="D13130" s="73">
        <v>19463888.240000002</v>
      </c>
    </row>
    <row r="13131" spans="2:4" x14ac:dyDescent="0.3">
      <c r="B13131" s="72" t="s">
        <v>494</v>
      </c>
      <c r="C13131" s="74" t="s">
        <v>139</v>
      </c>
      <c r="D13131" s="73">
        <v>7069810.7200000025</v>
      </c>
    </row>
    <row r="13132" spans="2:4" x14ac:dyDescent="0.3">
      <c r="B13132" s="72" t="s">
        <v>494</v>
      </c>
      <c r="C13132" s="74" t="s">
        <v>141</v>
      </c>
      <c r="D13132" s="73">
        <v>8433067.379999999</v>
      </c>
    </row>
    <row r="13133" spans="2:4" x14ac:dyDescent="0.3">
      <c r="B13133" s="72" t="s">
        <v>494</v>
      </c>
      <c r="C13133" s="74" t="s">
        <v>143</v>
      </c>
      <c r="D13133" s="73">
        <v>515375.66999999993</v>
      </c>
    </row>
    <row r="13134" spans="2:4" x14ac:dyDescent="0.3">
      <c r="B13134" s="72" t="s">
        <v>494</v>
      </c>
      <c r="C13134" s="74" t="s">
        <v>145</v>
      </c>
      <c r="D13134" s="73">
        <v>311074.09999999998</v>
      </c>
    </row>
    <row r="13135" spans="2:4" x14ac:dyDescent="0.3">
      <c r="B13135" s="72" t="s">
        <v>494</v>
      </c>
      <c r="C13135" s="74" t="s">
        <v>147</v>
      </c>
      <c r="D13135" s="73">
        <v>62234.729999999989</v>
      </c>
    </row>
    <row r="13136" spans="2:4" x14ac:dyDescent="0.3">
      <c r="B13136" s="72" t="s">
        <v>494</v>
      </c>
      <c r="C13136" s="74" t="s">
        <v>149</v>
      </c>
      <c r="D13136" s="73">
        <v>120010.32</v>
      </c>
    </row>
    <row r="13137" spans="2:4" x14ac:dyDescent="0.3">
      <c r="B13137" s="72" t="s">
        <v>494</v>
      </c>
      <c r="C13137" s="74" t="s">
        <v>159</v>
      </c>
      <c r="D13137" s="73">
        <v>2478985.4199999995</v>
      </c>
    </row>
    <row r="13138" spans="2:4" x14ac:dyDescent="0.3">
      <c r="B13138" s="72" t="s">
        <v>494</v>
      </c>
      <c r="C13138" s="74" t="s">
        <v>161</v>
      </c>
      <c r="D13138" s="73">
        <v>9410156.3200000022</v>
      </c>
    </row>
    <row r="13139" spans="2:4" x14ac:dyDescent="0.3">
      <c r="B13139" s="72" t="s">
        <v>494</v>
      </c>
      <c r="C13139" s="74" t="s">
        <v>163</v>
      </c>
      <c r="D13139" s="73">
        <v>1697451.3000000007</v>
      </c>
    </row>
    <row r="13140" spans="2:4" x14ac:dyDescent="0.3">
      <c r="B13140" s="72" t="s">
        <v>494</v>
      </c>
      <c r="C13140" s="74" t="s">
        <v>165</v>
      </c>
      <c r="D13140" s="73">
        <v>5081360.9000000004</v>
      </c>
    </row>
    <row r="13141" spans="2:4" x14ac:dyDescent="0.3">
      <c r="B13141" s="72" t="s">
        <v>494</v>
      </c>
      <c r="C13141" s="74" t="s">
        <v>124</v>
      </c>
      <c r="D13141" s="73">
        <v>3179533.7700000005</v>
      </c>
    </row>
    <row r="13142" spans="2:4" x14ac:dyDescent="0.3">
      <c r="B13142" s="72" t="s">
        <v>494</v>
      </c>
      <c r="C13142" s="74" t="s">
        <v>128</v>
      </c>
      <c r="D13142" s="73">
        <v>2093896.58</v>
      </c>
    </row>
    <row r="13143" spans="2:4" x14ac:dyDescent="0.3">
      <c r="B13143" s="72" t="s">
        <v>494</v>
      </c>
      <c r="C13143" s="74" t="s">
        <v>130</v>
      </c>
      <c r="D13143" s="73">
        <v>697352.82000000007</v>
      </c>
    </row>
    <row r="13144" spans="2:4" x14ac:dyDescent="0.3">
      <c r="B13144" s="72" t="s">
        <v>494</v>
      </c>
      <c r="C13144" s="74" t="s">
        <v>132</v>
      </c>
      <c r="D13144" s="73">
        <v>4972575.8299999991</v>
      </c>
    </row>
    <row r="13145" spans="2:4" x14ac:dyDescent="0.3">
      <c r="B13145" s="72" t="s">
        <v>494</v>
      </c>
      <c r="C13145" s="74" t="s">
        <v>39</v>
      </c>
      <c r="D13145" s="73">
        <v>113800.70999999999</v>
      </c>
    </row>
    <row r="13146" spans="2:4" x14ac:dyDescent="0.3">
      <c r="B13146" s="72" t="s">
        <v>494</v>
      </c>
      <c r="C13146" s="74" t="s">
        <v>49</v>
      </c>
      <c r="D13146" s="73">
        <v>1282638.27</v>
      </c>
    </row>
    <row r="13147" spans="2:4" x14ac:dyDescent="0.3">
      <c r="B13147" s="72" t="s">
        <v>494</v>
      </c>
      <c r="C13147" s="74" t="s">
        <v>51</v>
      </c>
      <c r="D13147" s="73">
        <v>406617.94</v>
      </c>
    </row>
    <row r="13148" spans="2:4" x14ac:dyDescent="0.3">
      <c r="B13148" s="72" t="s">
        <v>494</v>
      </c>
      <c r="C13148" s="74" t="s">
        <v>55</v>
      </c>
      <c r="D13148" s="73">
        <v>51338.270000000004</v>
      </c>
    </row>
    <row r="13149" spans="2:4" x14ac:dyDescent="0.3">
      <c r="B13149" s="72" t="s">
        <v>494</v>
      </c>
      <c r="C13149" s="74" t="s">
        <v>57</v>
      </c>
      <c r="D13149" s="73">
        <v>945</v>
      </c>
    </row>
    <row r="13150" spans="2:4" x14ac:dyDescent="0.3">
      <c r="B13150" s="72" t="s">
        <v>494</v>
      </c>
      <c r="C13150" s="74" t="s">
        <v>61</v>
      </c>
      <c r="D13150" s="73">
        <v>344950</v>
      </c>
    </row>
    <row r="13151" spans="2:4" x14ac:dyDescent="0.3">
      <c r="B13151" s="72" t="s">
        <v>494</v>
      </c>
      <c r="C13151" s="74" t="s">
        <v>63</v>
      </c>
      <c r="D13151" s="73">
        <v>2921981.79</v>
      </c>
    </row>
    <row r="13152" spans="2:4" x14ac:dyDescent="0.3">
      <c r="B13152" s="72" t="s">
        <v>494</v>
      </c>
      <c r="C13152" s="74" t="s">
        <v>65</v>
      </c>
      <c r="D13152" s="73">
        <v>2145.2399999999998</v>
      </c>
    </row>
    <row r="13153" spans="2:4" x14ac:dyDescent="0.3">
      <c r="B13153" s="72" t="s">
        <v>494</v>
      </c>
      <c r="C13153" s="74" t="s">
        <v>67</v>
      </c>
      <c r="D13153" s="73">
        <v>6470.6100000000006</v>
      </c>
    </row>
    <row r="13154" spans="2:4" x14ac:dyDescent="0.3">
      <c r="B13154" s="72" t="s">
        <v>494</v>
      </c>
      <c r="C13154" s="74" t="s">
        <v>69</v>
      </c>
      <c r="D13154" s="73">
        <v>698955.76</v>
      </c>
    </row>
    <row r="13155" spans="2:4" x14ac:dyDescent="0.3">
      <c r="B13155" s="72" t="s">
        <v>494</v>
      </c>
      <c r="C13155" s="74" t="s">
        <v>71</v>
      </c>
      <c r="D13155" s="73">
        <v>1752951</v>
      </c>
    </row>
    <row r="13156" spans="2:4" x14ac:dyDescent="0.3">
      <c r="B13156" s="72" t="s">
        <v>494</v>
      </c>
      <c r="C13156" s="74" t="s">
        <v>73</v>
      </c>
      <c r="D13156" s="73">
        <v>124372.76999999999</v>
      </c>
    </row>
    <row r="13157" spans="2:4" x14ac:dyDescent="0.3">
      <c r="B13157" s="72" t="s">
        <v>494</v>
      </c>
      <c r="C13157" s="74" t="s">
        <v>79</v>
      </c>
      <c r="D13157" s="73">
        <v>370.26</v>
      </c>
    </row>
    <row r="13158" spans="2:4" x14ac:dyDescent="0.3">
      <c r="B13158" s="72" t="s">
        <v>494</v>
      </c>
      <c r="C13158" s="74" t="s">
        <v>83</v>
      </c>
      <c r="D13158" s="73">
        <v>177256.53</v>
      </c>
    </row>
    <row r="13159" spans="2:4" x14ac:dyDescent="0.3">
      <c r="B13159" s="72" t="s">
        <v>494</v>
      </c>
      <c r="C13159" s="74" t="s">
        <v>85</v>
      </c>
      <c r="D13159" s="73">
        <v>46206.22</v>
      </c>
    </row>
    <row r="13160" spans="2:4" x14ac:dyDescent="0.3">
      <c r="B13160" s="72" t="s">
        <v>494</v>
      </c>
      <c r="C13160" s="74" t="s">
        <v>87</v>
      </c>
      <c r="D13160" s="73">
        <v>183083.12</v>
      </c>
    </row>
    <row r="13161" spans="2:4" x14ac:dyDescent="0.3">
      <c r="B13161" s="72" t="s">
        <v>494</v>
      </c>
      <c r="C13161" s="74" t="s">
        <v>89</v>
      </c>
      <c r="D13161" s="73">
        <v>2573.7399999999998</v>
      </c>
    </row>
    <row r="13162" spans="2:4" x14ac:dyDescent="0.3">
      <c r="B13162" s="72" t="s">
        <v>494</v>
      </c>
      <c r="C13162" s="74" t="s">
        <v>91</v>
      </c>
      <c r="D13162" s="73">
        <v>588146.54</v>
      </c>
    </row>
    <row r="13163" spans="2:4" x14ac:dyDescent="0.3">
      <c r="B13163" s="72" t="s">
        <v>494</v>
      </c>
      <c r="C13163" s="74" t="s">
        <v>93</v>
      </c>
      <c r="D13163" s="73">
        <v>439281.01999999996</v>
      </c>
    </row>
    <row r="13164" spans="2:4" x14ac:dyDescent="0.3">
      <c r="B13164" s="72" t="s">
        <v>494</v>
      </c>
      <c r="C13164" s="74" t="s">
        <v>95</v>
      </c>
      <c r="D13164" s="73">
        <v>288587.49</v>
      </c>
    </row>
    <row r="13165" spans="2:4" x14ac:dyDescent="0.3">
      <c r="B13165" s="72" t="s">
        <v>494</v>
      </c>
      <c r="C13165" s="74" t="s">
        <v>97</v>
      </c>
      <c r="D13165" s="73">
        <v>4754.25</v>
      </c>
    </row>
    <row r="13166" spans="2:4" x14ac:dyDescent="0.3">
      <c r="B13166" s="72" t="s">
        <v>494</v>
      </c>
      <c r="C13166" s="74" t="s">
        <v>99</v>
      </c>
      <c r="D13166" s="73">
        <v>165735.31</v>
      </c>
    </row>
    <row r="13167" spans="2:4" x14ac:dyDescent="0.3">
      <c r="B13167" s="72" t="s">
        <v>494</v>
      </c>
      <c r="C13167" s="74" t="s">
        <v>101</v>
      </c>
      <c r="D13167" s="73">
        <v>18626.400000000001</v>
      </c>
    </row>
    <row r="13168" spans="2:4" x14ac:dyDescent="0.3">
      <c r="B13168" s="72" t="s">
        <v>494</v>
      </c>
      <c r="C13168" s="74" t="s">
        <v>105</v>
      </c>
      <c r="D13168" s="73">
        <v>27666</v>
      </c>
    </row>
    <row r="13169" spans="2:4" x14ac:dyDescent="0.3">
      <c r="B13169" s="72" t="s">
        <v>494</v>
      </c>
      <c r="C13169" s="74" t="s">
        <v>107</v>
      </c>
      <c r="D13169" s="73">
        <v>362917.45</v>
      </c>
    </row>
    <row r="13170" spans="2:4" x14ac:dyDescent="0.3">
      <c r="B13170" s="72" t="s">
        <v>494</v>
      </c>
      <c r="C13170" s="74" t="s">
        <v>109</v>
      </c>
      <c r="D13170" s="73">
        <v>1044527.97</v>
      </c>
    </row>
    <row r="13171" spans="2:4" x14ac:dyDescent="0.3">
      <c r="B13171" s="72" t="s">
        <v>494</v>
      </c>
      <c r="C13171" s="74" t="s">
        <v>111</v>
      </c>
      <c r="D13171" s="73">
        <v>154611.83999999997</v>
      </c>
    </row>
    <row r="13172" spans="2:4" x14ac:dyDescent="0.3">
      <c r="B13172" s="72" t="s">
        <v>494</v>
      </c>
      <c r="C13172" s="74" t="s">
        <v>113</v>
      </c>
      <c r="D13172" s="73">
        <v>100</v>
      </c>
    </row>
    <row r="13173" spans="2:4" x14ac:dyDescent="0.3">
      <c r="B13173" s="72" t="s">
        <v>494</v>
      </c>
      <c r="C13173" s="74" t="s">
        <v>117</v>
      </c>
      <c r="D13173" s="73">
        <v>21721.119999999999</v>
      </c>
    </row>
    <row r="13174" spans="2:4" x14ac:dyDescent="0.3">
      <c r="B13174" s="72" t="s">
        <v>494</v>
      </c>
      <c r="C13174" s="74" t="s">
        <v>119</v>
      </c>
      <c r="D13174" s="73">
        <v>24703.93</v>
      </c>
    </row>
    <row r="13175" spans="2:4" x14ac:dyDescent="0.3">
      <c r="B13175" s="72" t="s">
        <v>494</v>
      </c>
      <c r="C13175" s="74" t="s">
        <v>121</v>
      </c>
      <c r="D13175" s="73">
        <v>19340</v>
      </c>
    </row>
    <row r="13176" spans="2:4" x14ac:dyDescent="0.3">
      <c r="B13176" s="72" t="s">
        <v>494</v>
      </c>
      <c r="C13176" s="74" t="s">
        <v>22</v>
      </c>
      <c r="D13176" s="73">
        <v>271268.83</v>
      </c>
    </row>
    <row r="13177" spans="2:4" x14ac:dyDescent="0.3">
      <c r="B13177" s="72" t="s">
        <v>494</v>
      </c>
      <c r="C13177" s="74" t="s">
        <v>16</v>
      </c>
      <c r="D13177" s="73">
        <v>58835.09</v>
      </c>
    </row>
    <row r="13178" spans="2:4" x14ac:dyDescent="0.3">
      <c r="B13178" s="72" t="s">
        <v>270</v>
      </c>
      <c r="C13178" s="74" t="s">
        <v>194</v>
      </c>
      <c r="D13178" s="73">
        <v>231780.13999999998</v>
      </c>
    </row>
    <row r="13179" spans="2:4" x14ac:dyDescent="0.3">
      <c r="B13179" s="72" t="s">
        <v>270</v>
      </c>
      <c r="C13179" s="74" t="s">
        <v>193</v>
      </c>
      <c r="D13179" s="73">
        <v>-231780.14</v>
      </c>
    </row>
    <row r="13180" spans="2:4" x14ac:dyDescent="0.3">
      <c r="B13180" s="72" t="s">
        <v>270</v>
      </c>
      <c r="C13180" s="74" t="s">
        <v>185</v>
      </c>
      <c r="D13180" s="73">
        <v>683088</v>
      </c>
    </row>
    <row r="13181" spans="2:4" x14ac:dyDescent="0.3">
      <c r="B13181" s="72" t="s">
        <v>270</v>
      </c>
      <c r="C13181" s="74" t="s">
        <v>186</v>
      </c>
      <c r="D13181" s="73">
        <v>1090082.5900000001</v>
      </c>
    </row>
    <row r="13182" spans="2:4" x14ac:dyDescent="0.3">
      <c r="B13182" s="72" t="s">
        <v>270</v>
      </c>
      <c r="C13182" s="74" t="s">
        <v>187</v>
      </c>
      <c r="D13182" s="73">
        <v>5257441.4499999993</v>
      </c>
    </row>
    <row r="13183" spans="2:4" x14ac:dyDescent="0.3">
      <c r="B13183" s="72" t="s">
        <v>270</v>
      </c>
      <c r="C13183" s="74" t="s">
        <v>190</v>
      </c>
      <c r="D13183" s="73">
        <v>1365797.1300000001</v>
      </c>
    </row>
    <row r="13184" spans="2:4" x14ac:dyDescent="0.3">
      <c r="B13184" s="72" t="s">
        <v>270</v>
      </c>
      <c r="C13184" s="74" t="s">
        <v>191</v>
      </c>
      <c r="D13184" s="73">
        <v>2969953.0500000007</v>
      </c>
    </row>
    <row r="13185" spans="2:4" x14ac:dyDescent="0.3">
      <c r="B13185" s="72" t="s">
        <v>270</v>
      </c>
      <c r="C13185" s="74" t="s">
        <v>192</v>
      </c>
      <c r="D13185" s="73">
        <v>97841278.440000013</v>
      </c>
    </row>
    <row r="13186" spans="2:4" x14ac:dyDescent="0.3">
      <c r="B13186" s="72" t="s">
        <v>270</v>
      </c>
      <c r="C13186" s="74" t="s">
        <v>172</v>
      </c>
      <c r="D13186" s="73">
        <v>1345042.19</v>
      </c>
    </row>
    <row r="13187" spans="2:4" x14ac:dyDescent="0.3">
      <c r="B13187" s="72" t="s">
        <v>270</v>
      </c>
      <c r="C13187" s="74" t="s">
        <v>174</v>
      </c>
      <c r="D13187" s="73">
        <v>777484.14</v>
      </c>
    </row>
    <row r="13188" spans="2:4" x14ac:dyDescent="0.3">
      <c r="B13188" s="72" t="s">
        <v>270</v>
      </c>
      <c r="C13188" s="74" t="s">
        <v>178</v>
      </c>
      <c r="D13188" s="73">
        <v>1581348.89</v>
      </c>
    </row>
    <row r="13189" spans="2:4" x14ac:dyDescent="0.3">
      <c r="B13189" s="72" t="s">
        <v>270</v>
      </c>
      <c r="C13189" s="74" t="s">
        <v>180</v>
      </c>
      <c r="D13189" s="73">
        <v>565271.42000000016</v>
      </c>
    </row>
    <row r="13190" spans="2:4" x14ac:dyDescent="0.3">
      <c r="B13190" s="72" t="s">
        <v>270</v>
      </c>
      <c r="C13190" s="74" t="s">
        <v>182</v>
      </c>
      <c r="D13190" s="73">
        <v>27033438.620000005</v>
      </c>
    </row>
    <row r="13191" spans="2:4" x14ac:dyDescent="0.3">
      <c r="B13191" s="72" t="s">
        <v>270</v>
      </c>
      <c r="C13191" s="74" t="s">
        <v>139</v>
      </c>
      <c r="D13191" s="73">
        <v>10010865.499999998</v>
      </c>
    </row>
    <row r="13192" spans="2:4" x14ac:dyDescent="0.3">
      <c r="B13192" s="72" t="s">
        <v>270</v>
      </c>
      <c r="C13192" s="74" t="s">
        <v>141</v>
      </c>
      <c r="D13192" s="73">
        <v>15121166.070000002</v>
      </c>
    </row>
    <row r="13193" spans="2:4" x14ac:dyDescent="0.3">
      <c r="B13193" s="72" t="s">
        <v>270</v>
      </c>
      <c r="C13193" s="74" t="s">
        <v>143</v>
      </c>
      <c r="D13193" s="73">
        <v>826560.05000000016</v>
      </c>
    </row>
    <row r="13194" spans="2:4" x14ac:dyDescent="0.3">
      <c r="B13194" s="72" t="s">
        <v>270</v>
      </c>
      <c r="C13194" s="74" t="s">
        <v>145</v>
      </c>
      <c r="D13194" s="73">
        <v>615194.34999999986</v>
      </c>
    </row>
    <row r="13195" spans="2:4" x14ac:dyDescent="0.3">
      <c r="B13195" s="72" t="s">
        <v>270</v>
      </c>
      <c r="C13195" s="74" t="s">
        <v>147</v>
      </c>
      <c r="D13195" s="73">
        <v>65529.679999999993</v>
      </c>
    </row>
    <row r="13196" spans="2:4" x14ac:dyDescent="0.3">
      <c r="B13196" s="72" t="s">
        <v>270</v>
      </c>
      <c r="C13196" s="74" t="s">
        <v>149</v>
      </c>
      <c r="D13196" s="73">
        <v>202901.84999999998</v>
      </c>
    </row>
    <row r="13197" spans="2:4" x14ac:dyDescent="0.3">
      <c r="B13197" s="72" t="s">
        <v>270</v>
      </c>
      <c r="C13197" s="74" t="s">
        <v>159</v>
      </c>
      <c r="D13197" s="73">
        <v>3264005.8499999996</v>
      </c>
    </row>
    <row r="13198" spans="2:4" x14ac:dyDescent="0.3">
      <c r="B13198" s="72" t="s">
        <v>270</v>
      </c>
      <c r="C13198" s="74" t="s">
        <v>161</v>
      </c>
      <c r="D13198" s="73">
        <v>15168591.949999997</v>
      </c>
    </row>
    <row r="13199" spans="2:4" x14ac:dyDescent="0.3">
      <c r="B13199" s="72" t="s">
        <v>270</v>
      </c>
      <c r="C13199" s="74" t="s">
        <v>163</v>
      </c>
      <c r="D13199" s="73">
        <v>2311398.4400000004</v>
      </c>
    </row>
    <row r="13200" spans="2:4" x14ac:dyDescent="0.3">
      <c r="B13200" s="72" t="s">
        <v>270</v>
      </c>
      <c r="C13200" s="74" t="s">
        <v>165</v>
      </c>
      <c r="D13200" s="73">
        <v>8131164.7000000011</v>
      </c>
    </row>
    <row r="13201" spans="2:4" x14ac:dyDescent="0.3">
      <c r="B13201" s="72" t="s">
        <v>270</v>
      </c>
      <c r="C13201" s="74" t="s">
        <v>124</v>
      </c>
      <c r="D13201" s="73">
        <v>2938429.1</v>
      </c>
    </row>
    <row r="13202" spans="2:4" x14ac:dyDescent="0.3">
      <c r="B13202" s="72" t="s">
        <v>270</v>
      </c>
      <c r="C13202" s="74" t="s">
        <v>126</v>
      </c>
      <c r="D13202" s="73">
        <v>1822506.6500000001</v>
      </c>
    </row>
    <row r="13203" spans="2:4" x14ac:dyDescent="0.3">
      <c r="B13203" s="72" t="s">
        <v>270</v>
      </c>
      <c r="C13203" s="74" t="s">
        <v>128</v>
      </c>
      <c r="D13203" s="73">
        <v>3233713.9200000004</v>
      </c>
    </row>
    <row r="13204" spans="2:4" x14ac:dyDescent="0.3">
      <c r="B13204" s="72" t="s">
        <v>270</v>
      </c>
      <c r="C13204" s="74" t="s">
        <v>130</v>
      </c>
      <c r="D13204" s="73">
        <v>626676.55000000005</v>
      </c>
    </row>
    <row r="13205" spans="2:4" x14ac:dyDescent="0.3">
      <c r="B13205" s="72" t="s">
        <v>270</v>
      </c>
      <c r="C13205" s="74" t="s">
        <v>132</v>
      </c>
      <c r="D13205" s="73">
        <v>6046785.0999999996</v>
      </c>
    </row>
    <row r="13206" spans="2:4" x14ac:dyDescent="0.3">
      <c r="B13206" s="72" t="s">
        <v>270</v>
      </c>
      <c r="C13206" s="74" t="s">
        <v>29</v>
      </c>
      <c r="D13206" s="73">
        <v>1124.98</v>
      </c>
    </row>
    <row r="13207" spans="2:4" x14ac:dyDescent="0.3">
      <c r="B13207" s="72" t="s">
        <v>270</v>
      </c>
      <c r="C13207" s="74" t="s">
        <v>39</v>
      </c>
      <c r="D13207" s="73">
        <v>328114.01</v>
      </c>
    </row>
    <row r="13208" spans="2:4" x14ac:dyDescent="0.3">
      <c r="B13208" s="72" t="s">
        <v>270</v>
      </c>
      <c r="C13208" s="74" t="s">
        <v>49</v>
      </c>
      <c r="D13208" s="73">
        <v>1800079.4400000004</v>
      </c>
    </row>
    <row r="13209" spans="2:4" x14ac:dyDescent="0.3">
      <c r="B13209" s="72" t="s">
        <v>270</v>
      </c>
      <c r="C13209" s="74" t="s">
        <v>51</v>
      </c>
      <c r="D13209" s="73">
        <v>625166.62999999989</v>
      </c>
    </row>
    <row r="13210" spans="2:4" x14ac:dyDescent="0.3">
      <c r="B13210" s="72" t="s">
        <v>270</v>
      </c>
      <c r="C13210" s="74" t="s">
        <v>55</v>
      </c>
      <c r="D13210" s="73">
        <v>76119.5</v>
      </c>
    </row>
    <row r="13211" spans="2:4" x14ac:dyDescent="0.3">
      <c r="B13211" s="72" t="s">
        <v>270</v>
      </c>
      <c r="C13211" s="74" t="s">
        <v>57</v>
      </c>
      <c r="D13211" s="73">
        <v>70681.710000000006</v>
      </c>
    </row>
    <row r="13212" spans="2:4" x14ac:dyDescent="0.3">
      <c r="B13212" s="72" t="s">
        <v>270</v>
      </c>
      <c r="C13212" s="74" t="s">
        <v>59</v>
      </c>
      <c r="D13212" s="73">
        <v>10965.32</v>
      </c>
    </row>
    <row r="13213" spans="2:4" x14ac:dyDescent="0.3">
      <c r="B13213" s="72" t="s">
        <v>270</v>
      </c>
      <c r="C13213" s="74" t="s">
        <v>61</v>
      </c>
      <c r="D13213" s="73">
        <v>839249.18</v>
      </c>
    </row>
    <row r="13214" spans="2:4" x14ac:dyDescent="0.3">
      <c r="B13214" s="72" t="s">
        <v>270</v>
      </c>
      <c r="C13214" s="74" t="s">
        <v>63</v>
      </c>
      <c r="D13214" s="73">
        <v>2233950.34</v>
      </c>
    </row>
    <row r="13215" spans="2:4" x14ac:dyDescent="0.3">
      <c r="B13215" s="72" t="s">
        <v>270</v>
      </c>
      <c r="C13215" s="74" t="s">
        <v>65</v>
      </c>
      <c r="D13215" s="73">
        <v>326695.45</v>
      </c>
    </row>
    <row r="13216" spans="2:4" x14ac:dyDescent="0.3">
      <c r="B13216" s="72" t="s">
        <v>270</v>
      </c>
      <c r="C13216" s="74" t="s">
        <v>67</v>
      </c>
      <c r="D13216" s="73">
        <v>12585.14</v>
      </c>
    </row>
    <row r="13217" spans="2:4" x14ac:dyDescent="0.3">
      <c r="B13217" s="72" t="s">
        <v>270</v>
      </c>
      <c r="C13217" s="74" t="s">
        <v>69</v>
      </c>
      <c r="D13217" s="73">
        <v>786430.5</v>
      </c>
    </row>
    <row r="13218" spans="2:4" x14ac:dyDescent="0.3">
      <c r="B13218" s="72" t="s">
        <v>270</v>
      </c>
      <c r="C13218" s="74" t="s">
        <v>71</v>
      </c>
      <c r="D13218" s="73">
        <v>2137864.4700000002</v>
      </c>
    </row>
    <row r="13219" spans="2:4" x14ac:dyDescent="0.3">
      <c r="B13219" s="72" t="s">
        <v>270</v>
      </c>
      <c r="C13219" s="74" t="s">
        <v>73</v>
      </c>
      <c r="D13219" s="73">
        <v>588336.46</v>
      </c>
    </row>
    <row r="13220" spans="2:4" x14ac:dyDescent="0.3">
      <c r="B13220" s="72" t="s">
        <v>270</v>
      </c>
      <c r="C13220" s="74" t="s">
        <v>75</v>
      </c>
      <c r="D13220" s="73">
        <v>206</v>
      </c>
    </row>
    <row r="13221" spans="2:4" x14ac:dyDescent="0.3">
      <c r="B13221" s="72" t="s">
        <v>270</v>
      </c>
      <c r="C13221" s="74" t="s">
        <v>77</v>
      </c>
      <c r="D13221" s="73">
        <v>5750.89</v>
      </c>
    </row>
    <row r="13222" spans="2:4" x14ac:dyDescent="0.3">
      <c r="B13222" s="72" t="s">
        <v>270</v>
      </c>
      <c r="C13222" s="74" t="s">
        <v>81</v>
      </c>
      <c r="D13222" s="73">
        <v>127529.23</v>
      </c>
    </row>
    <row r="13223" spans="2:4" x14ac:dyDescent="0.3">
      <c r="B13223" s="72" t="s">
        <v>270</v>
      </c>
      <c r="C13223" s="74" t="s">
        <v>85</v>
      </c>
      <c r="D13223" s="73">
        <v>71148.209999999992</v>
      </c>
    </row>
    <row r="13224" spans="2:4" x14ac:dyDescent="0.3">
      <c r="B13224" s="72" t="s">
        <v>270</v>
      </c>
      <c r="C13224" s="74" t="s">
        <v>87</v>
      </c>
      <c r="D13224" s="73">
        <v>765445.85</v>
      </c>
    </row>
    <row r="13225" spans="2:4" x14ac:dyDescent="0.3">
      <c r="B13225" s="72" t="s">
        <v>270</v>
      </c>
      <c r="C13225" s="74" t="s">
        <v>89</v>
      </c>
      <c r="D13225" s="73">
        <v>65112.46</v>
      </c>
    </row>
    <row r="13226" spans="2:4" x14ac:dyDescent="0.3">
      <c r="B13226" s="72" t="s">
        <v>270</v>
      </c>
      <c r="C13226" s="74" t="s">
        <v>91</v>
      </c>
      <c r="D13226" s="73">
        <v>452690.98000000004</v>
      </c>
    </row>
    <row r="13227" spans="2:4" x14ac:dyDescent="0.3">
      <c r="B13227" s="72" t="s">
        <v>270</v>
      </c>
      <c r="C13227" s="74" t="s">
        <v>93</v>
      </c>
      <c r="D13227" s="73">
        <v>26778.75</v>
      </c>
    </row>
    <row r="13228" spans="2:4" x14ac:dyDescent="0.3">
      <c r="B13228" s="72" t="s">
        <v>270</v>
      </c>
      <c r="C13228" s="74" t="s">
        <v>95</v>
      </c>
      <c r="D13228" s="73">
        <v>662658.43999999994</v>
      </c>
    </row>
    <row r="13229" spans="2:4" x14ac:dyDescent="0.3">
      <c r="B13229" s="72" t="s">
        <v>270</v>
      </c>
      <c r="C13229" s="74" t="s">
        <v>97</v>
      </c>
      <c r="D13229" s="73">
        <v>1130.19</v>
      </c>
    </row>
    <row r="13230" spans="2:4" x14ac:dyDescent="0.3">
      <c r="B13230" s="72" t="s">
        <v>270</v>
      </c>
      <c r="C13230" s="74" t="s">
        <v>99</v>
      </c>
      <c r="D13230" s="73">
        <v>87553.88</v>
      </c>
    </row>
    <row r="13231" spans="2:4" x14ac:dyDescent="0.3">
      <c r="B13231" s="72" t="s">
        <v>270</v>
      </c>
      <c r="C13231" s="74" t="s">
        <v>101</v>
      </c>
      <c r="D13231" s="73">
        <v>2208289.66</v>
      </c>
    </row>
    <row r="13232" spans="2:4" x14ac:dyDescent="0.3">
      <c r="B13232" s="72" t="s">
        <v>270</v>
      </c>
      <c r="C13232" s="74" t="s">
        <v>105</v>
      </c>
      <c r="D13232" s="73">
        <v>42238.28</v>
      </c>
    </row>
    <row r="13233" spans="2:4" x14ac:dyDescent="0.3">
      <c r="B13233" s="72" t="s">
        <v>270</v>
      </c>
      <c r="C13233" s="74" t="s">
        <v>107</v>
      </c>
      <c r="D13233" s="73">
        <v>793191.86</v>
      </c>
    </row>
    <row r="13234" spans="2:4" x14ac:dyDescent="0.3">
      <c r="B13234" s="72" t="s">
        <v>270</v>
      </c>
      <c r="C13234" s="74" t="s">
        <v>109</v>
      </c>
      <c r="D13234" s="73">
        <v>723832.39999999991</v>
      </c>
    </row>
    <row r="13235" spans="2:4" x14ac:dyDescent="0.3">
      <c r="B13235" s="72" t="s">
        <v>270</v>
      </c>
      <c r="C13235" s="74" t="s">
        <v>111</v>
      </c>
      <c r="D13235" s="73">
        <v>380901.94</v>
      </c>
    </row>
    <row r="13236" spans="2:4" x14ac:dyDescent="0.3">
      <c r="B13236" s="72" t="s">
        <v>270</v>
      </c>
      <c r="C13236" s="74" t="s">
        <v>115</v>
      </c>
      <c r="D13236" s="73">
        <v>740</v>
      </c>
    </row>
    <row r="13237" spans="2:4" x14ac:dyDescent="0.3">
      <c r="B13237" s="72" t="s">
        <v>270</v>
      </c>
      <c r="C13237" s="74" t="s">
        <v>117</v>
      </c>
      <c r="D13237" s="73">
        <v>334278.63</v>
      </c>
    </row>
    <row r="13238" spans="2:4" x14ac:dyDescent="0.3">
      <c r="B13238" s="72" t="s">
        <v>270</v>
      </c>
      <c r="C13238" s="74" t="s">
        <v>119</v>
      </c>
      <c r="D13238" s="73">
        <v>107813.26</v>
      </c>
    </row>
    <row r="13239" spans="2:4" x14ac:dyDescent="0.3">
      <c r="B13239" s="72" t="s">
        <v>270</v>
      </c>
      <c r="C13239" s="74" t="s">
        <v>121</v>
      </c>
      <c r="D13239" s="73">
        <v>1938.77</v>
      </c>
    </row>
    <row r="13240" spans="2:4" x14ac:dyDescent="0.3">
      <c r="B13240" s="72" t="s">
        <v>270</v>
      </c>
      <c r="C13240" s="74" t="s">
        <v>22</v>
      </c>
      <c r="D13240" s="73">
        <v>211514.15000000002</v>
      </c>
    </row>
    <row r="13241" spans="2:4" x14ac:dyDescent="0.3">
      <c r="B13241" s="72" t="s">
        <v>270</v>
      </c>
      <c r="C13241" s="74" t="s">
        <v>6</v>
      </c>
      <c r="D13241" s="73">
        <v>99536.9</v>
      </c>
    </row>
    <row r="13242" spans="2:4" x14ac:dyDescent="0.3">
      <c r="B13242" s="72" t="s">
        <v>270</v>
      </c>
      <c r="C13242" s="74" t="s">
        <v>14</v>
      </c>
      <c r="D13242" s="73">
        <v>54864.01</v>
      </c>
    </row>
    <row r="13243" spans="2:4" x14ac:dyDescent="0.3">
      <c r="B13243" s="72" t="s">
        <v>270</v>
      </c>
      <c r="C13243" s="74" t="s">
        <v>16</v>
      </c>
      <c r="D13243" s="73">
        <v>111145.42</v>
      </c>
    </row>
    <row r="13244" spans="2:4" x14ac:dyDescent="0.3">
      <c r="B13244" s="72" t="s">
        <v>376</v>
      </c>
      <c r="C13244" s="74" t="s">
        <v>194</v>
      </c>
      <c r="D13244" s="73">
        <v>99392</v>
      </c>
    </row>
    <row r="13245" spans="2:4" x14ac:dyDescent="0.3">
      <c r="B13245" s="72" t="s">
        <v>376</v>
      </c>
      <c r="C13245" s="74" t="s">
        <v>193</v>
      </c>
      <c r="D13245" s="73">
        <v>-99392</v>
      </c>
    </row>
    <row r="13246" spans="2:4" x14ac:dyDescent="0.3">
      <c r="B13246" s="72" t="s">
        <v>376</v>
      </c>
      <c r="C13246" s="74" t="s">
        <v>186</v>
      </c>
      <c r="D13246" s="73">
        <v>33462.71</v>
      </c>
    </row>
    <row r="13247" spans="2:4" x14ac:dyDescent="0.3">
      <c r="B13247" s="72" t="s">
        <v>376</v>
      </c>
      <c r="C13247" s="74" t="s">
        <v>191</v>
      </c>
      <c r="D13247" s="73">
        <v>71655.73</v>
      </c>
    </row>
    <row r="13248" spans="2:4" x14ac:dyDescent="0.3">
      <c r="B13248" s="72" t="s">
        <v>376</v>
      </c>
      <c r="C13248" s="74" t="s">
        <v>192</v>
      </c>
      <c r="D13248" s="73">
        <v>5376220.1799999997</v>
      </c>
    </row>
    <row r="13249" spans="2:4" x14ac:dyDescent="0.3">
      <c r="B13249" s="72" t="s">
        <v>376</v>
      </c>
      <c r="C13249" s="74" t="s">
        <v>172</v>
      </c>
      <c r="D13249" s="73">
        <v>500</v>
      </c>
    </row>
    <row r="13250" spans="2:4" x14ac:dyDescent="0.3">
      <c r="B13250" s="72" t="s">
        <v>376</v>
      </c>
      <c r="C13250" s="74" t="s">
        <v>180</v>
      </c>
      <c r="D13250" s="73">
        <v>39617.360000000001</v>
      </c>
    </row>
    <row r="13251" spans="2:4" x14ac:dyDescent="0.3">
      <c r="B13251" s="72" t="s">
        <v>376</v>
      </c>
      <c r="C13251" s="74" t="s">
        <v>182</v>
      </c>
      <c r="D13251" s="73">
        <v>1815593.0299999998</v>
      </c>
    </row>
    <row r="13252" spans="2:4" x14ac:dyDescent="0.3">
      <c r="B13252" s="72" t="s">
        <v>376</v>
      </c>
      <c r="C13252" s="74" t="s">
        <v>139</v>
      </c>
      <c r="D13252" s="73">
        <v>620398.56000000006</v>
      </c>
    </row>
    <row r="13253" spans="2:4" x14ac:dyDescent="0.3">
      <c r="B13253" s="72" t="s">
        <v>376</v>
      </c>
      <c r="C13253" s="74" t="s">
        <v>141</v>
      </c>
      <c r="D13253" s="73">
        <v>775781.44000000018</v>
      </c>
    </row>
    <row r="13254" spans="2:4" x14ac:dyDescent="0.3">
      <c r="B13254" s="72" t="s">
        <v>376</v>
      </c>
      <c r="C13254" s="74" t="s">
        <v>143</v>
      </c>
      <c r="D13254" s="73">
        <v>35800.160000000003</v>
      </c>
    </row>
    <row r="13255" spans="2:4" x14ac:dyDescent="0.3">
      <c r="B13255" s="72" t="s">
        <v>376</v>
      </c>
      <c r="C13255" s="74" t="s">
        <v>145</v>
      </c>
      <c r="D13255" s="73">
        <v>21336.739999999998</v>
      </c>
    </row>
    <row r="13256" spans="2:4" x14ac:dyDescent="0.3">
      <c r="B13256" s="72" t="s">
        <v>376</v>
      </c>
      <c r="C13256" s="74" t="s">
        <v>147</v>
      </c>
      <c r="D13256" s="73">
        <v>1913.92</v>
      </c>
    </row>
    <row r="13257" spans="2:4" x14ac:dyDescent="0.3">
      <c r="B13257" s="72" t="s">
        <v>376</v>
      </c>
      <c r="C13257" s="74" t="s">
        <v>149</v>
      </c>
      <c r="D13257" s="73">
        <v>4302.07</v>
      </c>
    </row>
    <row r="13258" spans="2:4" x14ac:dyDescent="0.3">
      <c r="B13258" s="72" t="s">
        <v>376</v>
      </c>
      <c r="C13258" s="74" t="s">
        <v>159</v>
      </c>
      <c r="D13258" s="73">
        <v>198271.13000000003</v>
      </c>
    </row>
    <row r="13259" spans="2:4" x14ac:dyDescent="0.3">
      <c r="B13259" s="72" t="s">
        <v>376</v>
      </c>
      <c r="C13259" s="74" t="s">
        <v>161</v>
      </c>
      <c r="D13259" s="73">
        <v>767851.42999999993</v>
      </c>
    </row>
    <row r="13260" spans="2:4" x14ac:dyDescent="0.3">
      <c r="B13260" s="72" t="s">
        <v>376</v>
      </c>
      <c r="C13260" s="74" t="s">
        <v>163</v>
      </c>
      <c r="D13260" s="73">
        <v>136638.42000000001</v>
      </c>
    </row>
    <row r="13261" spans="2:4" x14ac:dyDescent="0.3">
      <c r="B13261" s="72" t="s">
        <v>376</v>
      </c>
      <c r="C13261" s="74" t="s">
        <v>165</v>
      </c>
      <c r="D13261" s="73">
        <v>405080.19000000006</v>
      </c>
    </row>
    <row r="13262" spans="2:4" x14ac:dyDescent="0.3">
      <c r="B13262" s="72" t="s">
        <v>376</v>
      </c>
      <c r="C13262" s="74" t="s">
        <v>124</v>
      </c>
      <c r="D13262" s="73">
        <v>248108.30000000002</v>
      </c>
    </row>
    <row r="13263" spans="2:4" x14ac:dyDescent="0.3">
      <c r="B13263" s="72" t="s">
        <v>376</v>
      </c>
      <c r="C13263" s="74" t="s">
        <v>126</v>
      </c>
      <c r="D13263" s="73">
        <v>4602.5</v>
      </c>
    </row>
    <row r="13264" spans="2:4" x14ac:dyDescent="0.3">
      <c r="B13264" s="72" t="s">
        <v>376</v>
      </c>
      <c r="C13264" s="74" t="s">
        <v>128</v>
      </c>
      <c r="D13264" s="73">
        <v>163497.9</v>
      </c>
    </row>
    <row r="13265" spans="2:4" x14ac:dyDescent="0.3">
      <c r="B13265" s="72" t="s">
        <v>376</v>
      </c>
      <c r="C13265" s="74" t="s">
        <v>130</v>
      </c>
      <c r="D13265" s="73">
        <v>138481.84</v>
      </c>
    </row>
    <row r="13266" spans="2:4" x14ac:dyDescent="0.3">
      <c r="B13266" s="72" t="s">
        <v>376</v>
      </c>
      <c r="C13266" s="74" t="s">
        <v>132</v>
      </c>
      <c r="D13266" s="73">
        <v>648205.35</v>
      </c>
    </row>
    <row r="13267" spans="2:4" x14ac:dyDescent="0.3">
      <c r="B13267" s="72" t="s">
        <v>376</v>
      </c>
      <c r="C13267" s="74" t="s">
        <v>39</v>
      </c>
      <c r="D13267" s="73">
        <v>10826.49</v>
      </c>
    </row>
    <row r="13268" spans="2:4" x14ac:dyDescent="0.3">
      <c r="B13268" s="72" t="s">
        <v>376</v>
      </c>
      <c r="C13268" s="74" t="s">
        <v>49</v>
      </c>
      <c r="D13268" s="73">
        <v>160716.85999999999</v>
      </c>
    </row>
    <row r="13269" spans="2:4" x14ac:dyDescent="0.3">
      <c r="B13269" s="72" t="s">
        <v>376</v>
      </c>
      <c r="C13269" s="74" t="s">
        <v>51</v>
      </c>
      <c r="D13269" s="73">
        <v>40924.79</v>
      </c>
    </row>
    <row r="13270" spans="2:4" x14ac:dyDescent="0.3">
      <c r="B13270" s="72" t="s">
        <v>376</v>
      </c>
      <c r="C13270" s="74" t="s">
        <v>55</v>
      </c>
      <c r="D13270" s="73">
        <v>1189.1100000000001</v>
      </c>
    </row>
    <row r="13271" spans="2:4" x14ac:dyDescent="0.3">
      <c r="B13271" s="72" t="s">
        <v>376</v>
      </c>
      <c r="C13271" s="74" t="s">
        <v>57</v>
      </c>
      <c r="D13271" s="73">
        <v>16926.22</v>
      </c>
    </row>
    <row r="13272" spans="2:4" x14ac:dyDescent="0.3">
      <c r="B13272" s="72" t="s">
        <v>376</v>
      </c>
      <c r="C13272" s="74" t="s">
        <v>63</v>
      </c>
      <c r="D13272" s="73">
        <v>182091.63</v>
      </c>
    </row>
    <row r="13273" spans="2:4" x14ac:dyDescent="0.3">
      <c r="B13273" s="72" t="s">
        <v>376</v>
      </c>
      <c r="C13273" s="74" t="s">
        <v>67</v>
      </c>
      <c r="D13273" s="73">
        <v>3866.62</v>
      </c>
    </row>
    <row r="13274" spans="2:4" x14ac:dyDescent="0.3">
      <c r="B13274" s="72" t="s">
        <v>376</v>
      </c>
      <c r="C13274" s="74" t="s">
        <v>69</v>
      </c>
      <c r="D13274" s="73">
        <v>129671.54000000001</v>
      </c>
    </row>
    <row r="13275" spans="2:4" x14ac:dyDescent="0.3">
      <c r="B13275" s="72" t="s">
        <v>376</v>
      </c>
      <c r="C13275" s="74" t="s">
        <v>71</v>
      </c>
      <c r="D13275" s="73">
        <v>3656.66</v>
      </c>
    </row>
    <row r="13276" spans="2:4" x14ac:dyDescent="0.3">
      <c r="B13276" s="72" t="s">
        <v>376</v>
      </c>
      <c r="C13276" s="74" t="s">
        <v>77</v>
      </c>
      <c r="D13276" s="73">
        <v>1606.92</v>
      </c>
    </row>
    <row r="13277" spans="2:4" x14ac:dyDescent="0.3">
      <c r="B13277" s="72" t="s">
        <v>376</v>
      </c>
      <c r="C13277" s="74" t="s">
        <v>81</v>
      </c>
      <c r="D13277" s="73">
        <v>15185.29</v>
      </c>
    </row>
    <row r="13278" spans="2:4" x14ac:dyDescent="0.3">
      <c r="B13278" s="72" t="s">
        <v>376</v>
      </c>
      <c r="C13278" s="74" t="s">
        <v>83</v>
      </c>
      <c r="D13278" s="73">
        <v>1503.27</v>
      </c>
    </row>
    <row r="13279" spans="2:4" x14ac:dyDescent="0.3">
      <c r="B13279" s="72" t="s">
        <v>376</v>
      </c>
      <c r="C13279" s="74" t="s">
        <v>85</v>
      </c>
      <c r="D13279" s="73">
        <v>1149.24</v>
      </c>
    </row>
    <row r="13280" spans="2:4" x14ac:dyDescent="0.3">
      <c r="B13280" s="72" t="s">
        <v>376</v>
      </c>
      <c r="C13280" s="74" t="s">
        <v>87</v>
      </c>
      <c r="D13280" s="73">
        <v>564</v>
      </c>
    </row>
    <row r="13281" spans="2:4" x14ac:dyDescent="0.3">
      <c r="B13281" s="72" t="s">
        <v>376</v>
      </c>
      <c r="C13281" s="74" t="s">
        <v>89</v>
      </c>
      <c r="D13281" s="73">
        <v>4553.01</v>
      </c>
    </row>
    <row r="13282" spans="2:4" x14ac:dyDescent="0.3">
      <c r="B13282" s="72" t="s">
        <v>376</v>
      </c>
      <c r="C13282" s="74" t="s">
        <v>91</v>
      </c>
      <c r="D13282" s="73">
        <v>56999.149999999994</v>
      </c>
    </row>
    <row r="13283" spans="2:4" x14ac:dyDescent="0.3">
      <c r="B13283" s="72" t="s">
        <v>376</v>
      </c>
      <c r="C13283" s="74" t="s">
        <v>93</v>
      </c>
      <c r="D13283" s="73">
        <v>480</v>
      </c>
    </row>
    <row r="13284" spans="2:4" x14ac:dyDescent="0.3">
      <c r="B13284" s="72" t="s">
        <v>376</v>
      </c>
      <c r="C13284" s="74" t="s">
        <v>95</v>
      </c>
      <c r="D13284" s="73">
        <v>1706.99</v>
      </c>
    </row>
    <row r="13285" spans="2:4" x14ac:dyDescent="0.3">
      <c r="B13285" s="72" t="s">
        <v>376</v>
      </c>
      <c r="C13285" s="74" t="s">
        <v>97</v>
      </c>
      <c r="D13285" s="73">
        <v>900</v>
      </c>
    </row>
    <row r="13286" spans="2:4" x14ac:dyDescent="0.3">
      <c r="B13286" s="72" t="s">
        <v>376</v>
      </c>
      <c r="C13286" s="74" t="s">
        <v>101</v>
      </c>
      <c r="D13286" s="73">
        <v>9881.26</v>
      </c>
    </row>
    <row r="13287" spans="2:4" x14ac:dyDescent="0.3">
      <c r="B13287" s="72" t="s">
        <v>376</v>
      </c>
      <c r="C13287" s="74" t="s">
        <v>105</v>
      </c>
      <c r="D13287" s="73">
        <v>15083.55</v>
      </c>
    </row>
    <row r="13288" spans="2:4" x14ac:dyDescent="0.3">
      <c r="B13288" s="72" t="s">
        <v>376</v>
      </c>
      <c r="C13288" s="74" t="s">
        <v>107</v>
      </c>
      <c r="D13288" s="73">
        <v>110</v>
      </c>
    </row>
    <row r="13289" spans="2:4" x14ac:dyDescent="0.3">
      <c r="B13289" s="72" t="s">
        <v>376</v>
      </c>
      <c r="C13289" s="74" t="s">
        <v>109</v>
      </c>
      <c r="D13289" s="73">
        <v>319301.41000000003</v>
      </c>
    </row>
    <row r="13290" spans="2:4" x14ac:dyDescent="0.3">
      <c r="B13290" s="72" t="s">
        <v>376</v>
      </c>
      <c r="C13290" s="74" t="s">
        <v>111</v>
      </c>
      <c r="D13290" s="73">
        <v>76981.490000000005</v>
      </c>
    </row>
    <row r="13291" spans="2:4" x14ac:dyDescent="0.3">
      <c r="B13291" s="72" t="s">
        <v>376</v>
      </c>
      <c r="C13291" s="74" t="s">
        <v>117</v>
      </c>
      <c r="D13291" s="73">
        <v>40951.369999999995</v>
      </c>
    </row>
    <row r="13292" spans="2:4" x14ac:dyDescent="0.3">
      <c r="B13292" s="72" t="s">
        <v>376</v>
      </c>
      <c r="C13292" s="74" t="s">
        <v>121</v>
      </c>
      <c r="D13292" s="73">
        <v>90898.140000000014</v>
      </c>
    </row>
    <row r="13293" spans="2:4" x14ac:dyDescent="0.3">
      <c r="B13293" s="72" t="s">
        <v>376</v>
      </c>
      <c r="C13293" s="74" t="s">
        <v>22</v>
      </c>
      <c r="D13293" s="73">
        <v>56113.86</v>
      </c>
    </row>
    <row r="13294" spans="2:4" x14ac:dyDescent="0.3">
      <c r="B13294" s="72" t="s">
        <v>376</v>
      </c>
      <c r="C13294" s="74" t="s">
        <v>6</v>
      </c>
      <c r="D13294" s="73">
        <v>13834.69</v>
      </c>
    </row>
    <row r="13295" spans="2:4" x14ac:dyDescent="0.3">
      <c r="B13295" s="72" t="s">
        <v>376</v>
      </c>
      <c r="C13295" s="74" t="s">
        <v>12</v>
      </c>
      <c r="D13295" s="73">
        <v>610.02</v>
      </c>
    </row>
    <row r="13296" spans="2:4" x14ac:dyDescent="0.3">
      <c r="B13296" s="72" t="s">
        <v>376</v>
      </c>
      <c r="C13296" s="74" t="s">
        <v>14</v>
      </c>
      <c r="D13296" s="73">
        <v>74499</v>
      </c>
    </row>
    <row r="13297" spans="2:4" x14ac:dyDescent="0.3">
      <c r="B13297" s="72" t="s">
        <v>276</v>
      </c>
      <c r="C13297" s="74" t="s">
        <v>194</v>
      </c>
      <c r="D13297" s="73">
        <v>346725.64</v>
      </c>
    </row>
    <row r="13298" spans="2:4" x14ac:dyDescent="0.3">
      <c r="B13298" s="72" t="s">
        <v>276</v>
      </c>
      <c r="C13298" s="74" t="s">
        <v>193</v>
      </c>
      <c r="D13298" s="73">
        <v>-346725.63999999996</v>
      </c>
    </row>
    <row r="13299" spans="2:4" x14ac:dyDescent="0.3">
      <c r="B13299" s="72" t="s">
        <v>276</v>
      </c>
      <c r="C13299" s="74" t="s">
        <v>185</v>
      </c>
      <c r="D13299" s="73">
        <v>198650</v>
      </c>
    </row>
    <row r="13300" spans="2:4" x14ac:dyDescent="0.3">
      <c r="B13300" s="72" t="s">
        <v>276</v>
      </c>
      <c r="C13300" s="74" t="s">
        <v>186</v>
      </c>
      <c r="D13300" s="73">
        <v>401596.72</v>
      </c>
    </row>
    <row r="13301" spans="2:4" x14ac:dyDescent="0.3">
      <c r="B13301" s="72" t="s">
        <v>276</v>
      </c>
      <c r="C13301" s="74" t="s">
        <v>187</v>
      </c>
      <c r="D13301" s="73">
        <v>1869226.42</v>
      </c>
    </row>
    <row r="13302" spans="2:4" x14ac:dyDescent="0.3">
      <c r="B13302" s="72" t="s">
        <v>276</v>
      </c>
      <c r="C13302" s="74" t="s">
        <v>190</v>
      </c>
      <c r="D13302" s="73">
        <v>758468.2799999998</v>
      </c>
    </row>
    <row r="13303" spans="2:4" x14ac:dyDescent="0.3">
      <c r="B13303" s="72" t="s">
        <v>276</v>
      </c>
      <c r="C13303" s="74" t="s">
        <v>191</v>
      </c>
      <c r="D13303" s="73">
        <v>701975.93</v>
      </c>
    </row>
    <row r="13304" spans="2:4" x14ac:dyDescent="0.3">
      <c r="B13304" s="72" t="s">
        <v>276</v>
      </c>
      <c r="C13304" s="74" t="s">
        <v>192</v>
      </c>
      <c r="D13304" s="73">
        <v>30728042.209999997</v>
      </c>
    </row>
    <row r="13305" spans="2:4" x14ac:dyDescent="0.3">
      <c r="B13305" s="72" t="s">
        <v>276</v>
      </c>
      <c r="C13305" s="74" t="s">
        <v>172</v>
      </c>
      <c r="D13305" s="73">
        <v>84328.95</v>
      </c>
    </row>
    <row r="13306" spans="2:4" x14ac:dyDescent="0.3">
      <c r="B13306" s="72" t="s">
        <v>276</v>
      </c>
      <c r="C13306" s="74" t="s">
        <v>174</v>
      </c>
      <c r="D13306" s="73">
        <v>399850.88</v>
      </c>
    </row>
    <row r="13307" spans="2:4" x14ac:dyDescent="0.3">
      <c r="B13307" s="72" t="s">
        <v>276</v>
      </c>
      <c r="C13307" s="74" t="s">
        <v>178</v>
      </c>
      <c r="D13307" s="73">
        <v>554438.73</v>
      </c>
    </row>
    <row r="13308" spans="2:4" x14ac:dyDescent="0.3">
      <c r="B13308" s="72" t="s">
        <v>276</v>
      </c>
      <c r="C13308" s="74" t="s">
        <v>180</v>
      </c>
      <c r="D13308" s="73">
        <v>436362.97999999992</v>
      </c>
    </row>
    <row r="13309" spans="2:4" x14ac:dyDescent="0.3">
      <c r="B13309" s="72" t="s">
        <v>276</v>
      </c>
      <c r="C13309" s="74" t="s">
        <v>182</v>
      </c>
      <c r="D13309" s="73">
        <v>9642897.3200000003</v>
      </c>
    </row>
    <row r="13310" spans="2:4" x14ac:dyDescent="0.3">
      <c r="B13310" s="72" t="s">
        <v>276</v>
      </c>
      <c r="C13310" s="74" t="s">
        <v>137</v>
      </c>
      <c r="D13310" s="73">
        <v>5007.1000000000004</v>
      </c>
    </row>
    <row r="13311" spans="2:4" x14ac:dyDescent="0.3">
      <c r="B13311" s="72" t="s">
        <v>276</v>
      </c>
      <c r="C13311" s="74" t="s">
        <v>139</v>
      </c>
      <c r="D13311" s="73">
        <v>3641951.1399999997</v>
      </c>
    </row>
    <row r="13312" spans="2:4" x14ac:dyDescent="0.3">
      <c r="B13312" s="72" t="s">
        <v>276</v>
      </c>
      <c r="C13312" s="74" t="s">
        <v>141</v>
      </c>
      <c r="D13312" s="73">
        <v>4816186.8599999994</v>
      </c>
    </row>
    <row r="13313" spans="2:4" x14ac:dyDescent="0.3">
      <c r="B13313" s="72" t="s">
        <v>276</v>
      </c>
      <c r="C13313" s="74" t="s">
        <v>143</v>
      </c>
      <c r="D13313" s="73">
        <v>249081.61</v>
      </c>
    </row>
    <row r="13314" spans="2:4" x14ac:dyDescent="0.3">
      <c r="B13314" s="72" t="s">
        <v>276</v>
      </c>
      <c r="C13314" s="74" t="s">
        <v>145</v>
      </c>
      <c r="D13314" s="73">
        <v>157339.93999999994</v>
      </c>
    </row>
    <row r="13315" spans="2:4" x14ac:dyDescent="0.3">
      <c r="B13315" s="72" t="s">
        <v>276</v>
      </c>
      <c r="C13315" s="74" t="s">
        <v>147</v>
      </c>
      <c r="D13315" s="73">
        <v>45461.03</v>
      </c>
    </row>
    <row r="13316" spans="2:4" x14ac:dyDescent="0.3">
      <c r="B13316" s="72" t="s">
        <v>276</v>
      </c>
      <c r="C13316" s="74" t="s">
        <v>149</v>
      </c>
      <c r="D13316" s="73">
        <v>121462.05000000003</v>
      </c>
    </row>
    <row r="13317" spans="2:4" x14ac:dyDescent="0.3">
      <c r="B13317" s="72" t="s">
        <v>276</v>
      </c>
      <c r="C13317" s="74" t="s">
        <v>159</v>
      </c>
      <c r="D13317" s="73">
        <v>1184593.3500000001</v>
      </c>
    </row>
    <row r="13318" spans="2:4" x14ac:dyDescent="0.3">
      <c r="B13318" s="72" t="s">
        <v>276</v>
      </c>
      <c r="C13318" s="74" t="s">
        <v>161</v>
      </c>
      <c r="D13318" s="73">
        <v>4867521.1300000008</v>
      </c>
    </row>
    <row r="13319" spans="2:4" x14ac:dyDescent="0.3">
      <c r="B13319" s="72" t="s">
        <v>276</v>
      </c>
      <c r="C13319" s="74" t="s">
        <v>163</v>
      </c>
      <c r="D13319" s="73">
        <v>826689.35</v>
      </c>
    </row>
    <row r="13320" spans="2:4" x14ac:dyDescent="0.3">
      <c r="B13320" s="72" t="s">
        <v>276</v>
      </c>
      <c r="C13320" s="74" t="s">
        <v>165</v>
      </c>
      <c r="D13320" s="73">
        <v>2576739.4400000004</v>
      </c>
    </row>
    <row r="13321" spans="2:4" x14ac:dyDescent="0.3">
      <c r="B13321" s="72" t="s">
        <v>276</v>
      </c>
      <c r="C13321" s="74" t="s">
        <v>124</v>
      </c>
      <c r="D13321" s="73">
        <v>1237251.46</v>
      </c>
    </row>
    <row r="13322" spans="2:4" x14ac:dyDescent="0.3">
      <c r="B13322" s="72" t="s">
        <v>276</v>
      </c>
      <c r="C13322" s="74" t="s">
        <v>126</v>
      </c>
      <c r="D13322" s="73">
        <v>179946.31</v>
      </c>
    </row>
    <row r="13323" spans="2:4" x14ac:dyDescent="0.3">
      <c r="B13323" s="72" t="s">
        <v>276</v>
      </c>
      <c r="C13323" s="74" t="s">
        <v>128</v>
      </c>
      <c r="D13323" s="73">
        <v>1515455.9</v>
      </c>
    </row>
    <row r="13324" spans="2:4" x14ac:dyDescent="0.3">
      <c r="B13324" s="72" t="s">
        <v>276</v>
      </c>
      <c r="C13324" s="74" t="s">
        <v>130</v>
      </c>
      <c r="D13324" s="73">
        <v>484822.79</v>
      </c>
    </row>
    <row r="13325" spans="2:4" x14ac:dyDescent="0.3">
      <c r="B13325" s="72" t="s">
        <v>276</v>
      </c>
      <c r="C13325" s="74" t="s">
        <v>132</v>
      </c>
      <c r="D13325" s="73">
        <v>2276493.17</v>
      </c>
    </row>
    <row r="13326" spans="2:4" x14ac:dyDescent="0.3">
      <c r="B13326" s="72" t="s">
        <v>276</v>
      </c>
      <c r="C13326" s="74" t="s">
        <v>29</v>
      </c>
      <c r="D13326" s="73">
        <v>1946.75</v>
      </c>
    </row>
    <row r="13327" spans="2:4" x14ac:dyDescent="0.3">
      <c r="B13327" s="72" t="s">
        <v>276</v>
      </c>
      <c r="C13327" s="74" t="s">
        <v>35</v>
      </c>
      <c r="D13327" s="73">
        <v>785.53</v>
      </c>
    </row>
    <row r="13328" spans="2:4" x14ac:dyDescent="0.3">
      <c r="B13328" s="72" t="s">
        <v>276</v>
      </c>
      <c r="C13328" s="74" t="s">
        <v>39</v>
      </c>
      <c r="D13328" s="73">
        <v>59478.149999999994</v>
      </c>
    </row>
    <row r="13329" spans="2:4" x14ac:dyDescent="0.3">
      <c r="B13329" s="72" t="s">
        <v>276</v>
      </c>
      <c r="C13329" s="74" t="s">
        <v>47</v>
      </c>
      <c r="D13329" s="73">
        <v>84297.62</v>
      </c>
    </row>
    <row r="13330" spans="2:4" x14ac:dyDescent="0.3">
      <c r="B13330" s="72" t="s">
        <v>276</v>
      </c>
      <c r="C13330" s="74" t="s">
        <v>49</v>
      </c>
      <c r="D13330" s="73">
        <v>552163.54</v>
      </c>
    </row>
    <row r="13331" spans="2:4" x14ac:dyDescent="0.3">
      <c r="B13331" s="72" t="s">
        <v>276</v>
      </c>
      <c r="C13331" s="74" t="s">
        <v>51</v>
      </c>
      <c r="D13331" s="73">
        <v>235037.84</v>
      </c>
    </row>
    <row r="13332" spans="2:4" x14ac:dyDescent="0.3">
      <c r="B13332" s="72" t="s">
        <v>276</v>
      </c>
      <c r="C13332" s="74" t="s">
        <v>55</v>
      </c>
      <c r="D13332" s="73">
        <v>424374.08999999997</v>
      </c>
    </row>
    <row r="13333" spans="2:4" x14ac:dyDescent="0.3">
      <c r="B13333" s="72" t="s">
        <v>276</v>
      </c>
      <c r="C13333" s="74" t="s">
        <v>57</v>
      </c>
      <c r="D13333" s="73">
        <v>27637.7</v>
      </c>
    </row>
    <row r="13334" spans="2:4" x14ac:dyDescent="0.3">
      <c r="B13334" s="72" t="s">
        <v>276</v>
      </c>
      <c r="C13334" s="74" t="s">
        <v>61</v>
      </c>
      <c r="D13334" s="73">
        <v>71998.78</v>
      </c>
    </row>
    <row r="13335" spans="2:4" x14ac:dyDescent="0.3">
      <c r="B13335" s="72" t="s">
        <v>276</v>
      </c>
      <c r="C13335" s="74" t="s">
        <v>63</v>
      </c>
      <c r="D13335" s="73">
        <v>830355.23</v>
      </c>
    </row>
    <row r="13336" spans="2:4" x14ac:dyDescent="0.3">
      <c r="B13336" s="72" t="s">
        <v>276</v>
      </c>
      <c r="C13336" s="74" t="s">
        <v>65</v>
      </c>
      <c r="D13336" s="73">
        <v>361</v>
      </c>
    </row>
    <row r="13337" spans="2:4" x14ac:dyDescent="0.3">
      <c r="B13337" s="72" t="s">
        <v>276</v>
      </c>
      <c r="C13337" s="74" t="s">
        <v>67</v>
      </c>
      <c r="D13337" s="73">
        <v>6480.03</v>
      </c>
    </row>
    <row r="13338" spans="2:4" x14ac:dyDescent="0.3">
      <c r="B13338" s="72" t="s">
        <v>276</v>
      </c>
      <c r="C13338" s="74" t="s">
        <v>69</v>
      </c>
      <c r="D13338" s="73">
        <v>130719.17</v>
      </c>
    </row>
    <row r="13339" spans="2:4" x14ac:dyDescent="0.3">
      <c r="B13339" s="72" t="s">
        <v>276</v>
      </c>
      <c r="C13339" s="74" t="s">
        <v>71</v>
      </c>
      <c r="D13339" s="73">
        <v>867102.06</v>
      </c>
    </row>
    <row r="13340" spans="2:4" x14ac:dyDescent="0.3">
      <c r="B13340" s="72" t="s">
        <v>276</v>
      </c>
      <c r="C13340" s="74" t="s">
        <v>73</v>
      </c>
      <c r="D13340" s="73">
        <v>104531.67</v>
      </c>
    </row>
    <row r="13341" spans="2:4" x14ac:dyDescent="0.3">
      <c r="B13341" s="72" t="s">
        <v>276</v>
      </c>
      <c r="C13341" s="74" t="s">
        <v>77</v>
      </c>
      <c r="D13341" s="73">
        <v>11192.94</v>
      </c>
    </row>
    <row r="13342" spans="2:4" x14ac:dyDescent="0.3">
      <c r="B13342" s="72" t="s">
        <v>276</v>
      </c>
      <c r="C13342" s="74" t="s">
        <v>81</v>
      </c>
      <c r="D13342" s="73">
        <v>23518.25</v>
      </c>
    </row>
    <row r="13343" spans="2:4" x14ac:dyDescent="0.3">
      <c r="B13343" s="72" t="s">
        <v>276</v>
      </c>
      <c r="C13343" s="74" t="s">
        <v>85</v>
      </c>
      <c r="D13343" s="73">
        <v>16886.77</v>
      </c>
    </row>
    <row r="13344" spans="2:4" x14ac:dyDescent="0.3">
      <c r="B13344" s="72" t="s">
        <v>276</v>
      </c>
      <c r="C13344" s="74" t="s">
        <v>89</v>
      </c>
      <c r="D13344" s="73">
        <v>2046.63</v>
      </c>
    </row>
    <row r="13345" spans="2:4" x14ac:dyDescent="0.3">
      <c r="B13345" s="72" t="s">
        <v>276</v>
      </c>
      <c r="C13345" s="74" t="s">
        <v>91</v>
      </c>
      <c r="D13345" s="73">
        <v>61990.39</v>
      </c>
    </row>
    <row r="13346" spans="2:4" x14ac:dyDescent="0.3">
      <c r="B13346" s="72" t="s">
        <v>276</v>
      </c>
      <c r="C13346" s="74" t="s">
        <v>93</v>
      </c>
      <c r="D13346" s="73">
        <v>171077.21</v>
      </c>
    </row>
    <row r="13347" spans="2:4" x14ac:dyDescent="0.3">
      <c r="B13347" s="72" t="s">
        <v>276</v>
      </c>
      <c r="C13347" s="74" t="s">
        <v>95</v>
      </c>
      <c r="D13347" s="73">
        <v>141355.32999999999</v>
      </c>
    </row>
    <row r="13348" spans="2:4" x14ac:dyDescent="0.3">
      <c r="B13348" s="72" t="s">
        <v>276</v>
      </c>
      <c r="C13348" s="74" t="s">
        <v>99</v>
      </c>
      <c r="D13348" s="73">
        <v>15622.73</v>
      </c>
    </row>
    <row r="13349" spans="2:4" x14ac:dyDescent="0.3">
      <c r="B13349" s="72" t="s">
        <v>276</v>
      </c>
      <c r="C13349" s="74" t="s">
        <v>101</v>
      </c>
      <c r="D13349" s="73">
        <v>193556.82</v>
      </c>
    </row>
    <row r="13350" spans="2:4" x14ac:dyDescent="0.3">
      <c r="B13350" s="72" t="s">
        <v>276</v>
      </c>
      <c r="C13350" s="74" t="s">
        <v>103</v>
      </c>
      <c r="D13350" s="73">
        <v>57703.01</v>
      </c>
    </row>
    <row r="13351" spans="2:4" x14ac:dyDescent="0.3">
      <c r="B13351" s="72" t="s">
        <v>276</v>
      </c>
      <c r="C13351" s="74" t="s">
        <v>105</v>
      </c>
      <c r="D13351" s="73">
        <v>20228.52</v>
      </c>
    </row>
    <row r="13352" spans="2:4" x14ac:dyDescent="0.3">
      <c r="B13352" s="72" t="s">
        <v>276</v>
      </c>
      <c r="C13352" s="74" t="s">
        <v>109</v>
      </c>
      <c r="D13352" s="73">
        <v>1225398.1099999999</v>
      </c>
    </row>
    <row r="13353" spans="2:4" x14ac:dyDescent="0.3">
      <c r="B13353" s="72" t="s">
        <v>276</v>
      </c>
      <c r="C13353" s="74" t="s">
        <v>111</v>
      </c>
      <c r="D13353" s="73">
        <v>341809.45</v>
      </c>
    </row>
    <row r="13354" spans="2:4" x14ac:dyDescent="0.3">
      <c r="B13354" s="72" t="s">
        <v>276</v>
      </c>
      <c r="C13354" s="74" t="s">
        <v>113</v>
      </c>
      <c r="D13354" s="73">
        <v>116047.83</v>
      </c>
    </row>
    <row r="13355" spans="2:4" x14ac:dyDescent="0.3">
      <c r="B13355" s="72" t="s">
        <v>276</v>
      </c>
      <c r="C13355" s="74" t="s">
        <v>115</v>
      </c>
      <c r="D13355" s="73">
        <v>38887.5</v>
      </c>
    </row>
    <row r="13356" spans="2:4" x14ac:dyDescent="0.3">
      <c r="B13356" s="72" t="s">
        <v>276</v>
      </c>
      <c r="C13356" s="74" t="s">
        <v>117</v>
      </c>
      <c r="D13356" s="73">
        <v>51549.299999999996</v>
      </c>
    </row>
    <row r="13357" spans="2:4" x14ac:dyDescent="0.3">
      <c r="B13357" s="72" t="s">
        <v>276</v>
      </c>
      <c r="C13357" s="74" t="s">
        <v>119</v>
      </c>
      <c r="D13357" s="73">
        <v>42127.57</v>
      </c>
    </row>
    <row r="13358" spans="2:4" x14ac:dyDescent="0.3">
      <c r="B13358" s="72" t="s">
        <v>276</v>
      </c>
      <c r="C13358" s="74" t="s">
        <v>121</v>
      </c>
      <c r="D13358" s="73">
        <v>80916.33</v>
      </c>
    </row>
    <row r="13359" spans="2:4" x14ac:dyDescent="0.3">
      <c r="B13359" s="72" t="s">
        <v>276</v>
      </c>
      <c r="C13359" s="74" t="s">
        <v>22</v>
      </c>
      <c r="D13359" s="73">
        <v>128830.06999999999</v>
      </c>
    </row>
    <row r="13360" spans="2:4" x14ac:dyDescent="0.3">
      <c r="B13360" s="72" t="s">
        <v>276</v>
      </c>
      <c r="C13360" s="74" t="s">
        <v>6</v>
      </c>
      <c r="D13360" s="73">
        <v>2864.65</v>
      </c>
    </row>
    <row r="13361" spans="2:4" x14ac:dyDescent="0.3">
      <c r="B13361" s="72" t="s">
        <v>276</v>
      </c>
      <c r="C13361" s="74" t="s">
        <v>8</v>
      </c>
      <c r="D13361" s="73">
        <v>151025.01</v>
      </c>
    </row>
    <row r="13362" spans="2:4" x14ac:dyDescent="0.3">
      <c r="B13362" s="72" t="s">
        <v>276</v>
      </c>
      <c r="C13362" s="74" t="s">
        <v>10</v>
      </c>
      <c r="D13362" s="73">
        <v>17362.489999999998</v>
      </c>
    </row>
    <row r="13363" spans="2:4" x14ac:dyDescent="0.3">
      <c r="B13363" s="72" t="s">
        <v>276</v>
      </c>
      <c r="C13363" s="74" t="s">
        <v>12</v>
      </c>
      <c r="D13363" s="73">
        <v>38221.83</v>
      </c>
    </row>
    <row r="13364" spans="2:4" x14ac:dyDescent="0.3">
      <c r="B13364" s="72" t="s">
        <v>276</v>
      </c>
      <c r="C13364" s="74" t="s">
        <v>14</v>
      </c>
      <c r="D13364" s="73">
        <v>9773.86</v>
      </c>
    </row>
    <row r="13365" spans="2:4" x14ac:dyDescent="0.3">
      <c r="B13365" s="72" t="s">
        <v>276</v>
      </c>
      <c r="C13365" s="74" t="s">
        <v>18</v>
      </c>
      <c r="D13365" s="73">
        <v>7623</v>
      </c>
    </row>
    <row r="13366" spans="2:4" x14ac:dyDescent="0.3">
      <c r="B13366" s="72" t="s">
        <v>334</v>
      </c>
      <c r="C13366" s="74" t="s">
        <v>194</v>
      </c>
      <c r="D13366" s="73">
        <v>549182.97</v>
      </c>
    </row>
    <row r="13367" spans="2:4" x14ac:dyDescent="0.3">
      <c r="B13367" s="72" t="s">
        <v>334</v>
      </c>
      <c r="C13367" s="74" t="s">
        <v>193</v>
      </c>
      <c r="D13367" s="73">
        <v>-549182.97</v>
      </c>
    </row>
    <row r="13368" spans="2:4" x14ac:dyDescent="0.3">
      <c r="B13368" s="72" t="s">
        <v>334</v>
      </c>
      <c r="C13368" s="74" t="s">
        <v>185</v>
      </c>
      <c r="D13368" s="73">
        <v>293642</v>
      </c>
    </row>
    <row r="13369" spans="2:4" x14ac:dyDescent="0.3">
      <c r="B13369" s="72" t="s">
        <v>334</v>
      </c>
      <c r="C13369" s="74" t="s">
        <v>186</v>
      </c>
      <c r="D13369" s="73">
        <v>810754.10000000009</v>
      </c>
    </row>
    <row r="13370" spans="2:4" x14ac:dyDescent="0.3">
      <c r="B13370" s="72" t="s">
        <v>334</v>
      </c>
      <c r="C13370" s="74" t="s">
        <v>187</v>
      </c>
      <c r="D13370" s="73">
        <v>452636.72999999992</v>
      </c>
    </row>
    <row r="13371" spans="2:4" x14ac:dyDescent="0.3">
      <c r="B13371" s="72" t="s">
        <v>334</v>
      </c>
      <c r="C13371" s="74" t="s">
        <v>190</v>
      </c>
      <c r="D13371" s="73">
        <v>149739.37999999998</v>
      </c>
    </row>
    <row r="13372" spans="2:4" x14ac:dyDescent="0.3">
      <c r="B13372" s="72" t="s">
        <v>334</v>
      </c>
      <c r="C13372" s="74" t="s">
        <v>191</v>
      </c>
      <c r="D13372" s="73">
        <v>1049767.8700000001</v>
      </c>
    </row>
    <row r="13373" spans="2:4" x14ac:dyDescent="0.3">
      <c r="B13373" s="72" t="s">
        <v>334</v>
      </c>
      <c r="C13373" s="74" t="s">
        <v>192</v>
      </c>
      <c r="D13373" s="73">
        <v>24190185.739999998</v>
      </c>
    </row>
    <row r="13374" spans="2:4" x14ac:dyDescent="0.3">
      <c r="B13374" s="72" t="s">
        <v>334</v>
      </c>
      <c r="C13374" s="74" t="s">
        <v>172</v>
      </c>
      <c r="D13374" s="73">
        <v>219085.66999999998</v>
      </c>
    </row>
    <row r="13375" spans="2:4" x14ac:dyDescent="0.3">
      <c r="B13375" s="72" t="s">
        <v>334</v>
      </c>
      <c r="C13375" s="74" t="s">
        <v>174</v>
      </c>
      <c r="D13375" s="73">
        <v>480400.49</v>
      </c>
    </row>
    <row r="13376" spans="2:4" x14ac:dyDescent="0.3">
      <c r="B13376" s="72" t="s">
        <v>334</v>
      </c>
      <c r="C13376" s="74" t="s">
        <v>178</v>
      </c>
      <c r="D13376" s="73">
        <v>315824.75</v>
      </c>
    </row>
    <row r="13377" spans="2:4" x14ac:dyDescent="0.3">
      <c r="B13377" s="72" t="s">
        <v>334</v>
      </c>
      <c r="C13377" s="74" t="s">
        <v>180</v>
      </c>
      <c r="D13377" s="73">
        <v>355517</v>
      </c>
    </row>
    <row r="13378" spans="2:4" x14ac:dyDescent="0.3">
      <c r="B13378" s="72" t="s">
        <v>334</v>
      </c>
      <c r="C13378" s="74" t="s">
        <v>182</v>
      </c>
      <c r="D13378" s="73">
        <v>8587653.5799999982</v>
      </c>
    </row>
    <row r="13379" spans="2:4" x14ac:dyDescent="0.3">
      <c r="B13379" s="72" t="s">
        <v>334</v>
      </c>
      <c r="C13379" s="74" t="s">
        <v>139</v>
      </c>
      <c r="D13379" s="73">
        <v>3103875.71</v>
      </c>
    </row>
    <row r="13380" spans="2:4" x14ac:dyDescent="0.3">
      <c r="B13380" s="72" t="s">
        <v>334</v>
      </c>
      <c r="C13380" s="74" t="s">
        <v>141</v>
      </c>
      <c r="D13380" s="73">
        <v>3608128.1799999997</v>
      </c>
    </row>
    <row r="13381" spans="2:4" x14ac:dyDescent="0.3">
      <c r="B13381" s="72" t="s">
        <v>334</v>
      </c>
      <c r="C13381" s="74" t="s">
        <v>143</v>
      </c>
      <c r="D13381" s="73">
        <v>250432.28000000003</v>
      </c>
    </row>
    <row r="13382" spans="2:4" x14ac:dyDescent="0.3">
      <c r="B13382" s="72" t="s">
        <v>334</v>
      </c>
      <c r="C13382" s="74" t="s">
        <v>145</v>
      </c>
      <c r="D13382" s="73">
        <v>170106.13999999998</v>
      </c>
    </row>
    <row r="13383" spans="2:4" x14ac:dyDescent="0.3">
      <c r="B13383" s="72" t="s">
        <v>334</v>
      </c>
      <c r="C13383" s="74" t="s">
        <v>147</v>
      </c>
      <c r="D13383" s="73">
        <v>1238.8900000000058</v>
      </c>
    </row>
    <row r="13384" spans="2:4" x14ac:dyDescent="0.3">
      <c r="B13384" s="72" t="s">
        <v>334</v>
      </c>
      <c r="C13384" s="74" t="s">
        <v>149</v>
      </c>
      <c r="D13384" s="73">
        <v>3372.899999999911</v>
      </c>
    </row>
    <row r="13385" spans="2:4" x14ac:dyDescent="0.3">
      <c r="B13385" s="72" t="s">
        <v>334</v>
      </c>
      <c r="C13385" s="74" t="s">
        <v>159</v>
      </c>
      <c r="D13385" s="73">
        <v>1056533.75</v>
      </c>
    </row>
    <row r="13386" spans="2:4" x14ac:dyDescent="0.3">
      <c r="B13386" s="72" t="s">
        <v>334</v>
      </c>
      <c r="C13386" s="74" t="s">
        <v>161</v>
      </c>
      <c r="D13386" s="73">
        <v>3679287.07</v>
      </c>
    </row>
    <row r="13387" spans="2:4" x14ac:dyDescent="0.3">
      <c r="B13387" s="72" t="s">
        <v>334</v>
      </c>
      <c r="C13387" s="74" t="s">
        <v>163</v>
      </c>
      <c r="D13387" s="73">
        <v>732465.75999999989</v>
      </c>
    </row>
    <row r="13388" spans="2:4" x14ac:dyDescent="0.3">
      <c r="B13388" s="72" t="s">
        <v>334</v>
      </c>
      <c r="C13388" s="74" t="s">
        <v>165</v>
      </c>
      <c r="D13388" s="73">
        <v>2003506.8800000004</v>
      </c>
    </row>
    <row r="13389" spans="2:4" x14ac:dyDescent="0.3">
      <c r="B13389" s="72" t="s">
        <v>334</v>
      </c>
      <c r="C13389" s="74" t="s">
        <v>124</v>
      </c>
      <c r="D13389" s="73">
        <v>632654.72000000009</v>
      </c>
    </row>
    <row r="13390" spans="2:4" x14ac:dyDescent="0.3">
      <c r="B13390" s="72" t="s">
        <v>334</v>
      </c>
      <c r="C13390" s="74" t="s">
        <v>126</v>
      </c>
      <c r="D13390" s="73">
        <v>360536.41000000003</v>
      </c>
    </row>
    <row r="13391" spans="2:4" x14ac:dyDescent="0.3">
      <c r="B13391" s="72" t="s">
        <v>334</v>
      </c>
      <c r="C13391" s="74" t="s">
        <v>128</v>
      </c>
      <c r="D13391" s="73">
        <v>952884.87</v>
      </c>
    </row>
    <row r="13392" spans="2:4" x14ac:dyDescent="0.3">
      <c r="B13392" s="72" t="s">
        <v>334</v>
      </c>
      <c r="C13392" s="74" t="s">
        <v>130</v>
      </c>
      <c r="D13392" s="73">
        <v>306467.01</v>
      </c>
    </row>
    <row r="13393" spans="2:4" x14ac:dyDescent="0.3">
      <c r="B13393" s="72" t="s">
        <v>334</v>
      </c>
      <c r="C13393" s="74" t="s">
        <v>132</v>
      </c>
      <c r="D13393" s="73">
        <v>1742967.21</v>
      </c>
    </row>
    <row r="13394" spans="2:4" x14ac:dyDescent="0.3">
      <c r="B13394" s="72" t="s">
        <v>334</v>
      </c>
      <c r="C13394" s="74" t="s">
        <v>33</v>
      </c>
      <c r="D13394" s="73">
        <v>1428.31</v>
      </c>
    </row>
    <row r="13395" spans="2:4" x14ac:dyDescent="0.3">
      <c r="B13395" s="72" t="s">
        <v>334</v>
      </c>
      <c r="C13395" s="74" t="s">
        <v>35</v>
      </c>
      <c r="D13395" s="73">
        <v>85653.89</v>
      </c>
    </row>
    <row r="13396" spans="2:4" x14ac:dyDescent="0.3">
      <c r="B13396" s="72" t="s">
        <v>334</v>
      </c>
      <c r="C13396" s="74" t="s">
        <v>39</v>
      </c>
      <c r="D13396" s="73">
        <v>72705.91</v>
      </c>
    </row>
    <row r="13397" spans="2:4" x14ac:dyDescent="0.3">
      <c r="B13397" s="72" t="s">
        <v>334</v>
      </c>
      <c r="C13397" s="74" t="s">
        <v>49</v>
      </c>
      <c r="D13397" s="73">
        <v>549533.43999999994</v>
      </c>
    </row>
    <row r="13398" spans="2:4" x14ac:dyDescent="0.3">
      <c r="B13398" s="72" t="s">
        <v>334</v>
      </c>
      <c r="C13398" s="74" t="s">
        <v>51</v>
      </c>
      <c r="D13398" s="73">
        <v>202939.5</v>
      </c>
    </row>
    <row r="13399" spans="2:4" x14ac:dyDescent="0.3">
      <c r="B13399" s="72" t="s">
        <v>334</v>
      </c>
      <c r="C13399" s="74" t="s">
        <v>55</v>
      </c>
      <c r="D13399" s="73">
        <v>245185.98</v>
      </c>
    </row>
    <row r="13400" spans="2:4" x14ac:dyDescent="0.3">
      <c r="B13400" s="72" t="s">
        <v>334</v>
      </c>
      <c r="C13400" s="74" t="s">
        <v>57</v>
      </c>
      <c r="D13400" s="73">
        <v>121801.70000000001</v>
      </c>
    </row>
    <row r="13401" spans="2:4" x14ac:dyDescent="0.3">
      <c r="B13401" s="72" t="s">
        <v>334</v>
      </c>
      <c r="C13401" s="74" t="s">
        <v>63</v>
      </c>
      <c r="D13401" s="73">
        <v>720627.13</v>
      </c>
    </row>
    <row r="13402" spans="2:4" x14ac:dyDescent="0.3">
      <c r="B13402" s="72" t="s">
        <v>334</v>
      </c>
      <c r="C13402" s="74" t="s">
        <v>65</v>
      </c>
      <c r="D13402" s="73">
        <v>5187.4699999999993</v>
      </c>
    </row>
    <row r="13403" spans="2:4" x14ac:dyDescent="0.3">
      <c r="B13403" s="72" t="s">
        <v>334</v>
      </c>
      <c r="C13403" s="74" t="s">
        <v>67</v>
      </c>
      <c r="D13403" s="73">
        <v>3428.7200000000003</v>
      </c>
    </row>
    <row r="13404" spans="2:4" x14ac:dyDescent="0.3">
      <c r="B13404" s="72" t="s">
        <v>334</v>
      </c>
      <c r="C13404" s="74" t="s">
        <v>69</v>
      </c>
      <c r="D13404" s="73">
        <v>440283.74</v>
      </c>
    </row>
    <row r="13405" spans="2:4" x14ac:dyDescent="0.3">
      <c r="B13405" s="72" t="s">
        <v>334</v>
      </c>
      <c r="C13405" s="74" t="s">
        <v>71</v>
      </c>
      <c r="D13405" s="73">
        <v>690802.90999999992</v>
      </c>
    </row>
    <row r="13406" spans="2:4" x14ac:dyDescent="0.3">
      <c r="B13406" s="72" t="s">
        <v>334</v>
      </c>
      <c r="C13406" s="74" t="s">
        <v>73</v>
      </c>
      <c r="D13406" s="73">
        <v>201579.51</v>
      </c>
    </row>
    <row r="13407" spans="2:4" x14ac:dyDescent="0.3">
      <c r="B13407" s="72" t="s">
        <v>334</v>
      </c>
      <c r="C13407" s="74" t="s">
        <v>81</v>
      </c>
      <c r="D13407" s="73">
        <v>3500</v>
      </c>
    </row>
    <row r="13408" spans="2:4" x14ac:dyDescent="0.3">
      <c r="B13408" s="72" t="s">
        <v>334</v>
      </c>
      <c r="C13408" s="74" t="s">
        <v>83</v>
      </c>
      <c r="D13408" s="73">
        <v>32227.69</v>
      </c>
    </row>
    <row r="13409" spans="2:4" x14ac:dyDescent="0.3">
      <c r="B13409" s="72" t="s">
        <v>334</v>
      </c>
      <c r="C13409" s="74" t="s">
        <v>85</v>
      </c>
      <c r="D13409" s="73">
        <v>91751.05</v>
      </c>
    </row>
    <row r="13410" spans="2:4" x14ac:dyDescent="0.3">
      <c r="B13410" s="72" t="s">
        <v>334</v>
      </c>
      <c r="C13410" s="74" t="s">
        <v>87</v>
      </c>
      <c r="D13410" s="73">
        <v>22698.96999999999</v>
      </c>
    </row>
    <row r="13411" spans="2:4" x14ac:dyDescent="0.3">
      <c r="B13411" s="72" t="s">
        <v>334</v>
      </c>
      <c r="C13411" s="74" t="s">
        <v>89</v>
      </c>
      <c r="D13411" s="73">
        <v>57849.279999999999</v>
      </c>
    </row>
    <row r="13412" spans="2:4" x14ac:dyDescent="0.3">
      <c r="B13412" s="72" t="s">
        <v>334</v>
      </c>
      <c r="C13412" s="74" t="s">
        <v>91</v>
      </c>
      <c r="D13412" s="73">
        <v>125997.05</v>
      </c>
    </row>
    <row r="13413" spans="2:4" x14ac:dyDescent="0.3">
      <c r="B13413" s="72" t="s">
        <v>334</v>
      </c>
      <c r="C13413" s="74" t="s">
        <v>93</v>
      </c>
      <c r="D13413" s="73">
        <v>54286.45</v>
      </c>
    </row>
    <row r="13414" spans="2:4" x14ac:dyDescent="0.3">
      <c r="B13414" s="72" t="s">
        <v>334</v>
      </c>
      <c r="C13414" s="74" t="s">
        <v>95</v>
      </c>
      <c r="D13414" s="73">
        <v>185368.02</v>
      </c>
    </row>
    <row r="13415" spans="2:4" x14ac:dyDescent="0.3">
      <c r="B13415" s="72" t="s">
        <v>334</v>
      </c>
      <c r="C13415" s="74" t="s">
        <v>97</v>
      </c>
      <c r="D13415" s="73">
        <v>5424</v>
      </c>
    </row>
    <row r="13416" spans="2:4" x14ac:dyDescent="0.3">
      <c r="B13416" s="72" t="s">
        <v>334</v>
      </c>
      <c r="C13416" s="74" t="s">
        <v>101</v>
      </c>
      <c r="D13416" s="73">
        <v>66005.06</v>
      </c>
    </row>
    <row r="13417" spans="2:4" x14ac:dyDescent="0.3">
      <c r="B13417" s="72" t="s">
        <v>334</v>
      </c>
      <c r="C13417" s="74" t="s">
        <v>103</v>
      </c>
      <c r="D13417" s="73">
        <v>200</v>
      </c>
    </row>
    <row r="13418" spans="2:4" x14ac:dyDescent="0.3">
      <c r="B13418" s="72" t="s">
        <v>334</v>
      </c>
      <c r="C13418" s="74" t="s">
        <v>105</v>
      </c>
      <c r="D13418" s="73">
        <v>39453.93</v>
      </c>
    </row>
    <row r="13419" spans="2:4" x14ac:dyDescent="0.3">
      <c r="B13419" s="72" t="s">
        <v>334</v>
      </c>
      <c r="C13419" s="74" t="s">
        <v>107</v>
      </c>
      <c r="D13419" s="73">
        <v>77587.850000000006</v>
      </c>
    </row>
    <row r="13420" spans="2:4" x14ac:dyDescent="0.3">
      <c r="B13420" s="72" t="s">
        <v>334</v>
      </c>
      <c r="C13420" s="74" t="s">
        <v>109</v>
      </c>
      <c r="D13420" s="73">
        <v>187630.9</v>
      </c>
    </row>
    <row r="13421" spans="2:4" x14ac:dyDescent="0.3">
      <c r="B13421" s="72" t="s">
        <v>334</v>
      </c>
      <c r="C13421" s="74" t="s">
        <v>111</v>
      </c>
      <c r="D13421" s="73">
        <v>22783.010000000002</v>
      </c>
    </row>
    <row r="13422" spans="2:4" x14ac:dyDescent="0.3">
      <c r="B13422" s="72" t="s">
        <v>334</v>
      </c>
      <c r="C13422" s="74" t="s">
        <v>113</v>
      </c>
      <c r="D13422" s="73">
        <v>52449.75</v>
      </c>
    </row>
    <row r="13423" spans="2:4" x14ac:dyDescent="0.3">
      <c r="B13423" s="72" t="s">
        <v>334</v>
      </c>
      <c r="C13423" s="74" t="s">
        <v>115</v>
      </c>
      <c r="D13423" s="73">
        <v>23388.66</v>
      </c>
    </row>
    <row r="13424" spans="2:4" x14ac:dyDescent="0.3">
      <c r="B13424" s="72" t="s">
        <v>334</v>
      </c>
      <c r="C13424" s="74" t="s">
        <v>117</v>
      </c>
      <c r="D13424" s="73">
        <v>122983.79000000001</v>
      </c>
    </row>
    <row r="13425" spans="2:4" x14ac:dyDescent="0.3">
      <c r="B13425" s="72" t="s">
        <v>334</v>
      </c>
      <c r="C13425" s="74" t="s">
        <v>119</v>
      </c>
      <c r="D13425" s="73">
        <v>34636.1</v>
      </c>
    </row>
    <row r="13426" spans="2:4" x14ac:dyDescent="0.3">
      <c r="B13426" s="72" t="s">
        <v>334</v>
      </c>
      <c r="C13426" s="74" t="s">
        <v>121</v>
      </c>
      <c r="D13426" s="73">
        <v>71470.69</v>
      </c>
    </row>
    <row r="13427" spans="2:4" x14ac:dyDescent="0.3">
      <c r="B13427" s="72" t="s">
        <v>334</v>
      </c>
      <c r="C13427" s="74" t="s">
        <v>22</v>
      </c>
      <c r="D13427" s="73">
        <v>114113.32</v>
      </c>
    </row>
    <row r="13428" spans="2:4" x14ac:dyDescent="0.3">
      <c r="B13428" s="72" t="s">
        <v>334</v>
      </c>
      <c r="C13428" s="74" t="s">
        <v>6</v>
      </c>
      <c r="D13428" s="73">
        <v>262468.34000000003</v>
      </c>
    </row>
    <row r="13429" spans="2:4" x14ac:dyDescent="0.3">
      <c r="B13429" s="72" t="s">
        <v>334</v>
      </c>
      <c r="C13429" s="74" t="s">
        <v>12</v>
      </c>
      <c r="D13429" s="73">
        <v>52085.77</v>
      </c>
    </row>
    <row r="13430" spans="2:4" x14ac:dyDescent="0.3">
      <c r="B13430" s="72" t="s">
        <v>334</v>
      </c>
      <c r="C13430" s="74" t="s">
        <v>14</v>
      </c>
      <c r="D13430" s="73">
        <v>59111.45</v>
      </c>
    </row>
    <row r="13431" spans="2:4" x14ac:dyDescent="0.3">
      <c r="B13431" s="72" t="s">
        <v>462</v>
      </c>
      <c r="C13431" s="74" t="s">
        <v>194</v>
      </c>
      <c r="D13431" s="73">
        <v>105109.7</v>
      </c>
    </row>
    <row r="13432" spans="2:4" x14ac:dyDescent="0.3">
      <c r="B13432" s="72" t="s">
        <v>462</v>
      </c>
      <c r="C13432" s="74" t="s">
        <v>193</v>
      </c>
      <c r="D13432" s="73">
        <v>-105109.7</v>
      </c>
    </row>
    <row r="13433" spans="2:4" x14ac:dyDescent="0.3">
      <c r="B13433" s="72" t="s">
        <v>462</v>
      </c>
      <c r="C13433" s="74" t="s">
        <v>185</v>
      </c>
      <c r="D13433" s="73">
        <v>26243</v>
      </c>
    </row>
    <row r="13434" spans="2:4" x14ac:dyDescent="0.3">
      <c r="B13434" s="72" t="s">
        <v>462</v>
      </c>
      <c r="C13434" s="74" t="s">
        <v>186</v>
      </c>
      <c r="D13434" s="73">
        <v>25387.03</v>
      </c>
    </row>
    <row r="13435" spans="2:4" x14ac:dyDescent="0.3">
      <c r="B13435" s="72" t="s">
        <v>462</v>
      </c>
      <c r="C13435" s="74" t="s">
        <v>187</v>
      </c>
      <c r="D13435" s="73">
        <v>65729.42</v>
      </c>
    </row>
    <row r="13436" spans="2:4" x14ac:dyDescent="0.3">
      <c r="B13436" s="72" t="s">
        <v>462</v>
      </c>
      <c r="C13436" s="74" t="s">
        <v>190</v>
      </c>
      <c r="D13436" s="73">
        <v>63131.76</v>
      </c>
    </row>
    <row r="13437" spans="2:4" x14ac:dyDescent="0.3">
      <c r="B13437" s="72" t="s">
        <v>462</v>
      </c>
      <c r="C13437" s="74" t="s">
        <v>191</v>
      </c>
      <c r="D13437" s="73">
        <v>153391.47999999998</v>
      </c>
    </row>
    <row r="13438" spans="2:4" x14ac:dyDescent="0.3">
      <c r="B13438" s="72" t="s">
        <v>462</v>
      </c>
      <c r="C13438" s="74" t="s">
        <v>192</v>
      </c>
      <c r="D13438" s="73">
        <v>3161990.9299999997</v>
      </c>
    </row>
    <row r="13439" spans="2:4" x14ac:dyDescent="0.3">
      <c r="B13439" s="72" t="s">
        <v>462</v>
      </c>
      <c r="C13439" s="74" t="s">
        <v>172</v>
      </c>
      <c r="D13439" s="73">
        <v>6557.2</v>
      </c>
    </row>
    <row r="13440" spans="2:4" x14ac:dyDescent="0.3">
      <c r="B13440" s="72" t="s">
        <v>462</v>
      </c>
      <c r="C13440" s="74" t="s">
        <v>174</v>
      </c>
      <c r="D13440" s="73">
        <v>133282.5</v>
      </c>
    </row>
    <row r="13441" spans="2:4" x14ac:dyDescent="0.3">
      <c r="B13441" s="72" t="s">
        <v>462</v>
      </c>
      <c r="C13441" s="74" t="s">
        <v>178</v>
      </c>
      <c r="D13441" s="73">
        <v>33045.370000000003</v>
      </c>
    </row>
    <row r="13442" spans="2:4" x14ac:dyDescent="0.3">
      <c r="B13442" s="72" t="s">
        <v>462</v>
      </c>
      <c r="C13442" s="74" t="s">
        <v>180</v>
      </c>
      <c r="D13442" s="73">
        <v>60273.919999999998</v>
      </c>
    </row>
    <row r="13443" spans="2:4" x14ac:dyDescent="0.3">
      <c r="B13443" s="72" t="s">
        <v>462</v>
      </c>
      <c r="C13443" s="74" t="s">
        <v>182</v>
      </c>
      <c r="D13443" s="73">
        <v>1256526.28</v>
      </c>
    </row>
    <row r="13444" spans="2:4" x14ac:dyDescent="0.3">
      <c r="B13444" s="72" t="s">
        <v>462</v>
      </c>
      <c r="C13444" s="74" t="s">
        <v>139</v>
      </c>
      <c r="D13444" s="73">
        <v>520056.28</v>
      </c>
    </row>
    <row r="13445" spans="2:4" x14ac:dyDescent="0.3">
      <c r="B13445" s="72" t="s">
        <v>462</v>
      </c>
      <c r="C13445" s="74" t="s">
        <v>141</v>
      </c>
      <c r="D13445" s="73">
        <v>476993.72</v>
      </c>
    </row>
    <row r="13446" spans="2:4" x14ac:dyDescent="0.3">
      <c r="B13446" s="72" t="s">
        <v>462</v>
      </c>
      <c r="C13446" s="74" t="s">
        <v>143</v>
      </c>
      <c r="D13446" s="73">
        <v>40805.530000000006</v>
      </c>
    </row>
    <row r="13447" spans="2:4" x14ac:dyDescent="0.3">
      <c r="B13447" s="72" t="s">
        <v>462</v>
      </c>
      <c r="C13447" s="74" t="s">
        <v>145</v>
      </c>
      <c r="D13447" s="73">
        <v>16770.98</v>
      </c>
    </row>
    <row r="13448" spans="2:4" x14ac:dyDescent="0.3">
      <c r="B13448" s="72" t="s">
        <v>462</v>
      </c>
      <c r="C13448" s="74" t="s">
        <v>147</v>
      </c>
      <c r="D13448" s="73">
        <v>2973.35</v>
      </c>
    </row>
    <row r="13449" spans="2:4" x14ac:dyDescent="0.3">
      <c r="B13449" s="72" t="s">
        <v>462</v>
      </c>
      <c r="C13449" s="74" t="s">
        <v>149</v>
      </c>
      <c r="D13449" s="73">
        <v>6686.68</v>
      </c>
    </row>
    <row r="13450" spans="2:4" x14ac:dyDescent="0.3">
      <c r="B13450" s="72" t="s">
        <v>462</v>
      </c>
      <c r="C13450" s="74" t="s">
        <v>159</v>
      </c>
      <c r="D13450" s="73">
        <v>157660.19000000003</v>
      </c>
    </row>
    <row r="13451" spans="2:4" x14ac:dyDescent="0.3">
      <c r="B13451" s="72" t="s">
        <v>462</v>
      </c>
      <c r="C13451" s="74" t="s">
        <v>161</v>
      </c>
      <c r="D13451" s="73">
        <v>473367.74</v>
      </c>
    </row>
    <row r="13452" spans="2:4" x14ac:dyDescent="0.3">
      <c r="B13452" s="72" t="s">
        <v>462</v>
      </c>
      <c r="C13452" s="74" t="s">
        <v>163</v>
      </c>
      <c r="D13452" s="73">
        <v>106799.61000000002</v>
      </c>
    </row>
    <row r="13453" spans="2:4" x14ac:dyDescent="0.3">
      <c r="B13453" s="72" t="s">
        <v>462</v>
      </c>
      <c r="C13453" s="74" t="s">
        <v>165</v>
      </c>
      <c r="D13453" s="73">
        <v>261456.7</v>
      </c>
    </row>
    <row r="13454" spans="2:4" x14ac:dyDescent="0.3">
      <c r="B13454" s="72" t="s">
        <v>462</v>
      </c>
      <c r="C13454" s="74" t="s">
        <v>124</v>
      </c>
      <c r="D13454" s="73">
        <v>4596.04</v>
      </c>
    </row>
    <row r="13455" spans="2:4" x14ac:dyDescent="0.3">
      <c r="B13455" s="72" t="s">
        <v>462</v>
      </c>
      <c r="C13455" s="74" t="s">
        <v>126</v>
      </c>
      <c r="D13455" s="73">
        <v>31942.11</v>
      </c>
    </row>
    <row r="13456" spans="2:4" x14ac:dyDescent="0.3">
      <c r="B13456" s="72" t="s">
        <v>462</v>
      </c>
      <c r="C13456" s="74" t="s">
        <v>128</v>
      </c>
      <c r="D13456" s="73">
        <v>149173.70000000001</v>
      </c>
    </row>
    <row r="13457" spans="2:4" x14ac:dyDescent="0.3">
      <c r="B13457" s="72" t="s">
        <v>462</v>
      </c>
      <c r="C13457" s="74" t="s">
        <v>130</v>
      </c>
      <c r="D13457" s="73">
        <v>109641.89</v>
      </c>
    </row>
    <row r="13458" spans="2:4" x14ac:dyDescent="0.3">
      <c r="B13458" s="72" t="s">
        <v>462</v>
      </c>
      <c r="C13458" s="74" t="s">
        <v>132</v>
      </c>
      <c r="D13458" s="73">
        <v>219832.7</v>
      </c>
    </row>
    <row r="13459" spans="2:4" x14ac:dyDescent="0.3">
      <c r="B13459" s="72" t="s">
        <v>462</v>
      </c>
      <c r="C13459" s="74" t="s">
        <v>39</v>
      </c>
      <c r="D13459" s="73">
        <v>19973.39</v>
      </c>
    </row>
    <row r="13460" spans="2:4" x14ac:dyDescent="0.3">
      <c r="B13460" s="72" t="s">
        <v>462</v>
      </c>
      <c r="C13460" s="74" t="s">
        <v>49</v>
      </c>
      <c r="D13460" s="73">
        <v>93390.88</v>
      </c>
    </row>
    <row r="13461" spans="2:4" x14ac:dyDescent="0.3">
      <c r="B13461" s="72" t="s">
        <v>462</v>
      </c>
      <c r="C13461" s="74" t="s">
        <v>51</v>
      </c>
      <c r="D13461" s="73">
        <v>34944.660000000003</v>
      </c>
    </row>
    <row r="13462" spans="2:4" x14ac:dyDescent="0.3">
      <c r="B13462" s="72" t="s">
        <v>462</v>
      </c>
      <c r="C13462" s="74" t="s">
        <v>55</v>
      </c>
      <c r="D13462" s="73">
        <v>75660.62</v>
      </c>
    </row>
    <row r="13463" spans="2:4" x14ac:dyDescent="0.3">
      <c r="B13463" s="72" t="s">
        <v>462</v>
      </c>
      <c r="C13463" s="74" t="s">
        <v>57</v>
      </c>
      <c r="D13463" s="73">
        <v>7145</v>
      </c>
    </row>
    <row r="13464" spans="2:4" x14ac:dyDescent="0.3">
      <c r="B13464" s="72" t="s">
        <v>462</v>
      </c>
      <c r="C13464" s="74" t="s">
        <v>59</v>
      </c>
      <c r="D13464" s="73">
        <v>6290.73</v>
      </c>
    </row>
    <row r="13465" spans="2:4" x14ac:dyDescent="0.3">
      <c r="B13465" s="72" t="s">
        <v>462</v>
      </c>
      <c r="C13465" s="74" t="s">
        <v>61</v>
      </c>
      <c r="D13465" s="73">
        <v>33150</v>
      </c>
    </row>
    <row r="13466" spans="2:4" x14ac:dyDescent="0.3">
      <c r="B13466" s="72" t="s">
        <v>462</v>
      </c>
      <c r="C13466" s="74" t="s">
        <v>63</v>
      </c>
      <c r="D13466" s="73">
        <v>78535.98</v>
      </c>
    </row>
    <row r="13467" spans="2:4" x14ac:dyDescent="0.3">
      <c r="B13467" s="72" t="s">
        <v>462</v>
      </c>
      <c r="C13467" s="74" t="s">
        <v>65</v>
      </c>
      <c r="D13467" s="73">
        <v>1897.22</v>
      </c>
    </row>
    <row r="13468" spans="2:4" x14ac:dyDescent="0.3">
      <c r="B13468" s="72" t="s">
        <v>462</v>
      </c>
      <c r="C13468" s="74" t="s">
        <v>67</v>
      </c>
      <c r="D13468" s="73">
        <v>1339.87</v>
      </c>
    </row>
    <row r="13469" spans="2:4" x14ac:dyDescent="0.3">
      <c r="B13469" s="72" t="s">
        <v>462</v>
      </c>
      <c r="C13469" s="74" t="s">
        <v>69</v>
      </c>
      <c r="D13469" s="73">
        <v>102452.68</v>
      </c>
    </row>
    <row r="13470" spans="2:4" x14ac:dyDescent="0.3">
      <c r="B13470" s="72" t="s">
        <v>462</v>
      </c>
      <c r="C13470" s="74" t="s">
        <v>71</v>
      </c>
      <c r="D13470" s="73">
        <v>204349.92</v>
      </c>
    </row>
    <row r="13471" spans="2:4" x14ac:dyDescent="0.3">
      <c r="B13471" s="72" t="s">
        <v>462</v>
      </c>
      <c r="C13471" s="74" t="s">
        <v>73</v>
      </c>
      <c r="D13471" s="73">
        <v>2836.01</v>
      </c>
    </row>
    <row r="13472" spans="2:4" x14ac:dyDescent="0.3">
      <c r="B13472" s="72" t="s">
        <v>462</v>
      </c>
      <c r="C13472" s="74" t="s">
        <v>77</v>
      </c>
      <c r="D13472" s="73">
        <v>2753.64</v>
      </c>
    </row>
    <row r="13473" spans="2:4" x14ac:dyDescent="0.3">
      <c r="B13473" s="72" t="s">
        <v>462</v>
      </c>
      <c r="C13473" s="74" t="s">
        <v>85</v>
      </c>
      <c r="D13473" s="73">
        <v>29305.840000000004</v>
      </c>
    </row>
    <row r="13474" spans="2:4" x14ac:dyDescent="0.3">
      <c r="B13474" s="72" t="s">
        <v>462</v>
      </c>
      <c r="C13474" s="74" t="s">
        <v>89</v>
      </c>
      <c r="D13474" s="73">
        <v>460</v>
      </c>
    </row>
    <row r="13475" spans="2:4" x14ac:dyDescent="0.3">
      <c r="B13475" s="72" t="s">
        <v>462</v>
      </c>
      <c r="C13475" s="74" t="s">
        <v>91</v>
      </c>
      <c r="D13475" s="73">
        <v>93614.5</v>
      </c>
    </row>
    <row r="13476" spans="2:4" x14ac:dyDescent="0.3">
      <c r="B13476" s="72" t="s">
        <v>462</v>
      </c>
      <c r="C13476" s="74" t="s">
        <v>93</v>
      </c>
      <c r="D13476" s="73">
        <v>29445.43</v>
      </c>
    </row>
    <row r="13477" spans="2:4" x14ac:dyDescent="0.3">
      <c r="B13477" s="72" t="s">
        <v>462</v>
      </c>
      <c r="C13477" s="74" t="s">
        <v>95</v>
      </c>
      <c r="D13477" s="73">
        <v>20683.93</v>
      </c>
    </row>
    <row r="13478" spans="2:4" x14ac:dyDescent="0.3">
      <c r="B13478" s="72" t="s">
        <v>462</v>
      </c>
      <c r="C13478" s="74" t="s">
        <v>97</v>
      </c>
      <c r="D13478" s="73">
        <v>17569.98</v>
      </c>
    </row>
    <row r="13479" spans="2:4" x14ac:dyDescent="0.3">
      <c r="B13479" s="72" t="s">
        <v>462</v>
      </c>
      <c r="C13479" s="74" t="s">
        <v>105</v>
      </c>
      <c r="D13479" s="73">
        <v>18227.7</v>
      </c>
    </row>
    <row r="13480" spans="2:4" x14ac:dyDescent="0.3">
      <c r="B13480" s="72" t="s">
        <v>462</v>
      </c>
      <c r="C13480" s="74" t="s">
        <v>107</v>
      </c>
      <c r="D13480" s="73">
        <v>4174</v>
      </c>
    </row>
    <row r="13481" spans="2:4" x14ac:dyDescent="0.3">
      <c r="B13481" s="72" t="s">
        <v>462</v>
      </c>
      <c r="C13481" s="74" t="s">
        <v>109</v>
      </c>
      <c r="D13481" s="73">
        <v>160453.59999999998</v>
      </c>
    </row>
    <row r="13482" spans="2:4" x14ac:dyDescent="0.3">
      <c r="B13482" s="72" t="s">
        <v>462</v>
      </c>
      <c r="C13482" s="74" t="s">
        <v>111</v>
      </c>
      <c r="D13482" s="73">
        <v>31530.410000000003</v>
      </c>
    </row>
    <row r="13483" spans="2:4" x14ac:dyDescent="0.3">
      <c r="B13483" s="72" t="s">
        <v>462</v>
      </c>
      <c r="C13483" s="74" t="s">
        <v>117</v>
      </c>
      <c r="D13483" s="73">
        <v>16868.03</v>
      </c>
    </row>
    <row r="13484" spans="2:4" x14ac:dyDescent="0.3">
      <c r="B13484" s="72" t="s">
        <v>462</v>
      </c>
      <c r="C13484" s="74" t="s">
        <v>119</v>
      </c>
      <c r="D13484" s="73">
        <v>2822.25</v>
      </c>
    </row>
    <row r="13485" spans="2:4" x14ac:dyDescent="0.3">
      <c r="B13485" s="72" t="s">
        <v>462</v>
      </c>
      <c r="C13485" s="74" t="s">
        <v>121</v>
      </c>
      <c r="D13485" s="73">
        <v>10250.93</v>
      </c>
    </row>
    <row r="13486" spans="2:4" x14ac:dyDescent="0.3">
      <c r="B13486" s="72" t="s">
        <v>462</v>
      </c>
      <c r="C13486" s="74" t="s">
        <v>22</v>
      </c>
      <c r="D13486" s="73">
        <v>26869.940000000002</v>
      </c>
    </row>
    <row r="13487" spans="2:4" x14ac:dyDescent="0.3">
      <c r="B13487" s="72" t="s">
        <v>462</v>
      </c>
      <c r="C13487" s="74" t="s">
        <v>6</v>
      </c>
      <c r="D13487" s="73">
        <v>51716.36</v>
      </c>
    </row>
    <row r="13488" spans="2:4" x14ac:dyDescent="0.3">
      <c r="B13488" s="72" t="s">
        <v>810</v>
      </c>
      <c r="C13488" s="74" t="s">
        <v>194</v>
      </c>
      <c r="D13488" s="73">
        <v>150813.76000000001</v>
      </c>
    </row>
    <row r="13489" spans="2:4" x14ac:dyDescent="0.3">
      <c r="B13489" s="72" t="s">
        <v>810</v>
      </c>
      <c r="C13489" s="74" t="s">
        <v>193</v>
      </c>
      <c r="D13489" s="73">
        <v>-150813.76000000001</v>
      </c>
    </row>
    <row r="13490" spans="2:4" x14ac:dyDescent="0.3">
      <c r="B13490" s="72" t="s">
        <v>810</v>
      </c>
      <c r="C13490" s="74" t="s">
        <v>186</v>
      </c>
      <c r="D13490" s="73">
        <v>2063603.56</v>
      </c>
    </row>
    <row r="13491" spans="2:4" x14ac:dyDescent="0.3">
      <c r="B13491" s="72" t="s">
        <v>810</v>
      </c>
      <c r="C13491" s="74" t="s">
        <v>187</v>
      </c>
      <c r="D13491" s="73">
        <v>149966.5</v>
      </c>
    </row>
    <row r="13492" spans="2:4" x14ac:dyDescent="0.3">
      <c r="B13492" s="72" t="s">
        <v>810</v>
      </c>
      <c r="C13492" s="74" t="s">
        <v>191</v>
      </c>
      <c r="D13492" s="73">
        <v>719161.64999999991</v>
      </c>
    </row>
    <row r="13493" spans="2:4" x14ac:dyDescent="0.3">
      <c r="B13493" s="72" t="s">
        <v>810</v>
      </c>
      <c r="C13493" s="74" t="s">
        <v>192</v>
      </c>
      <c r="D13493" s="73">
        <v>20172213.169999998</v>
      </c>
    </row>
    <row r="13494" spans="2:4" x14ac:dyDescent="0.3">
      <c r="B13494" s="72" t="s">
        <v>810</v>
      </c>
      <c r="C13494" s="74" t="s">
        <v>172</v>
      </c>
      <c r="D13494" s="73">
        <v>405237.82</v>
      </c>
    </row>
    <row r="13495" spans="2:4" x14ac:dyDescent="0.3">
      <c r="B13495" s="72" t="s">
        <v>810</v>
      </c>
      <c r="C13495" s="74" t="s">
        <v>178</v>
      </c>
      <c r="D13495" s="73">
        <v>280979.19</v>
      </c>
    </row>
    <row r="13496" spans="2:4" x14ac:dyDescent="0.3">
      <c r="B13496" s="72" t="s">
        <v>810</v>
      </c>
      <c r="C13496" s="74" t="s">
        <v>180</v>
      </c>
      <c r="D13496" s="73">
        <v>402529.61</v>
      </c>
    </row>
    <row r="13497" spans="2:4" x14ac:dyDescent="0.3">
      <c r="B13497" s="72" t="s">
        <v>810</v>
      </c>
      <c r="C13497" s="74" t="s">
        <v>182</v>
      </c>
      <c r="D13497" s="73">
        <v>7144765.3400000017</v>
      </c>
    </row>
    <row r="13498" spans="2:4" x14ac:dyDescent="0.3">
      <c r="B13498" s="72" t="s">
        <v>810</v>
      </c>
      <c r="C13498" s="74" t="s">
        <v>135</v>
      </c>
      <c r="D13498" s="73">
        <v>38624.950000000004</v>
      </c>
    </row>
    <row r="13499" spans="2:4" x14ac:dyDescent="0.3">
      <c r="B13499" s="72" t="s">
        <v>810</v>
      </c>
      <c r="C13499" s="74" t="s">
        <v>137</v>
      </c>
      <c r="D13499" s="73">
        <v>53272.52</v>
      </c>
    </row>
    <row r="13500" spans="2:4" x14ac:dyDescent="0.3">
      <c r="B13500" s="72" t="s">
        <v>810</v>
      </c>
      <c r="C13500" s="74" t="s">
        <v>139</v>
      </c>
      <c r="D13500" s="73">
        <v>2396789.2999999993</v>
      </c>
    </row>
    <row r="13501" spans="2:4" x14ac:dyDescent="0.3">
      <c r="B13501" s="72" t="s">
        <v>810</v>
      </c>
      <c r="C13501" s="74" t="s">
        <v>141</v>
      </c>
      <c r="D13501" s="73">
        <v>3090018.01</v>
      </c>
    </row>
    <row r="13502" spans="2:4" x14ac:dyDescent="0.3">
      <c r="B13502" s="72" t="s">
        <v>810</v>
      </c>
      <c r="C13502" s="74" t="s">
        <v>143</v>
      </c>
      <c r="D13502" s="73">
        <v>127571.16</v>
      </c>
    </row>
    <row r="13503" spans="2:4" x14ac:dyDescent="0.3">
      <c r="B13503" s="72" t="s">
        <v>810</v>
      </c>
      <c r="C13503" s="74" t="s">
        <v>145</v>
      </c>
      <c r="D13503" s="73">
        <v>79274.77</v>
      </c>
    </row>
    <row r="13504" spans="2:4" x14ac:dyDescent="0.3">
      <c r="B13504" s="72" t="s">
        <v>810</v>
      </c>
      <c r="C13504" s="74" t="s">
        <v>147</v>
      </c>
      <c r="D13504" s="73">
        <v>13863.52</v>
      </c>
    </row>
    <row r="13505" spans="2:4" x14ac:dyDescent="0.3">
      <c r="B13505" s="72" t="s">
        <v>810</v>
      </c>
      <c r="C13505" s="74" t="s">
        <v>149</v>
      </c>
      <c r="D13505" s="73">
        <v>34595.199999999997</v>
      </c>
    </row>
    <row r="13506" spans="2:4" x14ac:dyDescent="0.3">
      <c r="B13506" s="72" t="s">
        <v>810</v>
      </c>
      <c r="C13506" s="74" t="s">
        <v>159</v>
      </c>
      <c r="D13506" s="73">
        <v>851727.00999999989</v>
      </c>
    </row>
    <row r="13507" spans="2:4" x14ac:dyDescent="0.3">
      <c r="B13507" s="72" t="s">
        <v>810</v>
      </c>
      <c r="C13507" s="74" t="s">
        <v>161</v>
      </c>
      <c r="D13507" s="73">
        <v>3110688.8699999996</v>
      </c>
    </row>
    <row r="13508" spans="2:4" x14ac:dyDescent="0.3">
      <c r="B13508" s="72" t="s">
        <v>810</v>
      </c>
      <c r="C13508" s="74" t="s">
        <v>163</v>
      </c>
      <c r="D13508" s="73">
        <v>611317.71</v>
      </c>
    </row>
    <row r="13509" spans="2:4" x14ac:dyDescent="0.3">
      <c r="B13509" s="72" t="s">
        <v>810</v>
      </c>
      <c r="C13509" s="74" t="s">
        <v>165</v>
      </c>
      <c r="D13509" s="73">
        <v>1692145.46</v>
      </c>
    </row>
    <row r="13510" spans="2:4" x14ac:dyDescent="0.3">
      <c r="B13510" s="72" t="s">
        <v>810</v>
      </c>
      <c r="C13510" s="74" t="s">
        <v>124</v>
      </c>
      <c r="D13510" s="73">
        <v>171761.2</v>
      </c>
    </row>
    <row r="13511" spans="2:4" x14ac:dyDescent="0.3">
      <c r="B13511" s="72" t="s">
        <v>810</v>
      </c>
      <c r="C13511" s="74" t="s">
        <v>126</v>
      </c>
      <c r="D13511" s="73">
        <v>55800.090000000004</v>
      </c>
    </row>
    <row r="13512" spans="2:4" x14ac:dyDescent="0.3">
      <c r="B13512" s="72" t="s">
        <v>810</v>
      </c>
      <c r="C13512" s="74" t="s">
        <v>128</v>
      </c>
      <c r="D13512" s="73">
        <v>886852.54</v>
      </c>
    </row>
    <row r="13513" spans="2:4" x14ac:dyDescent="0.3">
      <c r="B13513" s="72" t="s">
        <v>810</v>
      </c>
      <c r="C13513" s="74" t="s">
        <v>130</v>
      </c>
      <c r="D13513" s="73">
        <v>193389.09999999998</v>
      </c>
    </row>
    <row r="13514" spans="2:4" x14ac:dyDescent="0.3">
      <c r="B13514" s="72" t="s">
        <v>810</v>
      </c>
      <c r="C13514" s="74" t="s">
        <v>132</v>
      </c>
      <c r="D13514" s="73">
        <v>1826111.83</v>
      </c>
    </row>
    <row r="13515" spans="2:4" x14ac:dyDescent="0.3">
      <c r="B13515" s="72" t="s">
        <v>810</v>
      </c>
      <c r="C13515" s="74" t="s">
        <v>39</v>
      </c>
      <c r="D13515" s="73">
        <v>397540.35</v>
      </c>
    </row>
    <row r="13516" spans="2:4" x14ac:dyDescent="0.3">
      <c r="B13516" s="72" t="s">
        <v>810</v>
      </c>
      <c r="C13516" s="74" t="s">
        <v>49</v>
      </c>
      <c r="D13516" s="73">
        <v>528031.64</v>
      </c>
    </row>
    <row r="13517" spans="2:4" x14ac:dyDescent="0.3">
      <c r="B13517" s="72" t="s">
        <v>810</v>
      </c>
      <c r="C13517" s="74" t="s">
        <v>51</v>
      </c>
      <c r="D13517" s="73">
        <v>212979.4</v>
      </c>
    </row>
    <row r="13518" spans="2:4" x14ac:dyDescent="0.3">
      <c r="B13518" s="72" t="s">
        <v>810</v>
      </c>
      <c r="C13518" s="74" t="s">
        <v>55</v>
      </c>
      <c r="D13518" s="73">
        <v>144991.82</v>
      </c>
    </row>
    <row r="13519" spans="2:4" x14ac:dyDescent="0.3">
      <c r="B13519" s="72" t="s">
        <v>810</v>
      </c>
      <c r="C13519" s="74" t="s">
        <v>57</v>
      </c>
      <c r="D13519" s="73">
        <v>51427.149999999994</v>
      </c>
    </row>
    <row r="13520" spans="2:4" x14ac:dyDescent="0.3">
      <c r="B13520" s="72" t="s">
        <v>810</v>
      </c>
      <c r="C13520" s="74" t="s">
        <v>59</v>
      </c>
      <c r="D13520" s="73">
        <v>5863.83</v>
      </c>
    </row>
    <row r="13521" spans="2:4" x14ac:dyDescent="0.3">
      <c r="B13521" s="72" t="s">
        <v>810</v>
      </c>
      <c r="C13521" s="74" t="s">
        <v>63</v>
      </c>
      <c r="D13521" s="73">
        <v>718386.13</v>
      </c>
    </row>
    <row r="13522" spans="2:4" x14ac:dyDescent="0.3">
      <c r="B13522" s="72" t="s">
        <v>810</v>
      </c>
      <c r="C13522" s="74" t="s">
        <v>65</v>
      </c>
      <c r="D13522" s="73">
        <v>1051.43</v>
      </c>
    </row>
    <row r="13523" spans="2:4" x14ac:dyDescent="0.3">
      <c r="B13523" s="72" t="s">
        <v>810</v>
      </c>
      <c r="C13523" s="74" t="s">
        <v>67</v>
      </c>
      <c r="D13523" s="73">
        <v>1806.91</v>
      </c>
    </row>
    <row r="13524" spans="2:4" x14ac:dyDescent="0.3">
      <c r="B13524" s="72" t="s">
        <v>810</v>
      </c>
      <c r="C13524" s="74" t="s">
        <v>69</v>
      </c>
      <c r="D13524" s="73">
        <v>168364.47999999998</v>
      </c>
    </row>
    <row r="13525" spans="2:4" x14ac:dyDescent="0.3">
      <c r="B13525" s="72" t="s">
        <v>810</v>
      </c>
      <c r="C13525" s="74" t="s">
        <v>71</v>
      </c>
      <c r="D13525" s="73">
        <v>415605.86</v>
      </c>
    </row>
    <row r="13526" spans="2:4" x14ac:dyDescent="0.3">
      <c r="B13526" s="72" t="s">
        <v>810</v>
      </c>
      <c r="C13526" s="74" t="s">
        <v>73</v>
      </c>
      <c r="D13526" s="73">
        <v>33642.75</v>
      </c>
    </row>
    <row r="13527" spans="2:4" x14ac:dyDescent="0.3">
      <c r="B13527" s="72" t="s">
        <v>810</v>
      </c>
      <c r="C13527" s="74" t="s">
        <v>81</v>
      </c>
      <c r="D13527" s="73">
        <v>101189.26999999999</v>
      </c>
    </row>
    <row r="13528" spans="2:4" x14ac:dyDescent="0.3">
      <c r="B13528" s="72" t="s">
        <v>810</v>
      </c>
      <c r="C13528" s="74" t="s">
        <v>85</v>
      </c>
      <c r="D13528" s="73">
        <v>97778.099999999991</v>
      </c>
    </row>
    <row r="13529" spans="2:4" x14ac:dyDescent="0.3">
      <c r="B13529" s="72" t="s">
        <v>810</v>
      </c>
      <c r="C13529" s="74" t="s">
        <v>87</v>
      </c>
      <c r="D13529" s="73">
        <v>230408.64</v>
      </c>
    </row>
    <row r="13530" spans="2:4" x14ac:dyDescent="0.3">
      <c r="B13530" s="72" t="s">
        <v>810</v>
      </c>
      <c r="C13530" s="74" t="s">
        <v>89</v>
      </c>
      <c r="D13530" s="73">
        <v>615.29</v>
      </c>
    </row>
    <row r="13531" spans="2:4" x14ac:dyDescent="0.3">
      <c r="B13531" s="72" t="s">
        <v>810</v>
      </c>
      <c r="C13531" s="74" t="s">
        <v>91</v>
      </c>
      <c r="D13531" s="73">
        <v>82043.23</v>
      </c>
    </row>
    <row r="13532" spans="2:4" x14ac:dyDescent="0.3">
      <c r="B13532" s="72" t="s">
        <v>810</v>
      </c>
      <c r="C13532" s="74" t="s">
        <v>93</v>
      </c>
      <c r="D13532" s="73">
        <v>132017.93999999997</v>
      </c>
    </row>
    <row r="13533" spans="2:4" x14ac:dyDescent="0.3">
      <c r="B13533" s="72" t="s">
        <v>810</v>
      </c>
      <c r="C13533" s="74" t="s">
        <v>95</v>
      </c>
      <c r="D13533" s="73">
        <v>107670.39000000001</v>
      </c>
    </row>
    <row r="13534" spans="2:4" x14ac:dyDescent="0.3">
      <c r="B13534" s="72" t="s">
        <v>810</v>
      </c>
      <c r="C13534" s="74" t="s">
        <v>101</v>
      </c>
      <c r="D13534" s="73">
        <v>122498.11</v>
      </c>
    </row>
    <row r="13535" spans="2:4" x14ac:dyDescent="0.3">
      <c r="B13535" s="72" t="s">
        <v>810</v>
      </c>
      <c r="C13535" s="74" t="s">
        <v>107</v>
      </c>
      <c r="D13535" s="73">
        <v>122726.41</v>
      </c>
    </row>
    <row r="13536" spans="2:4" x14ac:dyDescent="0.3">
      <c r="B13536" s="72" t="s">
        <v>810</v>
      </c>
      <c r="C13536" s="74" t="s">
        <v>109</v>
      </c>
      <c r="D13536" s="73">
        <v>535546.33000000007</v>
      </c>
    </row>
    <row r="13537" spans="2:4" x14ac:dyDescent="0.3">
      <c r="B13537" s="72" t="s">
        <v>810</v>
      </c>
      <c r="C13537" s="74" t="s">
        <v>111</v>
      </c>
      <c r="D13537" s="73">
        <v>129170.54000000001</v>
      </c>
    </row>
    <row r="13538" spans="2:4" x14ac:dyDescent="0.3">
      <c r="B13538" s="72" t="s">
        <v>810</v>
      </c>
      <c r="C13538" s="74" t="s">
        <v>117</v>
      </c>
      <c r="D13538" s="73">
        <v>142819.19999999998</v>
      </c>
    </row>
    <row r="13539" spans="2:4" x14ac:dyDescent="0.3">
      <c r="B13539" s="72" t="s">
        <v>810</v>
      </c>
      <c r="C13539" s="74" t="s">
        <v>121</v>
      </c>
      <c r="D13539" s="73">
        <v>29171.969999999998</v>
      </c>
    </row>
    <row r="13540" spans="2:4" x14ac:dyDescent="0.3">
      <c r="B13540" s="72" t="s">
        <v>810</v>
      </c>
      <c r="C13540" s="74" t="s">
        <v>22</v>
      </c>
      <c r="D13540" s="73">
        <v>196421.50999999998</v>
      </c>
    </row>
    <row r="13541" spans="2:4" x14ac:dyDescent="0.3">
      <c r="B13541" s="72" t="s">
        <v>810</v>
      </c>
      <c r="C13541" s="74" t="s">
        <v>6</v>
      </c>
      <c r="D13541" s="73">
        <v>142482.70000000001</v>
      </c>
    </row>
    <row r="13542" spans="2:4" x14ac:dyDescent="0.3">
      <c r="B13542" s="72" t="s">
        <v>810</v>
      </c>
      <c r="C13542" s="74" t="s">
        <v>10</v>
      </c>
      <c r="D13542" s="73">
        <v>30062.94</v>
      </c>
    </row>
    <row r="13543" spans="2:4" x14ac:dyDescent="0.3">
      <c r="B13543" s="72" t="s">
        <v>810</v>
      </c>
      <c r="C13543" s="74" t="s">
        <v>16</v>
      </c>
      <c r="D13543" s="73">
        <v>112504.81</v>
      </c>
    </row>
    <row r="13544" spans="2:4" x14ac:dyDescent="0.3">
      <c r="B13544" s="72" t="s">
        <v>810</v>
      </c>
      <c r="C13544" s="74" t="s">
        <v>20</v>
      </c>
      <c r="D13544" s="73">
        <v>91077.25</v>
      </c>
    </row>
    <row r="13545" spans="2:4" x14ac:dyDescent="0.3">
      <c r="B13545" s="72" t="s">
        <v>328</v>
      </c>
      <c r="C13545" s="74" t="s">
        <v>194</v>
      </c>
      <c r="D13545" s="73">
        <v>96274.1</v>
      </c>
    </row>
    <row r="13546" spans="2:4" x14ac:dyDescent="0.3">
      <c r="B13546" s="72" t="s">
        <v>328</v>
      </c>
      <c r="C13546" s="74" t="s">
        <v>193</v>
      </c>
      <c r="D13546" s="73">
        <v>-96274.1</v>
      </c>
    </row>
    <row r="13547" spans="2:4" x14ac:dyDescent="0.3">
      <c r="B13547" s="72" t="s">
        <v>328</v>
      </c>
      <c r="C13547" s="74" t="s">
        <v>185</v>
      </c>
      <c r="D13547" s="73">
        <v>114100</v>
      </c>
    </row>
    <row r="13548" spans="2:4" x14ac:dyDescent="0.3">
      <c r="B13548" s="72" t="s">
        <v>328</v>
      </c>
      <c r="C13548" s="74" t="s">
        <v>186</v>
      </c>
      <c r="D13548" s="73">
        <v>256162.15</v>
      </c>
    </row>
    <row r="13549" spans="2:4" x14ac:dyDescent="0.3">
      <c r="B13549" s="72" t="s">
        <v>328</v>
      </c>
      <c r="C13549" s="74" t="s">
        <v>187</v>
      </c>
      <c r="D13549" s="73">
        <v>341547.77</v>
      </c>
    </row>
    <row r="13550" spans="2:4" x14ac:dyDescent="0.3">
      <c r="B13550" s="72" t="s">
        <v>328</v>
      </c>
      <c r="C13550" s="74" t="s">
        <v>190</v>
      </c>
      <c r="D13550" s="73">
        <v>690088.32000000007</v>
      </c>
    </row>
    <row r="13551" spans="2:4" x14ac:dyDescent="0.3">
      <c r="B13551" s="72" t="s">
        <v>328</v>
      </c>
      <c r="C13551" s="74" t="s">
        <v>191</v>
      </c>
      <c r="D13551" s="73">
        <v>377312.32999999996</v>
      </c>
    </row>
    <row r="13552" spans="2:4" x14ac:dyDescent="0.3">
      <c r="B13552" s="72" t="s">
        <v>328</v>
      </c>
      <c r="C13552" s="74" t="s">
        <v>192</v>
      </c>
      <c r="D13552" s="73">
        <v>13199348.930000002</v>
      </c>
    </row>
    <row r="13553" spans="2:4" x14ac:dyDescent="0.3">
      <c r="B13553" s="72" t="s">
        <v>328</v>
      </c>
      <c r="C13553" s="74" t="s">
        <v>172</v>
      </c>
      <c r="D13553" s="73">
        <v>67831.679999999993</v>
      </c>
    </row>
    <row r="13554" spans="2:4" x14ac:dyDescent="0.3">
      <c r="B13554" s="72" t="s">
        <v>328</v>
      </c>
      <c r="C13554" s="74" t="s">
        <v>174</v>
      </c>
      <c r="D13554" s="73">
        <v>389505.61</v>
      </c>
    </row>
    <row r="13555" spans="2:4" x14ac:dyDescent="0.3">
      <c r="B13555" s="72" t="s">
        <v>328</v>
      </c>
      <c r="C13555" s="74" t="s">
        <v>178</v>
      </c>
      <c r="D13555" s="73">
        <v>210662.94</v>
      </c>
    </row>
    <row r="13556" spans="2:4" x14ac:dyDescent="0.3">
      <c r="B13556" s="72" t="s">
        <v>328</v>
      </c>
      <c r="C13556" s="74" t="s">
        <v>180</v>
      </c>
      <c r="D13556" s="73">
        <v>530690.91</v>
      </c>
    </row>
    <row r="13557" spans="2:4" x14ac:dyDescent="0.3">
      <c r="B13557" s="72" t="s">
        <v>328</v>
      </c>
      <c r="C13557" s="74" t="s">
        <v>182</v>
      </c>
      <c r="D13557" s="73">
        <v>4312148.07</v>
      </c>
    </row>
    <row r="13558" spans="2:4" x14ac:dyDescent="0.3">
      <c r="B13558" s="72" t="s">
        <v>328</v>
      </c>
      <c r="C13558" s="74" t="s">
        <v>135</v>
      </c>
      <c r="D13558" s="73">
        <v>22778.339999999997</v>
      </c>
    </row>
    <row r="13559" spans="2:4" x14ac:dyDescent="0.3">
      <c r="B13559" s="72" t="s">
        <v>328</v>
      </c>
      <c r="C13559" s="74" t="s">
        <v>137</v>
      </c>
      <c r="D13559" s="73">
        <v>114385</v>
      </c>
    </row>
    <row r="13560" spans="2:4" x14ac:dyDescent="0.3">
      <c r="B13560" s="72" t="s">
        <v>328</v>
      </c>
      <c r="C13560" s="74" t="s">
        <v>139</v>
      </c>
      <c r="D13560" s="73">
        <v>1696499.33</v>
      </c>
    </row>
    <row r="13561" spans="2:4" x14ac:dyDescent="0.3">
      <c r="B13561" s="72" t="s">
        <v>328</v>
      </c>
      <c r="C13561" s="74" t="s">
        <v>141</v>
      </c>
      <c r="D13561" s="73">
        <v>2029067.47</v>
      </c>
    </row>
    <row r="13562" spans="2:4" x14ac:dyDescent="0.3">
      <c r="B13562" s="72" t="s">
        <v>328</v>
      </c>
      <c r="C13562" s="74" t="s">
        <v>143</v>
      </c>
      <c r="D13562" s="73">
        <v>121638.02999999998</v>
      </c>
    </row>
    <row r="13563" spans="2:4" x14ac:dyDescent="0.3">
      <c r="B13563" s="72" t="s">
        <v>328</v>
      </c>
      <c r="C13563" s="74" t="s">
        <v>145</v>
      </c>
      <c r="D13563" s="73">
        <v>63657.829999999994</v>
      </c>
    </row>
    <row r="13564" spans="2:4" x14ac:dyDescent="0.3">
      <c r="B13564" s="72" t="s">
        <v>328</v>
      </c>
      <c r="C13564" s="74" t="s">
        <v>147</v>
      </c>
      <c r="D13564" s="73">
        <v>8047.8700000000008</v>
      </c>
    </row>
    <row r="13565" spans="2:4" x14ac:dyDescent="0.3">
      <c r="B13565" s="72" t="s">
        <v>328</v>
      </c>
      <c r="C13565" s="74" t="s">
        <v>149</v>
      </c>
      <c r="D13565" s="73">
        <v>15469.279999999999</v>
      </c>
    </row>
    <row r="13566" spans="2:4" x14ac:dyDescent="0.3">
      <c r="B13566" s="72" t="s">
        <v>328</v>
      </c>
      <c r="C13566" s="74" t="s">
        <v>159</v>
      </c>
      <c r="D13566" s="73">
        <v>558248.81999999983</v>
      </c>
    </row>
    <row r="13567" spans="2:4" x14ac:dyDescent="0.3">
      <c r="B13567" s="72" t="s">
        <v>328</v>
      </c>
      <c r="C13567" s="74" t="s">
        <v>161</v>
      </c>
      <c r="D13567" s="73">
        <v>2082387.7</v>
      </c>
    </row>
    <row r="13568" spans="2:4" x14ac:dyDescent="0.3">
      <c r="B13568" s="72" t="s">
        <v>328</v>
      </c>
      <c r="C13568" s="74" t="s">
        <v>163</v>
      </c>
      <c r="D13568" s="73">
        <v>399917.14</v>
      </c>
    </row>
    <row r="13569" spans="2:4" x14ac:dyDescent="0.3">
      <c r="B13569" s="72" t="s">
        <v>328</v>
      </c>
      <c r="C13569" s="74" t="s">
        <v>165</v>
      </c>
      <c r="D13569" s="73">
        <v>1120068.97</v>
      </c>
    </row>
    <row r="13570" spans="2:4" x14ac:dyDescent="0.3">
      <c r="B13570" s="72" t="s">
        <v>328</v>
      </c>
      <c r="C13570" s="74" t="s">
        <v>167</v>
      </c>
      <c r="D13570" s="73">
        <v>8628.9600000000009</v>
      </c>
    </row>
    <row r="13571" spans="2:4" x14ac:dyDescent="0.3">
      <c r="B13571" s="72" t="s">
        <v>328</v>
      </c>
      <c r="C13571" s="74" t="s">
        <v>169</v>
      </c>
      <c r="D13571" s="73">
        <v>23467.849999999995</v>
      </c>
    </row>
    <row r="13572" spans="2:4" x14ac:dyDescent="0.3">
      <c r="B13572" s="72" t="s">
        <v>328</v>
      </c>
      <c r="C13572" s="74" t="s">
        <v>124</v>
      </c>
      <c r="D13572" s="73">
        <v>1058661.3600000001</v>
      </c>
    </row>
    <row r="13573" spans="2:4" x14ac:dyDescent="0.3">
      <c r="B13573" s="72" t="s">
        <v>328</v>
      </c>
      <c r="C13573" s="74" t="s">
        <v>126</v>
      </c>
      <c r="D13573" s="73">
        <v>392377.92000000004</v>
      </c>
    </row>
    <row r="13574" spans="2:4" x14ac:dyDescent="0.3">
      <c r="B13574" s="72" t="s">
        <v>328</v>
      </c>
      <c r="C13574" s="74" t="s">
        <v>128</v>
      </c>
      <c r="D13574" s="73">
        <v>511610.5</v>
      </c>
    </row>
    <row r="13575" spans="2:4" x14ac:dyDescent="0.3">
      <c r="B13575" s="72" t="s">
        <v>328</v>
      </c>
      <c r="C13575" s="74" t="s">
        <v>130</v>
      </c>
      <c r="D13575" s="73">
        <v>204900.38999999998</v>
      </c>
    </row>
    <row r="13576" spans="2:4" x14ac:dyDescent="0.3">
      <c r="B13576" s="72" t="s">
        <v>328</v>
      </c>
      <c r="C13576" s="74" t="s">
        <v>132</v>
      </c>
      <c r="D13576" s="73">
        <v>1363932.8499999999</v>
      </c>
    </row>
    <row r="13577" spans="2:4" x14ac:dyDescent="0.3">
      <c r="B13577" s="72" t="s">
        <v>328</v>
      </c>
      <c r="C13577" s="74" t="s">
        <v>31</v>
      </c>
      <c r="D13577" s="73">
        <v>16118.12</v>
      </c>
    </row>
    <row r="13578" spans="2:4" x14ac:dyDescent="0.3">
      <c r="B13578" s="72" t="s">
        <v>328</v>
      </c>
      <c r="C13578" s="74" t="s">
        <v>39</v>
      </c>
      <c r="D13578" s="73">
        <v>41314.449999999997</v>
      </c>
    </row>
    <row r="13579" spans="2:4" x14ac:dyDescent="0.3">
      <c r="B13579" s="72" t="s">
        <v>328</v>
      </c>
      <c r="C13579" s="74" t="s">
        <v>45</v>
      </c>
      <c r="D13579" s="73">
        <v>7064.09</v>
      </c>
    </row>
    <row r="13580" spans="2:4" x14ac:dyDescent="0.3">
      <c r="B13580" s="72" t="s">
        <v>328</v>
      </c>
      <c r="C13580" s="74" t="s">
        <v>49</v>
      </c>
      <c r="D13580" s="73">
        <v>377412.77</v>
      </c>
    </row>
    <row r="13581" spans="2:4" x14ac:dyDescent="0.3">
      <c r="B13581" s="72" t="s">
        <v>328</v>
      </c>
      <c r="C13581" s="74" t="s">
        <v>51</v>
      </c>
      <c r="D13581" s="73">
        <v>85781.72</v>
      </c>
    </row>
    <row r="13582" spans="2:4" x14ac:dyDescent="0.3">
      <c r="B13582" s="72" t="s">
        <v>328</v>
      </c>
      <c r="C13582" s="74" t="s">
        <v>55</v>
      </c>
      <c r="D13582" s="73">
        <v>120975.97</v>
      </c>
    </row>
    <row r="13583" spans="2:4" x14ac:dyDescent="0.3">
      <c r="B13583" s="72" t="s">
        <v>328</v>
      </c>
      <c r="C13583" s="74" t="s">
        <v>57</v>
      </c>
      <c r="D13583" s="73">
        <v>46503.12</v>
      </c>
    </row>
    <row r="13584" spans="2:4" x14ac:dyDescent="0.3">
      <c r="B13584" s="72" t="s">
        <v>328</v>
      </c>
      <c r="C13584" s="74" t="s">
        <v>59</v>
      </c>
      <c r="D13584" s="73">
        <v>60398.879999999997</v>
      </c>
    </row>
    <row r="13585" spans="2:4" x14ac:dyDescent="0.3">
      <c r="B13585" s="72" t="s">
        <v>328</v>
      </c>
      <c r="C13585" s="74" t="s">
        <v>61</v>
      </c>
      <c r="D13585" s="73">
        <v>131612.63</v>
      </c>
    </row>
    <row r="13586" spans="2:4" x14ac:dyDescent="0.3">
      <c r="B13586" s="72" t="s">
        <v>328</v>
      </c>
      <c r="C13586" s="74" t="s">
        <v>63</v>
      </c>
      <c r="D13586" s="73">
        <v>669452.8899999999</v>
      </c>
    </row>
    <row r="13587" spans="2:4" x14ac:dyDescent="0.3">
      <c r="B13587" s="72" t="s">
        <v>328</v>
      </c>
      <c r="C13587" s="74" t="s">
        <v>65</v>
      </c>
      <c r="D13587" s="73">
        <v>43038.07</v>
      </c>
    </row>
    <row r="13588" spans="2:4" x14ac:dyDescent="0.3">
      <c r="B13588" s="72" t="s">
        <v>328</v>
      </c>
      <c r="C13588" s="74" t="s">
        <v>67</v>
      </c>
      <c r="D13588" s="73">
        <v>1422.26</v>
      </c>
    </row>
    <row r="13589" spans="2:4" x14ac:dyDescent="0.3">
      <c r="B13589" s="72" t="s">
        <v>328</v>
      </c>
      <c r="C13589" s="74" t="s">
        <v>69</v>
      </c>
      <c r="D13589" s="73">
        <v>382867.10000000003</v>
      </c>
    </row>
    <row r="13590" spans="2:4" x14ac:dyDescent="0.3">
      <c r="B13590" s="72" t="s">
        <v>328</v>
      </c>
      <c r="C13590" s="74" t="s">
        <v>71</v>
      </c>
      <c r="D13590" s="73">
        <v>815821.78</v>
      </c>
    </row>
    <row r="13591" spans="2:4" x14ac:dyDescent="0.3">
      <c r="B13591" s="72" t="s">
        <v>328</v>
      </c>
      <c r="C13591" s="74" t="s">
        <v>73</v>
      </c>
      <c r="D13591" s="73">
        <v>7816.89</v>
      </c>
    </row>
    <row r="13592" spans="2:4" x14ac:dyDescent="0.3">
      <c r="B13592" s="72" t="s">
        <v>328</v>
      </c>
      <c r="C13592" s="74" t="s">
        <v>77</v>
      </c>
      <c r="D13592" s="73">
        <v>9165.7099999999991</v>
      </c>
    </row>
    <row r="13593" spans="2:4" x14ac:dyDescent="0.3">
      <c r="B13593" s="72" t="s">
        <v>328</v>
      </c>
      <c r="C13593" s="74" t="s">
        <v>81</v>
      </c>
      <c r="D13593" s="73">
        <v>9349.32</v>
      </c>
    </row>
    <row r="13594" spans="2:4" x14ac:dyDescent="0.3">
      <c r="B13594" s="72" t="s">
        <v>328</v>
      </c>
      <c r="C13594" s="74" t="s">
        <v>83</v>
      </c>
      <c r="D13594" s="73">
        <v>669.63</v>
      </c>
    </row>
    <row r="13595" spans="2:4" x14ac:dyDescent="0.3">
      <c r="B13595" s="72" t="s">
        <v>328</v>
      </c>
      <c r="C13595" s="74" t="s">
        <v>85</v>
      </c>
      <c r="D13595" s="73">
        <v>21885.35</v>
      </c>
    </row>
    <row r="13596" spans="2:4" x14ac:dyDescent="0.3">
      <c r="B13596" s="72" t="s">
        <v>328</v>
      </c>
      <c r="C13596" s="74" t="s">
        <v>89</v>
      </c>
      <c r="D13596" s="73">
        <v>985.29</v>
      </c>
    </row>
    <row r="13597" spans="2:4" x14ac:dyDescent="0.3">
      <c r="B13597" s="72" t="s">
        <v>328</v>
      </c>
      <c r="C13597" s="74" t="s">
        <v>91</v>
      </c>
      <c r="D13597" s="73">
        <v>184170.77</v>
      </c>
    </row>
    <row r="13598" spans="2:4" x14ac:dyDescent="0.3">
      <c r="B13598" s="72" t="s">
        <v>328</v>
      </c>
      <c r="C13598" s="74" t="s">
        <v>93</v>
      </c>
      <c r="D13598" s="73">
        <v>101019.67000000001</v>
      </c>
    </row>
    <row r="13599" spans="2:4" x14ac:dyDescent="0.3">
      <c r="B13599" s="72" t="s">
        <v>328</v>
      </c>
      <c r="C13599" s="74" t="s">
        <v>95</v>
      </c>
      <c r="D13599" s="73">
        <v>55315.41</v>
      </c>
    </row>
    <row r="13600" spans="2:4" x14ac:dyDescent="0.3">
      <c r="B13600" s="72" t="s">
        <v>328</v>
      </c>
      <c r="C13600" s="74" t="s">
        <v>97</v>
      </c>
      <c r="D13600" s="73">
        <v>10090.619999999999</v>
      </c>
    </row>
    <row r="13601" spans="2:4" x14ac:dyDescent="0.3">
      <c r="B13601" s="72" t="s">
        <v>328</v>
      </c>
      <c r="C13601" s="74" t="s">
        <v>99</v>
      </c>
      <c r="D13601" s="73">
        <v>20600</v>
      </c>
    </row>
    <row r="13602" spans="2:4" x14ac:dyDescent="0.3">
      <c r="B13602" s="72" t="s">
        <v>328</v>
      </c>
      <c r="C13602" s="74" t="s">
        <v>101</v>
      </c>
      <c r="D13602" s="73">
        <v>68691.649999999994</v>
      </c>
    </row>
    <row r="13603" spans="2:4" x14ac:dyDescent="0.3">
      <c r="B13603" s="72" t="s">
        <v>328</v>
      </c>
      <c r="C13603" s="74" t="s">
        <v>105</v>
      </c>
      <c r="D13603" s="73">
        <v>24464.99</v>
      </c>
    </row>
    <row r="13604" spans="2:4" x14ac:dyDescent="0.3">
      <c r="B13604" s="72" t="s">
        <v>328</v>
      </c>
      <c r="C13604" s="74" t="s">
        <v>107</v>
      </c>
      <c r="D13604" s="73">
        <v>11501.46</v>
      </c>
    </row>
    <row r="13605" spans="2:4" x14ac:dyDescent="0.3">
      <c r="B13605" s="72" t="s">
        <v>328</v>
      </c>
      <c r="C13605" s="74" t="s">
        <v>109</v>
      </c>
      <c r="D13605" s="73">
        <v>127499.86</v>
      </c>
    </row>
    <row r="13606" spans="2:4" x14ac:dyDescent="0.3">
      <c r="B13606" s="72" t="s">
        <v>328</v>
      </c>
      <c r="C13606" s="74" t="s">
        <v>111</v>
      </c>
      <c r="D13606" s="73">
        <v>120786.59</v>
      </c>
    </row>
    <row r="13607" spans="2:4" x14ac:dyDescent="0.3">
      <c r="B13607" s="72" t="s">
        <v>328</v>
      </c>
      <c r="C13607" s="74" t="s">
        <v>113</v>
      </c>
      <c r="D13607" s="73">
        <v>6548.75</v>
      </c>
    </row>
    <row r="13608" spans="2:4" x14ac:dyDescent="0.3">
      <c r="B13608" s="72" t="s">
        <v>328</v>
      </c>
      <c r="C13608" s="74" t="s">
        <v>119</v>
      </c>
      <c r="D13608" s="73">
        <v>5716.54</v>
      </c>
    </row>
    <row r="13609" spans="2:4" x14ac:dyDescent="0.3">
      <c r="B13609" s="72" t="s">
        <v>328</v>
      </c>
      <c r="C13609" s="74" t="s">
        <v>22</v>
      </c>
      <c r="D13609" s="73">
        <v>73195.3</v>
      </c>
    </row>
    <row r="13610" spans="2:4" x14ac:dyDescent="0.3">
      <c r="B13610" s="72" t="s">
        <v>660</v>
      </c>
      <c r="C13610" s="74" t="s">
        <v>194</v>
      </c>
      <c r="D13610" s="73">
        <v>2570.64</v>
      </c>
    </row>
    <row r="13611" spans="2:4" x14ac:dyDescent="0.3">
      <c r="B13611" s="72" t="s">
        <v>660</v>
      </c>
      <c r="C13611" s="74" t="s">
        <v>193</v>
      </c>
      <c r="D13611" s="73">
        <v>-2570.64</v>
      </c>
    </row>
    <row r="13612" spans="2:4" x14ac:dyDescent="0.3">
      <c r="B13612" s="72" t="s">
        <v>660</v>
      </c>
      <c r="C13612" s="74" t="s">
        <v>185</v>
      </c>
      <c r="D13612" s="73">
        <v>39935</v>
      </c>
    </row>
    <row r="13613" spans="2:4" x14ac:dyDescent="0.3">
      <c r="B13613" s="72" t="s">
        <v>660</v>
      </c>
      <c r="C13613" s="74" t="s">
        <v>186</v>
      </c>
      <c r="D13613" s="73">
        <v>163738.79</v>
      </c>
    </row>
    <row r="13614" spans="2:4" x14ac:dyDescent="0.3">
      <c r="B13614" s="72" t="s">
        <v>660</v>
      </c>
      <c r="C13614" s="74" t="s">
        <v>187</v>
      </c>
      <c r="D13614" s="73">
        <v>132954</v>
      </c>
    </row>
    <row r="13615" spans="2:4" x14ac:dyDescent="0.3">
      <c r="B13615" s="72" t="s">
        <v>660</v>
      </c>
      <c r="C13615" s="74" t="s">
        <v>190</v>
      </c>
      <c r="D13615" s="73">
        <v>357951.47000000003</v>
      </c>
    </row>
    <row r="13616" spans="2:4" x14ac:dyDescent="0.3">
      <c r="B13616" s="72" t="s">
        <v>660</v>
      </c>
      <c r="C13616" s="74" t="s">
        <v>191</v>
      </c>
      <c r="D13616" s="73">
        <v>328338.02999999997</v>
      </c>
    </row>
    <row r="13617" spans="2:4" x14ac:dyDescent="0.3">
      <c r="B13617" s="72" t="s">
        <v>660</v>
      </c>
      <c r="C13617" s="74" t="s">
        <v>192</v>
      </c>
      <c r="D13617" s="73">
        <v>7706164.5599999996</v>
      </c>
    </row>
    <row r="13618" spans="2:4" x14ac:dyDescent="0.3">
      <c r="B13618" s="72" t="s">
        <v>660</v>
      </c>
      <c r="C13618" s="74" t="s">
        <v>172</v>
      </c>
      <c r="D13618" s="73">
        <v>43706.41</v>
      </c>
    </row>
    <row r="13619" spans="2:4" x14ac:dyDescent="0.3">
      <c r="B13619" s="72" t="s">
        <v>660</v>
      </c>
      <c r="C13619" s="74" t="s">
        <v>174</v>
      </c>
      <c r="D13619" s="73">
        <v>228182.49</v>
      </c>
    </row>
    <row r="13620" spans="2:4" x14ac:dyDescent="0.3">
      <c r="B13620" s="72" t="s">
        <v>660</v>
      </c>
      <c r="C13620" s="74" t="s">
        <v>178</v>
      </c>
      <c r="D13620" s="73">
        <v>47467.149999999994</v>
      </c>
    </row>
    <row r="13621" spans="2:4" x14ac:dyDescent="0.3">
      <c r="B13621" s="72" t="s">
        <v>660</v>
      </c>
      <c r="C13621" s="74" t="s">
        <v>180</v>
      </c>
      <c r="D13621" s="73">
        <v>139151.19999999998</v>
      </c>
    </row>
    <row r="13622" spans="2:4" x14ac:dyDescent="0.3">
      <c r="B13622" s="72" t="s">
        <v>660</v>
      </c>
      <c r="C13622" s="74" t="s">
        <v>182</v>
      </c>
      <c r="D13622" s="73">
        <v>2975171.3100000005</v>
      </c>
    </row>
    <row r="13623" spans="2:4" x14ac:dyDescent="0.3">
      <c r="B13623" s="72" t="s">
        <v>660</v>
      </c>
      <c r="C13623" s="74" t="s">
        <v>137</v>
      </c>
      <c r="D13623" s="73">
        <v>98770</v>
      </c>
    </row>
    <row r="13624" spans="2:4" x14ac:dyDescent="0.3">
      <c r="B13624" s="72" t="s">
        <v>660</v>
      </c>
      <c r="C13624" s="74" t="s">
        <v>139</v>
      </c>
      <c r="D13624" s="73">
        <v>1105456</v>
      </c>
    </row>
    <row r="13625" spans="2:4" x14ac:dyDescent="0.3">
      <c r="B13625" s="72" t="s">
        <v>660</v>
      </c>
      <c r="C13625" s="74" t="s">
        <v>141</v>
      </c>
      <c r="D13625" s="73">
        <v>1232264</v>
      </c>
    </row>
    <row r="13626" spans="2:4" x14ac:dyDescent="0.3">
      <c r="B13626" s="72" t="s">
        <v>660</v>
      </c>
      <c r="C13626" s="74" t="s">
        <v>143</v>
      </c>
      <c r="D13626" s="73">
        <v>69404.199999999983</v>
      </c>
    </row>
    <row r="13627" spans="2:4" x14ac:dyDescent="0.3">
      <c r="B13627" s="72" t="s">
        <v>660</v>
      </c>
      <c r="C13627" s="74" t="s">
        <v>145</v>
      </c>
      <c r="D13627" s="73">
        <v>40893.81</v>
      </c>
    </row>
    <row r="13628" spans="2:4" x14ac:dyDescent="0.3">
      <c r="B13628" s="72" t="s">
        <v>660</v>
      </c>
      <c r="C13628" s="74" t="s">
        <v>147</v>
      </c>
      <c r="D13628" s="73">
        <v>11564.61</v>
      </c>
    </row>
    <row r="13629" spans="2:4" x14ac:dyDescent="0.3">
      <c r="B13629" s="72" t="s">
        <v>660</v>
      </c>
      <c r="C13629" s="74" t="s">
        <v>149</v>
      </c>
      <c r="D13629" s="73">
        <v>26209.83</v>
      </c>
    </row>
    <row r="13630" spans="2:4" x14ac:dyDescent="0.3">
      <c r="B13630" s="72" t="s">
        <v>660</v>
      </c>
      <c r="C13630" s="74" t="s">
        <v>159</v>
      </c>
      <c r="D13630" s="73">
        <v>370413.92000000004</v>
      </c>
    </row>
    <row r="13631" spans="2:4" x14ac:dyDescent="0.3">
      <c r="B13631" s="72" t="s">
        <v>660</v>
      </c>
      <c r="C13631" s="74" t="s">
        <v>161</v>
      </c>
      <c r="D13631" s="73">
        <v>1186957.3</v>
      </c>
    </row>
    <row r="13632" spans="2:4" x14ac:dyDescent="0.3">
      <c r="B13632" s="72" t="s">
        <v>660</v>
      </c>
      <c r="C13632" s="74" t="s">
        <v>163</v>
      </c>
      <c r="D13632" s="73">
        <v>252994.86999999994</v>
      </c>
    </row>
    <row r="13633" spans="2:4" x14ac:dyDescent="0.3">
      <c r="B13633" s="72" t="s">
        <v>660</v>
      </c>
      <c r="C13633" s="74" t="s">
        <v>165</v>
      </c>
      <c r="D13633" s="73">
        <v>642722.19999999995</v>
      </c>
    </row>
    <row r="13634" spans="2:4" x14ac:dyDescent="0.3">
      <c r="B13634" s="72" t="s">
        <v>660</v>
      </c>
      <c r="C13634" s="74" t="s">
        <v>124</v>
      </c>
      <c r="D13634" s="73">
        <v>368620.41</v>
      </c>
    </row>
    <row r="13635" spans="2:4" x14ac:dyDescent="0.3">
      <c r="B13635" s="72" t="s">
        <v>660</v>
      </c>
      <c r="C13635" s="74" t="s">
        <v>126</v>
      </c>
      <c r="D13635" s="73">
        <v>116714.4</v>
      </c>
    </row>
    <row r="13636" spans="2:4" x14ac:dyDescent="0.3">
      <c r="B13636" s="72" t="s">
        <v>660</v>
      </c>
      <c r="C13636" s="74" t="s">
        <v>128</v>
      </c>
      <c r="D13636" s="73">
        <v>38397.5</v>
      </c>
    </row>
    <row r="13637" spans="2:4" x14ac:dyDescent="0.3">
      <c r="B13637" s="72" t="s">
        <v>660</v>
      </c>
      <c r="C13637" s="74" t="s">
        <v>130</v>
      </c>
      <c r="D13637" s="73">
        <v>14711.79</v>
      </c>
    </row>
    <row r="13638" spans="2:4" x14ac:dyDescent="0.3">
      <c r="B13638" s="72" t="s">
        <v>660</v>
      </c>
      <c r="C13638" s="74" t="s">
        <v>132</v>
      </c>
      <c r="D13638" s="73">
        <v>586915.06000000006</v>
      </c>
    </row>
    <row r="13639" spans="2:4" x14ac:dyDescent="0.3">
      <c r="B13639" s="72" t="s">
        <v>660</v>
      </c>
      <c r="C13639" s="74" t="s">
        <v>33</v>
      </c>
      <c r="D13639" s="73">
        <v>955.47</v>
      </c>
    </row>
    <row r="13640" spans="2:4" x14ac:dyDescent="0.3">
      <c r="B13640" s="72" t="s">
        <v>660</v>
      </c>
      <c r="C13640" s="74" t="s">
        <v>35</v>
      </c>
      <c r="D13640" s="73">
        <v>20477.45</v>
      </c>
    </row>
    <row r="13641" spans="2:4" x14ac:dyDescent="0.3">
      <c r="B13641" s="72" t="s">
        <v>660</v>
      </c>
      <c r="C13641" s="74" t="s">
        <v>39</v>
      </c>
      <c r="D13641" s="73">
        <v>33485.56</v>
      </c>
    </row>
    <row r="13642" spans="2:4" x14ac:dyDescent="0.3">
      <c r="B13642" s="72" t="s">
        <v>660</v>
      </c>
      <c r="C13642" s="74" t="s">
        <v>47</v>
      </c>
      <c r="D13642" s="73">
        <v>2631.2599999999998</v>
      </c>
    </row>
    <row r="13643" spans="2:4" x14ac:dyDescent="0.3">
      <c r="B13643" s="72" t="s">
        <v>660</v>
      </c>
      <c r="C13643" s="74" t="s">
        <v>49</v>
      </c>
      <c r="D13643" s="73">
        <v>260341</v>
      </c>
    </row>
    <row r="13644" spans="2:4" x14ac:dyDescent="0.3">
      <c r="B13644" s="72" t="s">
        <v>660</v>
      </c>
      <c r="C13644" s="74" t="s">
        <v>51</v>
      </c>
      <c r="D13644" s="73">
        <v>101500.41</v>
      </c>
    </row>
    <row r="13645" spans="2:4" x14ac:dyDescent="0.3">
      <c r="B13645" s="72" t="s">
        <v>660</v>
      </c>
      <c r="C13645" s="74" t="s">
        <v>55</v>
      </c>
      <c r="D13645" s="73">
        <v>99693.48000000001</v>
      </c>
    </row>
    <row r="13646" spans="2:4" x14ac:dyDescent="0.3">
      <c r="B13646" s="72" t="s">
        <v>660</v>
      </c>
      <c r="C13646" s="74" t="s">
        <v>57</v>
      </c>
      <c r="D13646" s="73">
        <v>36241.25</v>
      </c>
    </row>
    <row r="13647" spans="2:4" x14ac:dyDescent="0.3">
      <c r="B13647" s="72" t="s">
        <v>660</v>
      </c>
      <c r="C13647" s="74" t="s">
        <v>59</v>
      </c>
      <c r="D13647" s="73">
        <v>353696.56</v>
      </c>
    </row>
    <row r="13648" spans="2:4" x14ac:dyDescent="0.3">
      <c r="B13648" s="72" t="s">
        <v>660</v>
      </c>
      <c r="C13648" s="74" t="s">
        <v>61</v>
      </c>
      <c r="D13648" s="73">
        <v>80568.39</v>
      </c>
    </row>
    <row r="13649" spans="2:4" x14ac:dyDescent="0.3">
      <c r="B13649" s="72" t="s">
        <v>660</v>
      </c>
      <c r="C13649" s="74" t="s">
        <v>63</v>
      </c>
      <c r="D13649" s="73">
        <v>216852.78</v>
      </c>
    </row>
    <row r="13650" spans="2:4" x14ac:dyDescent="0.3">
      <c r="B13650" s="72" t="s">
        <v>660</v>
      </c>
      <c r="C13650" s="74" t="s">
        <v>67</v>
      </c>
      <c r="D13650" s="73">
        <v>3645.22</v>
      </c>
    </row>
    <row r="13651" spans="2:4" x14ac:dyDescent="0.3">
      <c r="B13651" s="72" t="s">
        <v>660</v>
      </c>
      <c r="C13651" s="74" t="s">
        <v>69</v>
      </c>
      <c r="D13651" s="73">
        <v>180701.76</v>
      </c>
    </row>
    <row r="13652" spans="2:4" x14ac:dyDescent="0.3">
      <c r="B13652" s="72" t="s">
        <v>660</v>
      </c>
      <c r="C13652" s="74" t="s">
        <v>71</v>
      </c>
      <c r="D13652" s="73">
        <v>248328.63</v>
      </c>
    </row>
    <row r="13653" spans="2:4" x14ac:dyDescent="0.3">
      <c r="B13653" s="72" t="s">
        <v>660</v>
      </c>
      <c r="C13653" s="74" t="s">
        <v>73</v>
      </c>
      <c r="D13653" s="73">
        <v>1542272.22</v>
      </c>
    </row>
    <row r="13654" spans="2:4" x14ac:dyDescent="0.3">
      <c r="B13654" s="72" t="s">
        <v>660</v>
      </c>
      <c r="C13654" s="74" t="s">
        <v>81</v>
      </c>
      <c r="D13654" s="73">
        <v>168731.52000000002</v>
      </c>
    </row>
    <row r="13655" spans="2:4" x14ac:dyDescent="0.3">
      <c r="B13655" s="72" t="s">
        <v>660</v>
      </c>
      <c r="C13655" s="74" t="s">
        <v>85</v>
      </c>
      <c r="D13655" s="73">
        <v>8153.8399999999992</v>
      </c>
    </row>
    <row r="13656" spans="2:4" x14ac:dyDescent="0.3">
      <c r="B13656" s="72" t="s">
        <v>660</v>
      </c>
      <c r="C13656" s="74" t="s">
        <v>87</v>
      </c>
      <c r="D13656" s="73">
        <v>16940</v>
      </c>
    </row>
    <row r="13657" spans="2:4" x14ac:dyDescent="0.3">
      <c r="B13657" s="72" t="s">
        <v>660</v>
      </c>
      <c r="C13657" s="74" t="s">
        <v>89</v>
      </c>
      <c r="D13657" s="73">
        <v>20684.43</v>
      </c>
    </row>
    <row r="13658" spans="2:4" x14ac:dyDescent="0.3">
      <c r="B13658" s="72" t="s">
        <v>660</v>
      </c>
      <c r="C13658" s="74" t="s">
        <v>91</v>
      </c>
      <c r="D13658" s="73">
        <v>83658.600000000006</v>
      </c>
    </row>
    <row r="13659" spans="2:4" x14ac:dyDescent="0.3">
      <c r="B13659" s="72" t="s">
        <v>660</v>
      </c>
      <c r="C13659" s="74" t="s">
        <v>93</v>
      </c>
      <c r="D13659" s="73">
        <v>45615.38</v>
      </c>
    </row>
    <row r="13660" spans="2:4" x14ac:dyDescent="0.3">
      <c r="B13660" s="72" t="s">
        <v>660</v>
      </c>
      <c r="C13660" s="74" t="s">
        <v>95</v>
      </c>
      <c r="D13660" s="73">
        <v>39242.35</v>
      </c>
    </row>
    <row r="13661" spans="2:4" x14ac:dyDescent="0.3">
      <c r="B13661" s="72" t="s">
        <v>660</v>
      </c>
      <c r="C13661" s="74" t="s">
        <v>101</v>
      </c>
      <c r="D13661" s="73">
        <v>9906.0300000000007</v>
      </c>
    </row>
    <row r="13662" spans="2:4" x14ac:dyDescent="0.3">
      <c r="B13662" s="72" t="s">
        <v>660</v>
      </c>
      <c r="C13662" s="74" t="s">
        <v>103</v>
      </c>
      <c r="D13662" s="73">
        <v>18344.66</v>
      </c>
    </row>
    <row r="13663" spans="2:4" x14ac:dyDescent="0.3">
      <c r="B13663" s="72" t="s">
        <v>660</v>
      </c>
      <c r="C13663" s="74" t="s">
        <v>105</v>
      </c>
      <c r="D13663" s="73">
        <v>22395.69</v>
      </c>
    </row>
    <row r="13664" spans="2:4" x14ac:dyDescent="0.3">
      <c r="B13664" s="72" t="s">
        <v>660</v>
      </c>
      <c r="C13664" s="74" t="s">
        <v>107</v>
      </c>
      <c r="D13664" s="73">
        <v>670.5</v>
      </c>
    </row>
    <row r="13665" spans="2:4" x14ac:dyDescent="0.3">
      <c r="B13665" s="72" t="s">
        <v>660</v>
      </c>
      <c r="C13665" s="74" t="s">
        <v>109</v>
      </c>
      <c r="D13665" s="73">
        <v>108802.75</v>
      </c>
    </row>
    <row r="13666" spans="2:4" x14ac:dyDescent="0.3">
      <c r="B13666" s="72" t="s">
        <v>660</v>
      </c>
      <c r="C13666" s="74" t="s">
        <v>111</v>
      </c>
      <c r="D13666" s="73">
        <v>37217.360000000001</v>
      </c>
    </row>
    <row r="13667" spans="2:4" x14ac:dyDescent="0.3">
      <c r="B13667" s="72" t="s">
        <v>660</v>
      </c>
      <c r="C13667" s="74" t="s">
        <v>119</v>
      </c>
      <c r="D13667" s="73">
        <v>6668.37</v>
      </c>
    </row>
    <row r="13668" spans="2:4" x14ac:dyDescent="0.3">
      <c r="B13668" s="72" t="s">
        <v>660</v>
      </c>
      <c r="C13668" s="74" t="s">
        <v>121</v>
      </c>
      <c r="D13668" s="73">
        <v>105740.75</v>
      </c>
    </row>
    <row r="13669" spans="2:4" x14ac:dyDescent="0.3">
      <c r="B13669" s="72" t="s">
        <v>660</v>
      </c>
      <c r="C13669" s="74" t="s">
        <v>22</v>
      </c>
      <c r="D13669" s="73">
        <v>73958.399999999994</v>
      </c>
    </row>
    <row r="13670" spans="2:4" x14ac:dyDescent="0.3">
      <c r="B13670" s="72" t="s">
        <v>660</v>
      </c>
      <c r="C13670" s="74" t="s">
        <v>6</v>
      </c>
      <c r="D13670" s="73">
        <v>44387.360000000001</v>
      </c>
    </row>
    <row r="13671" spans="2:4" x14ac:dyDescent="0.3">
      <c r="B13671" s="72" t="s">
        <v>660</v>
      </c>
      <c r="C13671" s="74" t="s">
        <v>16</v>
      </c>
      <c r="D13671" s="73">
        <v>73821.31</v>
      </c>
    </row>
    <row r="13672" spans="2:4" x14ac:dyDescent="0.3">
      <c r="B13672" s="72" t="s">
        <v>712</v>
      </c>
      <c r="C13672" s="74" t="s">
        <v>194</v>
      </c>
      <c r="D13672" s="73">
        <v>43423.66</v>
      </c>
    </row>
    <row r="13673" spans="2:4" x14ac:dyDescent="0.3">
      <c r="B13673" s="72" t="s">
        <v>712</v>
      </c>
      <c r="C13673" s="74" t="s">
        <v>193</v>
      </c>
      <c r="D13673" s="73">
        <v>-43423.66</v>
      </c>
    </row>
    <row r="13674" spans="2:4" x14ac:dyDescent="0.3">
      <c r="B13674" s="72" t="s">
        <v>712</v>
      </c>
      <c r="C13674" s="74" t="s">
        <v>186</v>
      </c>
      <c r="D13674" s="73">
        <v>54358.38</v>
      </c>
    </row>
    <row r="13675" spans="2:4" x14ac:dyDescent="0.3">
      <c r="B13675" s="72" t="s">
        <v>712</v>
      </c>
      <c r="C13675" s="74" t="s">
        <v>187</v>
      </c>
      <c r="D13675" s="73">
        <v>7860</v>
      </c>
    </row>
    <row r="13676" spans="2:4" x14ac:dyDescent="0.3">
      <c r="B13676" s="72" t="s">
        <v>712</v>
      </c>
      <c r="C13676" s="74" t="s">
        <v>190</v>
      </c>
      <c r="D13676" s="73">
        <v>11410</v>
      </c>
    </row>
    <row r="13677" spans="2:4" x14ac:dyDescent="0.3">
      <c r="B13677" s="72" t="s">
        <v>712</v>
      </c>
      <c r="C13677" s="74" t="s">
        <v>191</v>
      </c>
      <c r="D13677" s="73">
        <v>40119.380000000005</v>
      </c>
    </row>
    <row r="13678" spans="2:4" x14ac:dyDescent="0.3">
      <c r="B13678" s="72" t="s">
        <v>712</v>
      </c>
      <c r="C13678" s="74" t="s">
        <v>192</v>
      </c>
      <c r="D13678" s="73">
        <v>3416066.12</v>
      </c>
    </row>
    <row r="13679" spans="2:4" x14ac:dyDescent="0.3">
      <c r="B13679" s="72" t="s">
        <v>712</v>
      </c>
      <c r="C13679" s="74" t="s">
        <v>174</v>
      </c>
      <c r="D13679" s="73">
        <v>291.93</v>
      </c>
    </row>
    <row r="13680" spans="2:4" x14ac:dyDescent="0.3">
      <c r="B13680" s="72" t="s">
        <v>712</v>
      </c>
      <c r="C13680" s="74" t="s">
        <v>178</v>
      </c>
      <c r="D13680" s="73">
        <v>6341.02</v>
      </c>
    </row>
    <row r="13681" spans="2:4" x14ac:dyDescent="0.3">
      <c r="B13681" s="72" t="s">
        <v>712</v>
      </c>
      <c r="C13681" s="74" t="s">
        <v>182</v>
      </c>
      <c r="D13681" s="73">
        <v>1018222.4099999999</v>
      </c>
    </row>
    <row r="13682" spans="2:4" x14ac:dyDescent="0.3">
      <c r="B13682" s="72" t="s">
        <v>712</v>
      </c>
      <c r="C13682" s="74" t="s">
        <v>139</v>
      </c>
      <c r="D13682" s="73">
        <v>346783.5</v>
      </c>
    </row>
    <row r="13683" spans="2:4" x14ac:dyDescent="0.3">
      <c r="B13683" s="72" t="s">
        <v>712</v>
      </c>
      <c r="C13683" s="74" t="s">
        <v>141</v>
      </c>
      <c r="D13683" s="73">
        <v>625055.85</v>
      </c>
    </row>
    <row r="13684" spans="2:4" x14ac:dyDescent="0.3">
      <c r="B13684" s="72" t="s">
        <v>712</v>
      </c>
      <c r="C13684" s="74" t="s">
        <v>143</v>
      </c>
      <c r="D13684" s="73">
        <v>10421.010000000002</v>
      </c>
    </row>
    <row r="13685" spans="2:4" x14ac:dyDescent="0.3">
      <c r="B13685" s="72" t="s">
        <v>712</v>
      </c>
      <c r="C13685" s="74" t="s">
        <v>145</v>
      </c>
      <c r="D13685" s="73">
        <v>14536.45</v>
      </c>
    </row>
    <row r="13686" spans="2:4" x14ac:dyDescent="0.3">
      <c r="B13686" s="72" t="s">
        <v>712</v>
      </c>
      <c r="C13686" s="74" t="s">
        <v>147</v>
      </c>
      <c r="D13686" s="73">
        <v>6469.0599999999995</v>
      </c>
    </row>
    <row r="13687" spans="2:4" x14ac:dyDescent="0.3">
      <c r="B13687" s="72" t="s">
        <v>712</v>
      </c>
      <c r="C13687" s="74" t="s">
        <v>149</v>
      </c>
      <c r="D13687" s="73">
        <v>24201.4</v>
      </c>
    </row>
    <row r="13688" spans="2:4" x14ac:dyDescent="0.3">
      <c r="B13688" s="72" t="s">
        <v>712</v>
      </c>
      <c r="C13688" s="74" t="s">
        <v>159</v>
      </c>
      <c r="D13688" s="73">
        <v>114167.71999999999</v>
      </c>
    </row>
    <row r="13689" spans="2:4" x14ac:dyDescent="0.3">
      <c r="B13689" s="72" t="s">
        <v>712</v>
      </c>
      <c r="C13689" s="74" t="s">
        <v>161</v>
      </c>
      <c r="D13689" s="73">
        <v>498016.55</v>
      </c>
    </row>
    <row r="13690" spans="2:4" x14ac:dyDescent="0.3">
      <c r="B13690" s="72" t="s">
        <v>712</v>
      </c>
      <c r="C13690" s="74" t="s">
        <v>163</v>
      </c>
      <c r="D13690" s="73">
        <v>75805.08</v>
      </c>
    </row>
    <row r="13691" spans="2:4" x14ac:dyDescent="0.3">
      <c r="B13691" s="72" t="s">
        <v>712</v>
      </c>
      <c r="C13691" s="74" t="s">
        <v>165</v>
      </c>
      <c r="D13691" s="73">
        <v>264890.65999999997</v>
      </c>
    </row>
    <row r="13692" spans="2:4" x14ac:dyDescent="0.3">
      <c r="B13692" s="72" t="s">
        <v>712</v>
      </c>
      <c r="C13692" s="74" t="s">
        <v>124</v>
      </c>
      <c r="D13692" s="73">
        <v>181393.39</v>
      </c>
    </row>
    <row r="13693" spans="2:4" x14ac:dyDescent="0.3">
      <c r="B13693" s="72" t="s">
        <v>712</v>
      </c>
      <c r="C13693" s="74" t="s">
        <v>126</v>
      </c>
      <c r="D13693" s="73">
        <v>40631.509999999995</v>
      </c>
    </row>
    <row r="13694" spans="2:4" x14ac:dyDescent="0.3">
      <c r="B13694" s="72" t="s">
        <v>712</v>
      </c>
      <c r="C13694" s="74" t="s">
        <v>128</v>
      </c>
      <c r="D13694" s="73">
        <v>272527.40000000002</v>
      </c>
    </row>
    <row r="13695" spans="2:4" x14ac:dyDescent="0.3">
      <c r="B13695" s="72" t="s">
        <v>712</v>
      </c>
      <c r="C13695" s="74" t="s">
        <v>132</v>
      </c>
      <c r="D13695" s="73">
        <v>361036.29000000004</v>
      </c>
    </row>
    <row r="13696" spans="2:4" x14ac:dyDescent="0.3">
      <c r="B13696" s="72" t="s">
        <v>712</v>
      </c>
      <c r="C13696" s="74" t="s">
        <v>27</v>
      </c>
      <c r="D13696" s="73">
        <v>12000</v>
      </c>
    </row>
    <row r="13697" spans="2:4" x14ac:dyDescent="0.3">
      <c r="B13697" s="72" t="s">
        <v>712</v>
      </c>
      <c r="C13697" s="74" t="s">
        <v>29</v>
      </c>
      <c r="D13697" s="73">
        <v>671.74</v>
      </c>
    </row>
    <row r="13698" spans="2:4" x14ac:dyDescent="0.3">
      <c r="B13698" s="72" t="s">
        <v>712</v>
      </c>
      <c r="C13698" s="74" t="s">
        <v>35</v>
      </c>
      <c r="D13698" s="73">
        <v>39651.449999999997</v>
      </c>
    </row>
    <row r="13699" spans="2:4" x14ac:dyDescent="0.3">
      <c r="B13699" s="72" t="s">
        <v>712</v>
      </c>
      <c r="C13699" s="74" t="s">
        <v>39</v>
      </c>
      <c r="D13699" s="73">
        <v>37015.759999999995</v>
      </c>
    </row>
    <row r="13700" spans="2:4" x14ac:dyDescent="0.3">
      <c r="B13700" s="72" t="s">
        <v>712</v>
      </c>
      <c r="C13700" s="74" t="s">
        <v>49</v>
      </c>
      <c r="D13700" s="73">
        <v>206504.2</v>
      </c>
    </row>
    <row r="13701" spans="2:4" x14ac:dyDescent="0.3">
      <c r="B13701" s="72" t="s">
        <v>712</v>
      </c>
      <c r="C13701" s="74" t="s">
        <v>55</v>
      </c>
      <c r="D13701" s="73">
        <v>303001.21999999997</v>
      </c>
    </row>
    <row r="13702" spans="2:4" x14ac:dyDescent="0.3">
      <c r="B13702" s="72" t="s">
        <v>712</v>
      </c>
      <c r="C13702" s="74" t="s">
        <v>57</v>
      </c>
      <c r="D13702" s="73">
        <v>15527.89</v>
      </c>
    </row>
    <row r="13703" spans="2:4" x14ac:dyDescent="0.3">
      <c r="B13703" s="72" t="s">
        <v>712</v>
      </c>
      <c r="C13703" s="74" t="s">
        <v>65</v>
      </c>
      <c r="D13703" s="73">
        <v>10722.140000000001</v>
      </c>
    </row>
    <row r="13704" spans="2:4" x14ac:dyDescent="0.3">
      <c r="B13704" s="72" t="s">
        <v>712</v>
      </c>
      <c r="C13704" s="74" t="s">
        <v>67</v>
      </c>
      <c r="D13704" s="73">
        <v>3519.76</v>
      </c>
    </row>
    <row r="13705" spans="2:4" x14ac:dyDescent="0.3">
      <c r="B13705" s="72" t="s">
        <v>712</v>
      </c>
      <c r="C13705" s="74" t="s">
        <v>69</v>
      </c>
      <c r="D13705" s="73">
        <v>67366.45</v>
      </c>
    </row>
    <row r="13706" spans="2:4" x14ac:dyDescent="0.3">
      <c r="B13706" s="72" t="s">
        <v>712</v>
      </c>
      <c r="C13706" s="74" t="s">
        <v>71</v>
      </c>
      <c r="D13706" s="73">
        <v>34804.9</v>
      </c>
    </row>
    <row r="13707" spans="2:4" x14ac:dyDescent="0.3">
      <c r="B13707" s="72" t="s">
        <v>712</v>
      </c>
      <c r="C13707" s="74" t="s">
        <v>73</v>
      </c>
      <c r="D13707" s="73">
        <v>392893.53</v>
      </c>
    </row>
    <row r="13708" spans="2:4" x14ac:dyDescent="0.3">
      <c r="B13708" s="72" t="s">
        <v>712</v>
      </c>
      <c r="C13708" s="74" t="s">
        <v>79</v>
      </c>
      <c r="D13708" s="73">
        <v>10994.16</v>
      </c>
    </row>
    <row r="13709" spans="2:4" x14ac:dyDescent="0.3">
      <c r="B13709" s="72" t="s">
        <v>712</v>
      </c>
      <c r="C13709" s="74" t="s">
        <v>83</v>
      </c>
      <c r="D13709" s="73">
        <v>3614.24</v>
      </c>
    </row>
    <row r="13710" spans="2:4" x14ac:dyDescent="0.3">
      <c r="B13710" s="72" t="s">
        <v>712</v>
      </c>
      <c r="C13710" s="74" t="s">
        <v>85</v>
      </c>
      <c r="D13710" s="73">
        <v>9197.0299999999988</v>
      </c>
    </row>
    <row r="13711" spans="2:4" x14ac:dyDescent="0.3">
      <c r="B13711" s="72" t="s">
        <v>712</v>
      </c>
      <c r="C13711" s="74" t="s">
        <v>87</v>
      </c>
      <c r="D13711" s="73">
        <v>1215006.94</v>
      </c>
    </row>
    <row r="13712" spans="2:4" x14ac:dyDescent="0.3">
      <c r="B13712" s="72" t="s">
        <v>712</v>
      </c>
      <c r="C13712" s="74" t="s">
        <v>89</v>
      </c>
      <c r="D13712" s="73">
        <v>1890.02</v>
      </c>
    </row>
    <row r="13713" spans="2:4" x14ac:dyDescent="0.3">
      <c r="B13713" s="72" t="s">
        <v>712</v>
      </c>
      <c r="C13713" s="74" t="s">
        <v>91</v>
      </c>
      <c r="D13713" s="73">
        <v>99233.279999999999</v>
      </c>
    </row>
    <row r="13714" spans="2:4" x14ac:dyDescent="0.3">
      <c r="B13714" s="72" t="s">
        <v>712</v>
      </c>
      <c r="C13714" s="74" t="s">
        <v>93</v>
      </c>
      <c r="D13714" s="73">
        <v>143872.79</v>
      </c>
    </row>
    <row r="13715" spans="2:4" x14ac:dyDescent="0.3">
      <c r="B13715" s="72" t="s">
        <v>712</v>
      </c>
      <c r="C13715" s="74" t="s">
        <v>95</v>
      </c>
      <c r="D13715" s="73">
        <v>41577.32</v>
      </c>
    </row>
    <row r="13716" spans="2:4" x14ac:dyDescent="0.3">
      <c r="B13716" s="72" t="s">
        <v>712</v>
      </c>
      <c r="C13716" s="74" t="s">
        <v>97</v>
      </c>
      <c r="D13716" s="73">
        <v>12748.19</v>
      </c>
    </row>
    <row r="13717" spans="2:4" x14ac:dyDescent="0.3">
      <c r="B13717" s="72" t="s">
        <v>712</v>
      </c>
      <c r="C13717" s="74" t="s">
        <v>101</v>
      </c>
      <c r="D13717" s="73">
        <v>21951.350000000002</v>
      </c>
    </row>
    <row r="13718" spans="2:4" x14ac:dyDescent="0.3">
      <c r="B13718" s="72" t="s">
        <v>712</v>
      </c>
      <c r="C13718" s="74" t="s">
        <v>105</v>
      </c>
      <c r="D13718" s="73">
        <v>36951.25</v>
      </c>
    </row>
    <row r="13719" spans="2:4" x14ac:dyDescent="0.3">
      <c r="B13719" s="72" t="s">
        <v>712</v>
      </c>
      <c r="C13719" s="74" t="s">
        <v>107</v>
      </c>
      <c r="D13719" s="73">
        <v>45889.07</v>
      </c>
    </row>
    <row r="13720" spans="2:4" x14ac:dyDescent="0.3">
      <c r="B13720" s="72" t="s">
        <v>712</v>
      </c>
      <c r="C13720" s="74" t="s">
        <v>109</v>
      </c>
      <c r="D13720" s="73">
        <v>287753.89</v>
      </c>
    </row>
    <row r="13721" spans="2:4" x14ac:dyDescent="0.3">
      <c r="B13721" s="72" t="s">
        <v>712</v>
      </c>
      <c r="C13721" s="74" t="s">
        <v>111</v>
      </c>
      <c r="D13721" s="73">
        <v>11593.38</v>
      </c>
    </row>
    <row r="13722" spans="2:4" x14ac:dyDescent="0.3">
      <c r="B13722" s="72" t="s">
        <v>712</v>
      </c>
      <c r="C13722" s="74" t="s">
        <v>117</v>
      </c>
      <c r="D13722" s="73">
        <v>1956.6</v>
      </c>
    </row>
    <row r="13723" spans="2:4" x14ac:dyDescent="0.3">
      <c r="B13723" s="72" t="s">
        <v>712</v>
      </c>
      <c r="C13723" s="74" t="s">
        <v>121</v>
      </c>
      <c r="D13723" s="73">
        <v>41470.11</v>
      </c>
    </row>
    <row r="13724" spans="2:4" x14ac:dyDescent="0.3">
      <c r="B13724" s="72" t="s">
        <v>712</v>
      </c>
      <c r="C13724" s="74" t="s">
        <v>22</v>
      </c>
      <c r="D13724" s="73">
        <v>13381.779999999999</v>
      </c>
    </row>
    <row r="13725" spans="2:4" x14ac:dyDescent="0.3">
      <c r="B13725" s="72" t="s">
        <v>712</v>
      </c>
      <c r="C13725" s="74" t="s">
        <v>6</v>
      </c>
      <c r="D13725" s="73">
        <v>178175.4</v>
      </c>
    </row>
    <row r="13726" spans="2:4" x14ac:dyDescent="0.3">
      <c r="B13726" s="72" t="s">
        <v>712</v>
      </c>
      <c r="C13726" s="74" t="s">
        <v>18</v>
      </c>
      <c r="D13726" s="73">
        <v>445602.32</v>
      </c>
    </row>
    <row r="13727" spans="2:4" x14ac:dyDescent="0.3">
      <c r="B13727" s="72" t="s">
        <v>472</v>
      </c>
      <c r="C13727" s="74" t="s">
        <v>187</v>
      </c>
      <c r="D13727" s="73">
        <v>10705</v>
      </c>
    </row>
    <row r="13728" spans="2:4" x14ac:dyDescent="0.3">
      <c r="B13728" s="72" t="s">
        <v>472</v>
      </c>
      <c r="C13728" s="74" t="s">
        <v>191</v>
      </c>
      <c r="D13728" s="73">
        <v>16810.169999999998</v>
      </c>
    </row>
    <row r="13729" spans="2:4" x14ac:dyDescent="0.3">
      <c r="B13729" s="72" t="s">
        <v>472</v>
      </c>
      <c r="C13729" s="74" t="s">
        <v>192</v>
      </c>
      <c r="D13729" s="73">
        <v>487525.83</v>
      </c>
    </row>
    <row r="13730" spans="2:4" x14ac:dyDescent="0.3">
      <c r="B13730" s="72" t="s">
        <v>472</v>
      </c>
      <c r="C13730" s="74" t="s">
        <v>180</v>
      </c>
      <c r="D13730" s="73">
        <v>2954.22</v>
      </c>
    </row>
    <row r="13731" spans="2:4" x14ac:dyDescent="0.3">
      <c r="B13731" s="72" t="s">
        <v>472</v>
      </c>
      <c r="C13731" s="74" t="s">
        <v>182</v>
      </c>
      <c r="D13731" s="73">
        <v>363085.02999999997</v>
      </c>
    </row>
    <row r="13732" spans="2:4" x14ac:dyDescent="0.3">
      <c r="B13732" s="72" t="s">
        <v>472</v>
      </c>
      <c r="C13732" s="74" t="s">
        <v>135</v>
      </c>
      <c r="D13732" s="73">
        <v>6345</v>
      </c>
    </row>
    <row r="13733" spans="2:4" x14ac:dyDescent="0.3">
      <c r="B13733" s="72" t="s">
        <v>472</v>
      </c>
      <c r="C13733" s="74" t="s">
        <v>137</v>
      </c>
      <c r="D13733" s="73">
        <v>5040.41</v>
      </c>
    </row>
    <row r="13734" spans="2:4" x14ac:dyDescent="0.3">
      <c r="B13734" s="72" t="s">
        <v>472</v>
      </c>
      <c r="C13734" s="74" t="s">
        <v>139</v>
      </c>
      <c r="D13734" s="73">
        <v>69696</v>
      </c>
    </row>
    <row r="13735" spans="2:4" x14ac:dyDescent="0.3">
      <c r="B13735" s="72" t="s">
        <v>472</v>
      </c>
      <c r="C13735" s="74" t="s">
        <v>141</v>
      </c>
      <c r="D13735" s="73">
        <v>81312</v>
      </c>
    </row>
    <row r="13736" spans="2:4" x14ac:dyDescent="0.3">
      <c r="B13736" s="72" t="s">
        <v>472</v>
      </c>
      <c r="C13736" s="74" t="s">
        <v>143</v>
      </c>
      <c r="D13736" s="73">
        <v>2428.9299999999998</v>
      </c>
    </row>
    <row r="13737" spans="2:4" x14ac:dyDescent="0.3">
      <c r="B13737" s="72" t="s">
        <v>472</v>
      </c>
      <c r="C13737" s="74" t="s">
        <v>145</v>
      </c>
      <c r="D13737" s="73">
        <v>2318.04</v>
      </c>
    </row>
    <row r="13738" spans="2:4" x14ac:dyDescent="0.3">
      <c r="B13738" s="72" t="s">
        <v>472</v>
      </c>
      <c r="C13738" s="74" t="s">
        <v>147</v>
      </c>
      <c r="D13738" s="73">
        <v>1640.7700000000002</v>
      </c>
    </row>
    <row r="13739" spans="2:4" x14ac:dyDescent="0.3">
      <c r="B13739" s="72" t="s">
        <v>472</v>
      </c>
      <c r="C13739" s="74" t="s">
        <v>149</v>
      </c>
      <c r="D13739" s="73">
        <v>1914.85</v>
      </c>
    </row>
    <row r="13740" spans="2:4" x14ac:dyDescent="0.3">
      <c r="B13740" s="72" t="s">
        <v>472</v>
      </c>
      <c r="C13740" s="74" t="s">
        <v>159</v>
      </c>
      <c r="D13740" s="73">
        <v>40551.51</v>
      </c>
    </row>
    <row r="13741" spans="2:4" x14ac:dyDescent="0.3">
      <c r="B13741" s="72" t="s">
        <v>472</v>
      </c>
      <c r="C13741" s="74" t="s">
        <v>161</v>
      </c>
      <c r="D13741" s="73">
        <v>72451.88</v>
      </c>
    </row>
    <row r="13742" spans="2:4" x14ac:dyDescent="0.3">
      <c r="B13742" s="72" t="s">
        <v>472</v>
      </c>
      <c r="C13742" s="74" t="s">
        <v>163</v>
      </c>
      <c r="D13742" s="73">
        <v>27523.059999999998</v>
      </c>
    </row>
    <row r="13743" spans="2:4" x14ac:dyDescent="0.3">
      <c r="B13743" s="72" t="s">
        <v>472</v>
      </c>
      <c r="C13743" s="74" t="s">
        <v>165</v>
      </c>
      <c r="D13743" s="73">
        <v>38962.18</v>
      </c>
    </row>
    <row r="13744" spans="2:4" x14ac:dyDescent="0.3">
      <c r="B13744" s="72" t="s">
        <v>472</v>
      </c>
      <c r="C13744" s="74" t="s">
        <v>124</v>
      </c>
      <c r="D13744" s="73">
        <v>62908.76</v>
      </c>
    </row>
    <row r="13745" spans="2:4" x14ac:dyDescent="0.3">
      <c r="B13745" s="72" t="s">
        <v>472</v>
      </c>
      <c r="C13745" s="74" t="s">
        <v>126</v>
      </c>
      <c r="D13745" s="73">
        <v>16370.349999999999</v>
      </c>
    </row>
    <row r="13746" spans="2:4" x14ac:dyDescent="0.3">
      <c r="B13746" s="72" t="s">
        <v>472</v>
      </c>
      <c r="C13746" s="74" t="s">
        <v>128</v>
      </c>
      <c r="D13746" s="73">
        <v>190.29</v>
      </c>
    </row>
    <row r="13747" spans="2:4" x14ac:dyDescent="0.3">
      <c r="B13747" s="72" t="s">
        <v>472</v>
      </c>
      <c r="C13747" s="74" t="s">
        <v>132</v>
      </c>
      <c r="D13747" s="73">
        <v>63146.45</v>
      </c>
    </row>
    <row r="13748" spans="2:4" x14ac:dyDescent="0.3">
      <c r="B13748" s="72" t="s">
        <v>472</v>
      </c>
      <c r="C13748" s="74" t="s">
        <v>33</v>
      </c>
      <c r="D13748" s="73">
        <v>204896.72999999998</v>
      </c>
    </row>
    <row r="13749" spans="2:4" x14ac:dyDescent="0.3">
      <c r="B13749" s="72" t="s">
        <v>472</v>
      </c>
      <c r="C13749" s="74" t="s">
        <v>35</v>
      </c>
      <c r="D13749" s="73">
        <v>110067.26999999999</v>
      </c>
    </row>
    <row r="13750" spans="2:4" x14ac:dyDescent="0.3">
      <c r="B13750" s="72" t="s">
        <v>472</v>
      </c>
      <c r="C13750" s="74" t="s">
        <v>39</v>
      </c>
      <c r="D13750" s="73">
        <v>7073.2099999999991</v>
      </c>
    </row>
    <row r="13751" spans="2:4" x14ac:dyDescent="0.3">
      <c r="B13751" s="72" t="s">
        <v>472</v>
      </c>
      <c r="C13751" s="74" t="s">
        <v>49</v>
      </c>
      <c r="D13751" s="73">
        <v>12857.62</v>
      </c>
    </row>
    <row r="13752" spans="2:4" x14ac:dyDescent="0.3">
      <c r="B13752" s="72" t="s">
        <v>472</v>
      </c>
      <c r="C13752" s="74" t="s">
        <v>53</v>
      </c>
      <c r="D13752" s="73">
        <v>11.48</v>
      </c>
    </row>
    <row r="13753" spans="2:4" x14ac:dyDescent="0.3">
      <c r="B13753" s="72" t="s">
        <v>472</v>
      </c>
      <c r="C13753" s="74" t="s">
        <v>55</v>
      </c>
      <c r="D13753" s="73">
        <v>52846.399999999994</v>
      </c>
    </row>
    <row r="13754" spans="2:4" x14ac:dyDescent="0.3">
      <c r="B13754" s="72" t="s">
        <v>472</v>
      </c>
      <c r="C13754" s="74" t="s">
        <v>57</v>
      </c>
      <c r="D13754" s="73">
        <v>7018.22</v>
      </c>
    </row>
    <row r="13755" spans="2:4" x14ac:dyDescent="0.3">
      <c r="B13755" s="72" t="s">
        <v>472</v>
      </c>
      <c r="C13755" s="74" t="s">
        <v>59</v>
      </c>
      <c r="D13755" s="73">
        <v>18733</v>
      </c>
    </row>
    <row r="13756" spans="2:4" x14ac:dyDescent="0.3">
      <c r="B13756" s="72" t="s">
        <v>472</v>
      </c>
      <c r="C13756" s="74" t="s">
        <v>67</v>
      </c>
      <c r="D13756" s="73">
        <v>439.27</v>
      </c>
    </row>
    <row r="13757" spans="2:4" x14ac:dyDescent="0.3">
      <c r="B13757" s="72" t="s">
        <v>472</v>
      </c>
      <c r="C13757" s="74" t="s">
        <v>69</v>
      </c>
      <c r="D13757" s="73">
        <v>20941.48</v>
      </c>
    </row>
    <row r="13758" spans="2:4" x14ac:dyDescent="0.3">
      <c r="B13758" s="72" t="s">
        <v>472</v>
      </c>
      <c r="C13758" s="74" t="s">
        <v>71</v>
      </c>
      <c r="D13758" s="73">
        <v>26200.31</v>
      </c>
    </row>
    <row r="13759" spans="2:4" x14ac:dyDescent="0.3">
      <c r="B13759" s="72" t="s">
        <v>472</v>
      </c>
      <c r="C13759" s="74" t="s">
        <v>73</v>
      </c>
      <c r="D13759" s="73">
        <v>8671</v>
      </c>
    </row>
    <row r="13760" spans="2:4" x14ac:dyDescent="0.3">
      <c r="B13760" s="72" t="s">
        <v>472</v>
      </c>
      <c r="C13760" s="74" t="s">
        <v>79</v>
      </c>
      <c r="D13760" s="73">
        <v>8040</v>
      </c>
    </row>
    <row r="13761" spans="2:4" x14ac:dyDescent="0.3">
      <c r="B13761" s="72" t="s">
        <v>472</v>
      </c>
      <c r="C13761" s="74" t="s">
        <v>81</v>
      </c>
      <c r="D13761" s="73">
        <v>494.81</v>
      </c>
    </row>
    <row r="13762" spans="2:4" x14ac:dyDescent="0.3">
      <c r="B13762" s="72" t="s">
        <v>472</v>
      </c>
      <c r="C13762" s="74" t="s">
        <v>85</v>
      </c>
      <c r="D13762" s="73">
        <v>862.42</v>
      </c>
    </row>
    <row r="13763" spans="2:4" x14ac:dyDescent="0.3">
      <c r="B13763" s="72" t="s">
        <v>472</v>
      </c>
      <c r="C13763" s="74" t="s">
        <v>87</v>
      </c>
      <c r="D13763" s="73">
        <v>1866.64</v>
      </c>
    </row>
    <row r="13764" spans="2:4" x14ac:dyDescent="0.3">
      <c r="B13764" s="72" t="s">
        <v>472</v>
      </c>
      <c r="C13764" s="74" t="s">
        <v>89</v>
      </c>
      <c r="D13764" s="73">
        <v>9249.69</v>
      </c>
    </row>
    <row r="13765" spans="2:4" x14ac:dyDescent="0.3">
      <c r="B13765" s="72" t="s">
        <v>472</v>
      </c>
      <c r="C13765" s="74" t="s">
        <v>91</v>
      </c>
      <c r="D13765" s="73">
        <v>7873.36</v>
      </c>
    </row>
    <row r="13766" spans="2:4" x14ac:dyDescent="0.3">
      <c r="B13766" s="72" t="s">
        <v>472</v>
      </c>
      <c r="C13766" s="74" t="s">
        <v>93</v>
      </c>
      <c r="D13766" s="73">
        <v>15547.18</v>
      </c>
    </row>
    <row r="13767" spans="2:4" x14ac:dyDescent="0.3">
      <c r="B13767" s="72" t="s">
        <v>472</v>
      </c>
      <c r="C13767" s="74" t="s">
        <v>95</v>
      </c>
      <c r="D13767" s="73">
        <v>6346.64</v>
      </c>
    </row>
    <row r="13768" spans="2:4" x14ac:dyDescent="0.3">
      <c r="B13768" s="72" t="s">
        <v>472</v>
      </c>
      <c r="C13768" s="74" t="s">
        <v>105</v>
      </c>
      <c r="D13768" s="73">
        <v>25500.48</v>
      </c>
    </row>
    <row r="13769" spans="2:4" x14ac:dyDescent="0.3">
      <c r="B13769" s="72" t="s">
        <v>472</v>
      </c>
      <c r="C13769" s="74" t="s">
        <v>109</v>
      </c>
      <c r="D13769" s="73">
        <v>103650.33</v>
      </c>
    </row>
    <row r="13770" spans="2:4" x14ac:dyDescent="0.3">
      <c r="B13770" s="72" t="s">
        <v>472</v>
      </c>
      <c r="C13770" s="74" t="s">
        <v>111</v>
      </c>
      <c r="D13770" s="73">
        <v>45139.8</v>
      </c>
    </row>
    <row r="13771" spans="2:4" x14ac:dyDescent="0.3">
      <c r="B13771" s="72" t="s">
        <v>472</v>
      </c>
      <c r="C13771" s="74" t="s">
        <v>113</v>
      </c>
      <c r="D13771" s="73">
        <v>7745</v>
      </c>
    </row>
    <row r="13772" spans="2:4" x14ac:dyDescent="0.3">
      <c r="B13772" s="72" t="s">
        <v>472</v>
      </c>
      <c r="C13772" s="74" t="s">
        <v>115</v>
      </c>
      <c r="D13772" s="73">
        <v>35432.5</v>
      </c>
    </row>
    <row r="13773" spans="2:4" x14ac:dyDescent="0.3">
      <c r="B13773" s="72" t="s">
        <v>472</v>
      </c>
      <c r="C13773" s="74" t="s">
        <v>22</v>
      </c>
      <c r="D13773" s="73">
        <v>15339.21</v>
      </c>
    </row>
    <row r="13774" spans="2:4" x14ac:dyDescent="0.3">
      <c r="B13774" s="72" t="s">
        <v>472</v>
      </c>
      <c r="C13774" s="74" t="s">
        <v>6</v>
      </c>
      <c r="D13774" s="73">
        <v>16904.189999999999</v>
      </c>
    </row>
    <row r="13775" spans="2:4" x14ac:dyDescent="0.3">
      <c r="B13775" s="72" t="s">
        <v>472</v>
      </c>
      <c r="C13775" s="74" t="s">
        <v>18</v>
      </c>
      <c r="D13775" s="73">
        <v>85092.43</v>
      </c>
    </row>
    <row r="13776" spans="2:4" x14ac:dyDescent="0.3">
      <c r="B13776" s="72" t="s">
        <v>620</v>
      </c>
      <c r="C13776" s="74" t="s">
        <v>194</v>
      </c>
      <c r="D13776" s="73">
        <v>904641.03</v>
      </c>
    </row>
    <row r="13777" spans="2:4" x14ac:dyDescent="0.3">
      <c r="B13777" s="72" t="s">
        <v>620</v>
      </c>
      <c r="C13777" s="74" t="s">
        <v>193</v>
      </c>
      <c r="D13777" s="73">
        <v>-904641.03</v>
      </c>
    </row>
    <row r="13778" spans="2:4" x14ac:dyDescent="0.3">
      <c r="B13778" s="72" t="s">
        <v>620</v>
      </c>
      <c r="C13778" s="74" t="s">
        <v>191</v>
      </c>
      <c r="D13778" s="73">
        <v>163522.85</v>
      </c>
    </row>
    <row r="13779" spans="2:4" x14ac:dyDescent="0.3">
      <c r="B13779" s="72" t="s">
        <v>620</v>
      </c>
      <c r="C13779" s="74" t="s">
        <v>192</v>
      </c>
      <c r="D13779" s="73">
        <v>2837176.8000000003</v>
      </c>
    </row>
    <row r="13780" spans="2:4" x14ac:dyDescent="0.3">
      <c r="B13780" s="72" t="s">
        <v>620</v>
      </c>
      <c r="C13780" s="74" t="s">
        <v>174</v>
      </c>
      <c r="D13780" s="73">
        <v>3397.25</v>
      </c>
    </row>
    <row r="13781" spans="2:4" x14ac:dyDescent="0.3">
      <c r="B13781" s="72" t="s">
        <v>620</v>
      </c>
      <c r="C13781" s="74" t="s">
        <v>182</v>
      </c>
      <c r="D13781" s="73">
        <v>743642.24</v>
      </c>
    </row>
    <row r="13782" spans="2:4" x14ac:dyDescent="0.3">
      <c r="B13782" s="72" t="s">
        <v>620</v>
      </c>
      <c r="C13782" s="74" t="s">
        <v>135</v>
      </c>
      <c r="D13782" s="73">
        <v>5194.43</v>
      </c>
    </row>
    <row r="13783" spans="2:4" x14ac:dyDescent="0.3">
      <c r="B13783" s="72" t="s">
        <v>620</v>
      </c>
      <c r="C13783" s="74" t="s">
        <v>137</v>
      </c>
      <c r="D13783" s="73">
        <v>21729.85</v>
      </c>
    </row>
    <row r="13784" spans="2:4" x14ac:dyDescent="0.3">
      <c r="B13784" s="72" t="s">
        <v>620</v>
      </c>
      <c r="C13784" s="74" t="s">
        <v>139</v>
      </c>
      <c r="D13784" s="73">
        <v>171103.68000000002</v>
      </c>
    </row>
    <row r="13785" spans="2:4" x14ac:dyDescent="0.3">
      <c r="B13785" s="72" t="s">
        <v>620</v>
      </c>
      <c r="C13785" s="74" t="s">
        <v>141</v>
      </c>
      <c r="D13785" s="73">
        <v>456224.33999999997</v>
      </c>
    </row>
    <row r="13786" spans="2:4" x14ac:dyDescent="0.3">
      <c r="B13786" s="72" t="s">
        <v>620</v>
      </c>
      <c r="C13786" s="74" t="s">
        <v>143</v>
      </c>
      <c r="D13786" s="73">
        <v>3588.43</v>
      </c>
    </row>
    <row r="13787" spans="2:4" x14ac:dyDescent="0.3">
      <c r="B13787" s="72" t="s">
        <v>620</v>
      </c>
      <c r="C13787" s="74" t="s">
        <v>145</v>
      </c>
      <c r="D13787" s="73">
        <v>15011.49</v>
      </c>
    </row>
    <row r="13788" spans="2:4" x14ac:dyDescent="0.3">
      <c r="B13788" s="72" t="s">
        <v>620</v>
      </c>
      <c r="C13788" s="74" t="s">
        <v>159</v>
      </c>
      <c r="D13788" s="73">
        <v>81786.599999999991</v>
      </c>
    </row>
    <row r="13789" spans="2:4" x14ac:dyDescent="0.3">
      <c r="B13789" s="72" t="s">
        <v>620</v>
      </c>
      <c r="C13789" s="74" t="s">
        <v>161</v>
      </c>
      <c r="D13789" s="73">
        <v>401487.4</v>
      </c>
    </row>
    <row r="13790" spans="2:4" x14ac:dyDescent="0.3">
      <c r="B13790" s="72" t="s">
        <v>620</v>
      </c>
      <c r="C13790" s="74" t="s">
        <v>163</v>
      </c>
      <c r="D13790" s="73">
        <v>54227.969999999994</v>
      </c>
    </row>
    <row r="13791" spans="2:4" x14ac:dyDescent="0.3">
      <c r="B13791" s="72" t="s">
        <v>620</v>
      </c>
      <c r="C13791" s="74" t="s">
        <v>165</v>
      </c>
      <c r="D13791" s="73">
        <v>226227.48</v>
      </c>
    </row>
    <row r="13792" spans="2:4" x14ac:dyDescent="0.3">
      <c r="B13792" s="72" t="s">
        <v>620</v>
      </c>
      <c r="C13792" s="74" t="s">
        <v>124</v>
      </c>
      <c r="D13792" s="73">
        <v>105731.1</v>
      </c>
    </row>
    <row r="13793" spans="2:4" x14ac:dyDescent="0.3">
      <c r="B13793" s="72" t="s">
        <v>620</v>
      </c>
      <c r="C13793" s="74" t="s">
        <v>128</v>
      </c>
      <c r="D13793" s="73">
        <v>149077.42000000001</v>
      </c>
    </row>
    <row r="13794" spans="2:4" x14ac:dyDescent="0.3">
      <c r="B13794" s="72" t="s">
        <v>620</v>
      </c>
      <c r="C13794" s="74" t="s">
        <v>132</v>
      </c>
      <c r="D13794" s="73">
        <v>243521.27000000002</v>
      </c>
    </row>
    <row r="13795" spans="2:4" x14ac:dyDescent="0.3">
      <c r="B13795" s="72" t="s">
        <v>620</v>
      </c>
      <c r="C13795" s="74" t="s">
        <v>33</v>
      </c>
      <c r="D13795" s="73">
        <v>508950.04</v>
      </c>
    </row>
    <row r="13796" spans="2:4" x14ac:dyDescent="0.3">
      <c r="B13796" s="72" t="s">
        <v>620</v>
      </c>
      <c r="C13796" s="74" t="s">
        <v>35</v>
      </c>
      <c r="D13796" s="73">
        <v>394127.56</v>
      </c>
    </row>
    <row r="13797" spans="2:4" x14ac:dyDescent="0.3">
      <c r="B13797" s="72" t="s">
        <v>620</v>
      </c>
      <c r="C13797" s="74" t="s">
        <v>39</v>
      </c>
      <c r="D13797" s="73">
        <v>4630</v>
      </c>
    </row>
    <row r="13798" spans="2:4" x14ac:dyDescent="0.3">
      <c r="B13798" s="72" t="s">
        <v>620</v>
      </c>
      <c r="C13798" s="74" t="s">
        <v>49</v>
      </c>
      <c r="D13798" s="73">
        <v>70046.350000000006</v>
      </c>
    </row>
    <row r="13799" spans="2:4" x14ac:dyDescent="0.3">
      <c r="B13799" s="72" t="s">
        <v>620</v>
      </c>
      <c r="C13799" s="74" t="s">
        <v>55</v>
      </c>
      <c r="D13799" s="73">
        <v>242557.6</v>
      </c>
    </row>
    <row r="13800" spans="2:4" x14ac:dyDescent="0.3">
      <c r="B13800" s="72" t="s">
        <v>620</v>
      </c>
      <c r="C13800" s="74" t="s">
        <v>63</v>
      </c>
      <c r="D13800" s="73">
        <v>93593.98000000001</v>
      </c>
    </row>
    <row r="13801" spans="2:4" x14ac:dyDescent="0.3">
      <c r="B13801" s="72" t="s">
        <v>620</v>
      </c>
      <c r="C13801" s="74" t="s">
        <v>67</v>
      </c>
      <c r="D13801" s="73">
        <v>41548.32</v>
      </c>
    </row>
    <row r="13802" spans="2:4" x14ac:dyDescent="0.3">
      <c r="B13802" s="72" t="s">
        <v>620</v>
      </c>
      <c r="C13802" s="74" t="s">
        <v>69</v>
      </c>
      <c r="D13802" s="73">
        <v>47913.89</v>
      </c>
    </row>
    <row r="13803" spans="2:4" x14ac:dyDescent="0.3">
      <c r="B13803" s="72" t="s">
        <v>620</v>
      </c>
      <c r="C13803" s="74" t="s">
        <v>71</v>
      </c>
      <c r="D13803" s="73">
        <v>43467.839999999997</v>
      </c>
    </row>
    <row r="13804" spans="2:4" x14ac:dyDescent="0.3">
      <c r="B13804" s="72" t="s">
        <v>620</v>
      </c>
      <c r="C13804" s="74" t="s">
        <v>73</v>
      </c>
      <c r="D13804" s="73">
        <v>699266.79</v>
      </c>
    </row>
    <row r="13805" spans="2:4" x14ac:dyDescent="0.3">
      <c r="B13805" s="72" t="s">
        <v>620</v>
      </c>
      <c r="C13805" s="74" t="s">
        <v>79</v>
      </c>
      <c r="D13805" s="73">
        <v>309.52999999999997</v>
      </c>
    </row>
    <row r="13806" spans="2:4" x14ac:dyDescent="0.3">
      <c r="B13806" s="72" t="s">
        <v>620</v>
      </c>
      <c r="C13806" s="74" t="s">
        <v>87</v>
      </c>
      <c r="D13806" s="73">
        <v>1563.43</v>
      </c>
    </row>
    <row r="13807" spans="2:4" x14ac:dyDescent="0.3">
      <c r="B13807" s="72" t="s">
        <v>620</v>
      </c>
      <c r="C13807" s="74" t="s">
        <v>91</v>
      </c>
      <c r="D13807" s="73">
        <v>9000</v>
      </c>
    </row>
    <row r="13808" spans="2:4" x14ac:dyDescent="0.3">
      <c r="B13808" s="72" t="s">
        <v>620</v>
      </c>
      <c r="C13808" s="74" t="s">
        <v>93</v>
      </c>
      <c r="D13808" s="73">
        <v>13487.83</v>
      </c>
    </row>
    <row r="13809" spans="2:4" x14ac:dyDescent="0.3">
      <c r="B13809" s="72" t="s">
        <v>620</v>
      </c>
      <c r="C13809" s="74" t="s">
        <v>101</v>
      </c>
      <c r="D13809" s="73">
        <v>40605.89</v>
      </c>
    </row>
    <row r="13810" spans="2:4" x14ac:dyDescent="0.3">
      <c r="B13810" s="72" t="s">
        <v>620</v>
      </c>
      <c r="C13810" s="74" t="s">
        <v>107</v>
      </c>
      <c r="D13810" s="73">
        <v>840</v>
      </c>
    </row>
    <row r="13811" spans="2:4" x14ac:dyDescent="0.3">
      <c r="B13811" s="72" t="s">
        <v>620</v>
      </c>
      <c r="C13811" s="74" t="s">
        <v>111</v>
      </c>
      <c r="D13811" s="73">
        <v>9745.41</v>
      </c>
    </row>
    <row r="13812" spans="2:4" x14ac:dyDescent="0.3">
      <c r="B13812" s="72" t="s">
        <v>620</v>
      </c>
      <c r="C13812" s="74" t="s">
        <v>117</v>
      </c>
      <c r="D13812" s="73">
        <v>142619.64000000001</v>
      </c>
    </row>
    <row r="13813" spans="2:4" x14ac:dyDescent="0.3">
      <c r="B13813" s="72" t="s">
        <v>620</v>
      </c>
      <c r="C13813" s="74" t="s">
        <v>121</v>
      </c>
      <c r="D13813" s="73">
        <v>174400.16</v>
      </c>
    </row>
    <row r="13814" spans="2:4" x14ac:dyDescent="0.3">
      <c r="B13814" s="72" t="s">
        <v>620</v>
      </c>
      <c r="C13814" s="74" t="s">
        <v>6</v>
      </c>
      <c r="D13814" s="73">
        <v>8143200.6100000003</v>
      </c>
    </row>
    <row r="13815" spans="2:4" x14ac:dyDescent="0.3">
      <c r="B13815" s="72" t="s">
        <v>578</v>
      </c>
      <c r="C13815" s="74" t="s">
        <v>185</v>
      </c>
      <c r="D13815" s="73">
        <v>10705</v>
      </c>
    </row>
    <row r="13816" spans="2:4" x14ac:dyDescent="0.3">
      <c r="B13816" s="72" t="s">
        <v>578</v>
      </c>
      <c r="C13816" s="74" t="s">
        <v>186</v>
      </c>
      <c r="D13816" s="73">
        <v>6408.65</v>
      </c>
    </row>
    <row r="13817" spans="2:4" x14ac:dyDescent="0.3">
      <c r="B13817" s="72" t="s">
        <v>578</v>
      </c>
      <c r="C13817" s="74" t="s">
        <v>187</v>
      </c>
      <c r="D13817" s="73">
        <v>12679.1</v>
      </c>
    </row>
    <row r="13818" spans="2:4" x14ac:dyDescent="0.3">
      <c r="B13818" s="72" t="s">
        <v>578</v>
      </c>
      <c r="C13818" s="74" t="s">
        <v>191</v>
      </c>
      <c r="D13818" s="73">
        <v>244.03</v>
      </c>
    </row>
    <row r="13819" spans="2:4" x14ac:dyDescent="0.3">
      <c r="B13819" s="72" t="s">
        <v>578</v>
      </c>
      <c r="C13819" s="74" t="s">
        <v>192</v>
      </c>
      <c r="D13819" s="73">
        <v>342866.17000000004</v>
      </c>
    </row>
    <row r="13820" spans="2:4" x14ac:dyDescent="0.3">
      <c r="B13820" s="72" t="s">
        <v>578</v>
      </c>
      <c r="C13820" s="74" t="s">
        <v>180</v>
      </c>
      <c r="D13820" s="73">
        <v>15291.019999999999</v>
      </c>
    </row>
    <row r="13821" spans="2:4" x14ac:dyDescent="0.3">
      <c r="B13821" s="72" t="s">
        <v>578</v>
      </c>
      <c r="C13821" s="74" t="s">
        <v>182</v>
      </c>
      <c r="D13821" s="73">
        <v>167241.44999999998</v>
      </c>
    </row>
    <row r="13822" spans="2:4" x14ac:dyDescent="0.3">
      <c r="B13822" s="72" t="s">
        <v>578</v>
      </c>
      <c r="C13822" s="74" t="s">
        <v>135</v>
      </c>
      <c r="D13822" s="73">
        <v>220.76</v>
      </c>
    </row>
    <row r="13823" spans="2:4" x14ac:dyDescent="0.3">
      <c r="B13823" s="72" t="s">
        <v>578</v>
      </c>
      <c r="C13823" s="74" t="s">
        <v>137</v>
      </c>
      <c r="D13823" s="73">
        <v>97.14</v>
      </c>
    </row>
    <row r="13824" spans="2:4" x14ac:dyDescent="0.3">
      <c r="B13824" s="72" t="s">
        <v>578</v>
      </c>
      <c r="C13824" s="74" t="s">
        <v>139</v>
      </c>
      <c r="D13824" s="73">
        <v>73568</v>
      </c>
    </row>
    <row r="13825" spans="2:4" x14ac:dyDescent="0.3">
      <c r="B13825" s="72" t="s">
        <v>578</v>
      </c>
      <c r="C13825" s="74" t="s">
        <v>141</v>
      </c>
      <c r="D13825" s="73">
        <v>56144</v>
      </c>
    </row>
    <row r="13826" spans="2:4" x14ac:dyDescent="0.3">
      <c r="B13826" s="72" t="s">
        <v>578</v>
      </c>
      <c r="C13826" s="74" t="s">
        <v>143</v>
      </c>
      <c r="D13826" s="73">
        <v>5756.1</v>
      </c>
    </row>
    <row r="13827" spans="2:4" x14ac:dyDescent="0.3">
      <c r="B13827" s="72" t="s">
        <v>578</v>
      </c>
      <c r="C13827" s="74" t="s">
        <v>145</v>
      </c>
      <c r="D13827" s="73">
        <v>1600.36</v>
      </c>
    </row>
    <row r="13828" spans="2:4" x14ac:dyDescent="0.3">
      <c r="B13828" s="72" t="s">
        <v>578</v>
      </c>
      <c r="C13828" s="74" t="s">
        <v>147</v>
      </c>
      <c r="D13828" s="73">
        <v>1013.03</v>
      </c>
    </row>
    <row r="13829" spans="2:4" x14ac:dyDescent="0.3">
      <c r="B13829" s="72" t="s">
        <v>578</v>
      </c>
      <c r="C13829" s="74" t="s">
        <v>149</v>
      </c>
      <c r="D13829" s="73">
        <v>1818.76</v>
      </c>
    </row>
    <row r="13830" spans="2:4" x14ac:dyDescent="0.3">
      <c r="B13830" s="72" t="s">
        <v>578</v>
      </c>
      <c r="C13830" s="74" t="s">
        <v>159</v>
      </c>
      <c r="D13830" s="73">
        <v>16984.86</v>
      </c>
    </row>
    <row r="13831" spans="2:4" x14ac:dyDescent="0.3">
      <c r="B13831" s="72" t="s">
        <v>578</v>
      </c>
      <c r="C13831" s="74" t="s">
        <v>161</v>
      </c>
      <c r="D13831" s="73">
        <v>51396.26</v>
      </c>
    </row>
    <row r="13832" spans="2:4" x14ac:dyDescent="0.3">
      <c r="B13832" s="72" t="s">
        <v>578</v>
      </c>
      <c r="C13832" s="74" t="s">
        <v>163</v>
      </c>
      <c r="D13832" s="73">
        <v>13659.779999999999</v>
      </c>
    </row>
    <row r="13833" spans="2:4" x14ac:dyDescent="0.3">
      <c r="B13833" s="72" t="s">
        <v>578</v>
      </c>
      <c r="C13833" s="74" t="s">
        <v>165</v>
      </c>
      <c r="D13833" s="73">
        <v>27571.67</v>
      </c>
    </row>
    <row r="13834" spans="2:4" x14ac:dyDescent="0.3">
      <c r="B13834" s="72" t="s">
        <v>578</v>
      </c>
      <c r="C13834" s="74" t="s">
        <v>124</v>
      </c>
      <c r="D13834" s="73">
        <v>6224.26</v>
      </c>
    </row>
    <row r="13835" spans="2:4" x14ac:dyDescent="0.3">
      <c r="B13835" s="72" t="s">
        <v>578</v>
      </c>
      <c r="C13835" s="74" t="s">
        <v>126</v>
      </c>
      <c r="D13835" s="73">
        <v>10966.46</v>
      </c>
    </row>
    <row r="13836" spans="2:4" x14ac:dyDescent="0.3">
      <c r="B13836" s="72" t="s">
        <v>578</v>
      </c>
      <c r="C13836" s="74" t="s">
        <v>128</v>
      </c>
      <c r="D13836" s="73">
        <v>25712.75</v>
      </c>
    </row>
    <row r="13837" spans="2:4" x14ac:dyDescent="0.3">
      <c r="B13837" s="72" t="s">
        <v>578</v>
      </c>
      <c r="C13837" s="74" t="s">
        <v>130</v>
      </c>
      <c r="D13837" s="73">
        <v>13203.189999999999</v>
      </c>
    </row>
    <row r="13838" spans="2:4" x14ac:dyDescent="0.3">
      <c r="B13838" s="72" t="s">
        <v>578</v>
      </c>
      <c r="C13838" s="74" t="s">
        <v>132</v>
      </c>
      <c r="D13838" s="73">
        <v>34222.289999999994</v>
      </c>
    </row>
    <row r="13839" spans="2:4" x14ac:dyDescent="0.3">
      <c r="B13839" s="72" t="s">
        <v>578</v>
      </c>
      <c r="C13839" s="74" t="s">
        <v>39</v>
      </c>
      <c r="D13839" s="73">
        <v>1710.4</v>
      </c>
    </row>
    <row r="13840" spans="2:4" x14ac:dyDescent="0.3">
      <c r="B13840" s="72" t="s">
        <v>578</v>
      </c>
      <c r="C13840" s="74" t="s">
        <v>49</v>
      </c>
      <c r="D13840" s="73">
        <v>19029.2</v>
      </c>
    </row>
    <row r="13841" spans="2:4" x14ac:dyDescent="0.3">
      <c r="B13841" s="72" t="s">
        <v>578</v>
      </c>
      <c r="C13841" s="74" t="s">
        <v>55</v>
      </c>
      <c r="D13841" s="73">
        <v>90159.87</v>
      </c>
    </row>
    <row r="13842" spans="2:4" x14ac:dyDescent="0.3">
      <c r="B13842" s="72" t="s">
        <v>578</v>
      </c>
      <c r="C13842" s="74" t="s">
        <v>57</v>
      </c>
      <c r="D13842" s="73">
        <v>3070</v>
      </c>
    </row>
    <row r="13843" spans="2:4" x14ac:dyDescent="0.3">
      <c r="B13843" s="72" t="s">
        <v>578</v>
      </c>
      <c r="C13843" s="74" t="s">
        <v>65</v>
      </c>
      <c r="D13843" s="73">
        <v>4141.25</v>
      </c>
    </row>
    <row r="13844" spans="2:4" x14ac:dyDescent="0.3">
      <c r="B13844" s="72" t="s">
        <v>578</v>
      </c>
      <c r="C13844" s="74" t="s">
        <v>67</v>
      </c>
      <c r="D13844" s="73">
        <v>392.7</v>
      </c>
    </row>
    <row r="13845" spans="2:4" x14ac:dyDescent="0.3">
      <c r="B13845" s="72" t="s">
        <v>578</v>
      </c>
      <c r="C13845" s="74" t="s">
        <v>69</v>
      </c>
      <c r="D13845" s="73">
        <v>28515.859999999997</v>
      </c>
    </row>
    <row r="13846" spans="2:4" x14ac:dyDescent="0.3">
      <c r="B13846" s="72" t="s">
        <v>578</v>
      </c>
      <c r="C13846" s="74" t="s">
        <v>71</v>
      </c>
      <c r="D13846" s="73">
        <v>14027.96</v>
      </c>
    </row>
    <row r="13847" spans="2:4" x14ac:dyDescent="0.3">
      <c r="B13847" s="72" t="s">
        <v>578</v>
      </c>
      <c r="C13847" s="74" t="s">
        <v>81</v>
      </c>
      <c r="D13847" s="73">
        <v>645.6</v>
      </c>
    </row>
    <row r="13848" spans="2:4" x14ac:dyDescent="0.3">
      <c r="B13848" s="72" t="s">
        <v>578</v>
      </c>
      <c r="C13848" s="74" t="s">
        <v>87</v>
      </c>
      <c r="D13848" s="73">
        <v>1100</v>
      </c>
    </row>
    <row r="13849" spans="2:4" x14ac:dyDescent="0.3">
      <c r="B13849" s="72" t="s">
        <v>578</v>
      </c>
      <c r="C13849" s="74" t="s">
        <v>91</v>
      </c>
      <c r="D13849" s="73">
        <v>11934.48</v>
      </c>
    </row>
    <row r="13850" spans="2:4" x14ac:dyDescent="0.3">
      <c r="B13850" s="72" t="s">
        <v>578</v>
      </c>
      <c r="C13850" s="74" t="s">
        <v>93</v>
      </c>
      <c r="D13850" s="73">
        <v>1857.55</v>
      </c>
    </row>
    <row r="13851" spans="2:4" x14ac:dyDescent="0.3">
      <c r="B13851" s="72" t="s">
        <v>578</v>
      </c>
      <c r="C13851" s="74" t="s">
        <v>95</v>
      </c>
      <c r="D13851" s="73">
        <v>1389.06</v>
      </c>
    </row>
    <row r="13852" spans="2:4" x14ac:dyDescent="0.3">
      <c r="B13852" s="72" t="s">
        <v>578</v>
      </c>
      <c r="C13852" s="74" t="s">
        <v>97</v>
      </c>
      <c r="D13852" s="73">
        <v>2650</v>
      </c>
    </row>
    <row r="13853" spans="2:4" x14ac:dyDescent="0.3">
      <c r="B13853" s="72" t="s">
        <v>578</v>
      </c>
      <c r="C13853" s="74" t="s">
        <v>99</v>
      </c>
      <c r="D13853" s="73">
        <v>524.01</v>
      </c>
    </row>
    <row r="13854" spans="2:4" x14ac:dyDescent="0.3">
      <c r="B13854" s="72" t="s">
        <v>578</v>
      </c>
      <c r="C13854" s="74" t="s">
        <v>101</v>
      </c>
      <c r="D13854" s="73">
        <v>90.94</v>
      </c>
    </row>
    <row r="13855" spans="2:4" x14ac:dyDescent="0.3">
      <c r="B13855" s="72" t="s">
        <v>578</v>
      </c>
      <c r="C13855" s="74" t="s">
        <v>105</v>
      </c>
      <c r="D13855" s="73">
        <v>1131</v>
      </c>
    </row>
    <row r="13856" spans="2:4" x14ac:dyDescent="0.3">
      <c r="B13856" s="72" t="s">
        <v>578</v>
      </c>
      <c r="C13856" s="74" t="s">
        <v>109</v>
      </c>
      <c r="D13856" s="73">
        <v>14036.599999999999</v>
      </c>
    </row>
    <row r="13857" spans="2:4" x14ac:dyDescent="0.3">
      <c r="B13857" s="72" t="s">
        <v>578</v>
      </c>
      <c r="C13857" s="74" t="s">
        <v>111</v>
      </c>
      <c r="D13857" s="73">
        <v>1332.5</v>
      </c>
    </row>
    <row r="13858" spans="2:4" x14ac:dyDescent="0.3">
      <c r="B13858" s="72" t="s">
        <v>578</v>
      </c>
      <c r="C13858" s="74" t="s">
        <v>117</v>
      </c>
      <c r="D13858" s="73">
        <v>4846.5</v>
      </c>
    </row>
    <row r="13859" spans="2:4" x14ac:dyDescent="0.3">
      <c r="B13859" s="72" t="s">
        <v>578</v>
      </c>
      <c r="C13859" s="74" t="s">
        <v>119</v>
      </c>
      <c r="D13859" s="73">
        <v>263.85000000000002</v>
      </c>
    </row>
    <row r="13860" spans="2:4" x14ac:dyDescent="0.3">
      <c r="B13860" s="72" t="s">
        <v>578</v>
      </c>
      <c r="C13860" s="74" t="s">
        <v>121</v>
      </c>
      <c r="D13860" s="73">
        <v>887.48</v>
      </c>
    </row>
    <row r="13861" spans="2:4" x14ac:dyDescent="0.3">
      <c r="B13861" s="72" t="s">
        <v>578</v>
      </c>
      <c r="C13861" s="74" t="s">
        <v>22</v>
      </c>
      <c r="D13861" s="73">
        <v>1434.6799999999998</v>
      </c>
    </row>
    <row r="13862" spans="2:4" x14ac:dyDescent="0.3">
      <c r="B13862" s="72" t="s">
        <v>578</v>
      </c>
      <c r="C13862" s="74" t="s">
        <v>6</v>
      </c>
      <c r="D13862" s="73">
        <v>12362.4</v>
      </c>
    </row>
    <row r="13863" spans="2:4" x14ac:dyDescent="0.3">
      <c r="B13863" s="72" t="s">
        <v>278</v>
      </c>
      <c r="C13863" s="74" t="s">
        <v>194</v>
      </c>
      <c r="D13863" s="73">
        <v>120259.66</v>
      </c>
    </row>
    <row r="13864" spans="2:4" x14ac:dyDescent="0.3">
      <c r="B13864" s="72" t="s">
        <v>278</v>
      </c>
      <c r="C13864" s="74" t="s">
        <v>193</v>
      </c>
      <c r="D13864" s="73">
        <v>-120259.66</v>
      </c>
    </row>
    <row r="13865" spans="2:4" x14ac:dyDescent="0.3">
      <c r="B13865" s="72" t="s">
        <v>278</v>
      </c>
      <c r="C13865" s="74" t="s">
        <v>185</v>
      </c>
      <c r="D13865" s="73">
        <v>35820</v>
      </c>
    </row>
    <row r="13866" spans="2:4" x14ac:dyDescent="0.3">
      <c r="B13866" s="72" t="s">
        <v>278</v>
      </c>
      <c r="C13866" s="74" t="s">
        <v>186</v>
      </c>
      <c r="D13866" s="73">
        <v>128021.87999999999</v>
      </c>
    </row>
    <row r="13867" spans="2:4" x14ac:dyDescent="0.3">
      <c r="B13867" s="72" t="s">
        <v>278</v>
      </c>
      <c r="C13867" s="74" t="s">
        <v>187</v>
      </c>
      <c r="D13867" s="73">
        <v>168578.44</v>
      </c>
    </row>
    <row r="13868" spans="2:4" x14ac:dyDescent="0.3">
      <c r="B13868" s="72" t="s">
        <v>278</v>
      </c>
      <c r="C13868" s="74" t="s">
        <v>190</v>
      </c>
      <c r="D13868" s="73">
        <v>208120.70999999996</v>
      </c>
    </row>
    <row r="13869" spans="2:4" x14ac:dyDescent="0.3">
      <c r="B13869" s="72" t="s">
        <v>278</v>
      </c>
      <c r="C13869" s="74" t="s">
        <v>191</v>
      </c>
      <c r="D13869" s="73">
        <v>288004.41000000003</v>
      </c>
    </row>
    <row r="13870" spans="2:4" x14ac:dyDescent="0.3">
      <c r="B13870" s="72" t="s">
        <v>278</v>
      </c>
      <c r="C13870" s="74" t="s">
        <v>192</v>
      </c>
      <c r="D13870" s="73">
        <v>4255023.33</v>
      </c>
    </row>
    <row r="13871" spans="2:4" x14ac:dyDescent="0.3">
      <c r="B13871" s="72" t="s">
        <v>278</v>
      </c>
      <c r="C13871" s="74" t="s">
        <v>172</v>
      </c>
      <c r="D13871" s="73">
        <v>22678.809999999998</v>
      </c>
    </row>
    <row r="13872" spans="2:4" x14ac:dyDescent="0.3">
      <c r="B13872" s="72" t="s">
        <v>278</v>
      </c>
      <c r="C13872" s="74" t="s">
        <v>174</v>
      </c>
      <c r="D13872" s="73">
        <v>134874.28999999998</v>
      </c>
    </row>
    <row r="13873" spans="2:4" x14ac:dyDescent="0.3">
      <c r="B13873" s="72" t="s">
        <v>278</v>
      </c>
      <c r="C13873" s="74" t="s">
        <v>178</v>
      </c>
      <c r="D13873" s="73">
        <v>79452.03</v>
      </c>
    </row>
    <row r="13874" spans="2:4" x14ac:dyDescent="0.3">
      <c r="B13874" s="72" t="s">
        <v>278</v>
      </c>
      <c r="C13874" s="74" t="s">
        <v>180</v>
      </c>
      <c r="D13874" s="73">
        <v>154346.27000000002</v>
      </c>
    </row>
    <row r="13875" spans="2:4" x14ac:dyDescent="0.3">
      <c r="B13875" s="72" t="s">
        <v>278</v>
      </c>
      <c r="C13875" s="74" t="s">
        <v>182</v>
      </c>
      <c r="D13875" s="73">
        <v>1813184.87</v>
      </c>
    </row>
    <row r="13876" spans="2:4" x14ac:dyDescent="0.3">
      <c r="B13876" s="72" t="s">
        <v>278</v>
      </c>
      <c r="C13876" s="74" t="s">
        <v>139</v>
      </c>
      <c r="D13876" s="73">
        <v>678979.01</v>
      </c>
    </row>
    <row r="13877" spans="2:4" x14ac:dyDescent="0.3">
      <c r="B13877" s="72" t="s">
        <v>278</v>
      </c>
      <c r="C13877" s="74" t="s">
        <v>141</v>
      </c>
      <c r="D13877" s="73">
        <v>694610.99000000011</v>
      </c>
    </row>
    <row r="13878" spans="2:4" x14ac:dyDescent="0.3">
      <c r="B13878" s="72" t="s">
        <v>278</v>
      </c>
      <c r="C13878" s="74" t="s">
        <v>143</v>
      </c>
      <c r="D13878" s="73">
        <v>49568.72</v>
      </c>
    </row>
    <row r="13879" spans="2:4" x14ac:dyDescent="0.3">
      <c r="B13879" s="72" t="s">
        <v>278</v>
      </c>
      <c r="C13879" s="74" t="s">
        <v>145</v>
      </c>
      <c r="D13879" s="73">
        <v>25045.96</v>
      </c>
    </row>
    <row r="13880" spans="2:4" x14ac:dyDescent="0.3">
      <c r="B13880" s="72" t="s">
        <v>278</v>
      </c>
      <c r="C13880" s="74" t="s">
        <v>147</v>
      </c>
      <c r="D13880" s="73">
        <v>22750.120000000003</v>
      </c>
    </row>
    <row r="13881" spans="2:4" x14ac:dyDescent="0.3">
      <c r="B13881" s="72" t="s">
        <v>278</v>
      </c>
      <c r="C13881" s="74" t="s">
        <v>149</v>
      </c>
      <c r="D13881" s="73">
        <v>46780.479999999996</v>
      </c>
    </row>
    <row r="13882" spans="2:4" x14ac:dyDescent="0.3">
      <c r="B13882" s="72" t="s">
        <v>278</v>
      </c>
      <c r="C13882" s="74" t="s">
        <v>159</v>
      </c>
      <c r="D13882" s="73">
        <v>224393.32</v>
      </c>
    </row>
    <row r="13883" spans="2:4" x14ac:dyDescent="0.3">
      <c r="B13883" s="72" t="s">
        <v>278</v>
      </c>
      <c r="C13883" s="74" t="s">
        <v>161</v>
      </c>
      <c r="D13883" s="73">
        <v>682285.54</v>
      </c>
    </row>
    <row r="13884" spans="2:4" x14ac:dyDescent="0.3">
      <c r="B13884" s="72" t="s">
        <v>278</v>
      </c>
      <c r="C13884" s="74" t="s">
        <v>163</v>
      </c>
      <c r="D13884" s="73">
        <v>165062.68</v>
      </c>
    </row>
    <row r="13885" spans="2:4" x14ac:dyDescent="0.3">
      <c r="B13885" s="72" t="s">
        <v>278</v>
      </c>
      <c r="C13885" s="74" t="s">
        <v>165</v>
      </c>
      <c r="D13885" s="73">
        <v>371433.27</v>
      </c>
    </row>
    <row r="13886" spans="2:4" x14ac:dyDescent="0.3">
      <c r="B13886" s="72" t="s">
        <v>278</v>
      </c>
      <c r="C13886" s="74" t="s">
        <v>124</v>
      </c>
      <c r="D13886" s="73">
        <v>388575.93</v>
      </c>
    </row>
    <row r="13887" spans="2:4" x14ac:dyDescent="0.3">
      <c r="B13887" s="72" t="s">
        <v>278</v>
      </c>
      <c r="C13887" s="74" t="s">
        <v>126</v>
      </c>
      <c r="D13887" s="73">
        <v>43508.7</v>
      </c>
    </row>
    <row r="13888" spans="2:4" x14ac:dyDescent="0.3">
      <c r="B13888" s="72" t="s">
        <v>278</v>
      </c>
      <c r="C13888" s="74" t="s">
        <v>128</v>
      </c>
      <c r="D13888" s="73">
        <v>116916.54</v>
      </c>
    </row>
    <row r="13889" spans="2:4" x14ac:dyDescent="0.3">
      <c r="B13889" s="72" t="s">
        <v>278</v>
      </c>
      <c r="C13889" s="74" t="s">
        <v>130</v>
      </c>
      <c r="D13889" s="73">
        <v>81138.83</v>
      </c>
    </row>
    <row r="13890" spans="2:4" x14ac:dyDescent="0.3">
      <c r="B13890" s="72" t="s">
        <v>278</v>
      </c>
      <c r="C13890" s="74" t="s">
        <v>132</v>
      </c>
      <c r="D13890" s="73">
        <v>402513.47000000009</v>
      </c>
    </row>
    <row r="13891" spans="2:4" x14ac:dyDescent="0.3">
      <c r="B13891" s="72" t="s">
        <v>278</v>
      </c>
      <c r="C13891" s="74" t="s">
        <v>33</v>
      </c>
      <c r="D13891" s="73">
        <v>1914.28</v>
      </c>
    </row>
    <row r="13892" spans="2:4" x14ac:dyDescent="0.3">
      <c r="B13892" s="72" t="s">
        <v>278</v>
      </c>
      <c r="C13892" s="74" t="s">
        <v>35</v>
      </c>
      <c r="D13892" s="73">
        <v>13260.06</v>
      </c>
    </row>
    <row r="13893" spans="2:4" x14ac:dyDescent="0.3">
      <c r="B13893" s="72" t="s">
        <v>278</v>
      </c>
      <c r="C13893" s="74" t="s">
        <v>39</v>
      </c>
      <c r="D13893" s="73">
        <v>14909.64</v>
      </c>
    </row>
    <row r="13894" spans="2:4" x14ac:dyDescent="0.3">
      <c r="B13894" s="72" t="s">
        <v>278</v>
      </c>
      <c r="C13894" s="74" t="s">
        <v>49</v>
      </c>
      <c r="D13894" s="73">
        <v>100150.08</v>
      </c>
    </row>
    <row r="13895" spans="2:4" x14ac:dyDescent="0.3">
      <c r="B13895" s="72" t="s">
        <v>278</v>
      </c>
      <c r="C13895" s="74" t="s">
        <v>51</v>
      </c>
      <c r="D13895" s="73">
        <v>70414.429999999993</v>
      </c>
    </row>
    <row r="13896" spans="2:4" x14ac:dyDescent="0.3">
      <c r="B13896" s="72" t="s">
        <v>278</v>
      </c>
      <c r="C13896" s="74" t="s">
        <v>55</v>
      </c>
      <c r="D13896" s="73">
        <v>41250.22</v>
      </c>
    </row>
    <row r="13897" spans="2:4" x14ac:dyDescent="0.3">
      <c r="B13897" s="72" t="s">
        <v>278</v>
      </c>
      <c r="C13897" s="74" t="s">
        <v>57</v>
      </c>
      <c r="D13897" s="73">
        <v>4628.5</v>
      </c>
    </row>
    <row r="13898" spans="2:4" x14ac:dyDescent="0.3">
      <c r="B13898" s="72" t="s">
        <v>278</v>
      </c>
      <c r="C13898" s="74" t="s">
        <v>63</v>
      </c>
      <c r="D13898" s="73">
        <v>227952.9</v>
      </c>
    </row>
    <row r="13899" spans="2:4" x14ac:dyDescent="0.3">
      <c r="B13899" s="72" t="s">
        <v>278</v>
      </c>
      <c r="C13899" s="74" t="s">
        <v>65</v>
      </c>
      <c r="D13899" s="73">
        <v>4606.3399999999992</v>
      </c>
    </row>
    <row r="13900" spans="2:4" x14ac:dyDescent="0.3">
      <c r="B13900" s="72" t="s">
        <v>278</v>
      </c>
      <c r="C13900" s="74" t="s">
        <v>67</v>
      </c>
      <c r="D13900" s="73">
        <v>1697.15</v>
      </c>
    </row>
    <row r="13901" spans="2:4" x14ac:dyDescent="0.3">
      <c r="B13901" s="72" t="s">
        <v>278</v>
      </c>
      <c r="C13901" s="74" t="s">
        <v>69</v>
      </c>
      <c r="D13901" s="73">
        <v>20760.75</v>
      </c>
    </row>
    <row r="13902" spans="2:4" x14ac:dyDescent="0.3">
      <c r="B13902" s="72" t="s">
        <v>278</v>
      </c>
      <c r="C13902" s="74" t="s">
        <v>71</v>
      </c>
      <c r="D13902" s="73">
        <v>120611.98999999999</v>
      </c>
    </row>
    <row r="13903" spans="2:4" x14ac:dyDescent="0.3">
      <c r="B13903" s="72" t="s">
        <v>278</v>
      </c>
      <c r="C13903" s="74" t="s">
        <v>85</v>
      </c>
      <c r="D13903" s="73">
        <v>1672.9</v>
      </c>
    </row>
    <row r="13904" spans="2:4" x14ac:dyDescent="0.3">
      <c r="B13904" s="72" t="s">
        <v>278</v>
      </c>
      <c r="C13904" s="74" t="s">
        <v>87</v>
      </c>
      <c r="D13904" s="73">
        <v>7391.59</v>
      </c>
    </row>
    <row r="13905" spans="2:4" x14ac:dyDescent="0.3">
      <c r="B13905" s="72" t="s">
        <v>278</v>
      </c>
      <c r="C13905" s="74" t="s">
        <v>91</v>
      </c>
      <c r="D13905" s="73">
        <v>985</v>
      </c>
    </row>
    <row r="13906" spans="2:4" x14ac:dyDescent="0.3">
      <c r="B13906" s="72" t="s">
        <v>278</v>
      </c>
      <c r="C13906" s="74" t="s">
        <v>93</v>
      </c>
      <c r="D13906" s="73">
        <v>31915.52</v>
      </c>
    </row>
    <row r="13907" spans="2:4" x14ac:dyDescent="0.3">
      <c r="B13907" s="72" t="s">
        <v>278</v>
      </c>
      <c r="C13907" s="74" t="s">
        <v>95</v>
      </c>
      <c r="D13907" s="73">
        <v>19572.2</v>
      </c>
    </row>
    <row r="13908" spans="2:4" x14ac:dyDescent="0.3">
      <c r="B13908" s="72" t="s">
        <v>278</v>
      </c>
      <c r="C13908" s="74" t="s">
        <v>97</v>
      </c>
      <c r="D13908" s="73">
        <v>840</v>
      </c>
    </row>
    <row r="13909" spans="2:4" x14ac:dyDescent="0.3">
      <c r="B13909" s="72" t="s">
        <v>278</v>
      </c>
      <c r="C13909" s="74" t="s">
        <v>101</v>
      </c>
      <c r="D13909" s="73">
        <v>8895.3000000000011</v>
      </c>
    </row>
    <row r="13910" spans="2:4" x14ac:dyDescent="0.3">
      <c r="B13910" s="72" t="s">
        <v>278</v>
      </c>
      <c r="C13910" s="74" t="s">
        <v>105</v>
      </c>
      <c r="D13910" s="73">
        <v>23602.400000000001</v>
      </c>
    </row>
    <row r="13911" spans="2:4" x14ac:dyDescent="0.3">
      <c r="B13911" s="72" t="s">
        <v>278</v>
      </c>
      <c r="C13911" s="74" t="s">
        <v>107</v>
      </c>
      <c r="D13911" s="73">
        <v>10554.6</v>
      </c>
    </row>
    <row r="13912" spans="2:4" x14ac:dyDescent="0.3">
      <c r="B13912" s="72" t="s">
        <v>278</v>
      </c>
      <c r="C13912" s="74" t="s">
        <v>109</v>
      </c>
      <c r="D13912" s="73">
        <v>86292.01</v>
      </c>
    </row>
    <row r="13913" spans="2:4" x14ac:dyDescent="0.3">
      <c r="B13913" s="72" t="s">
        <v>278</v>
      </c>
      <c r="C13913" s="74" t="s">
        <v>111</v>
      </c>
      <c r="D13913" s="73">
        <v>58842.05</v>
      </c>
    </row>
    <row r="13914" spans="2:4" x14ac:dyDescent="0.3">
      <c r="B13914" s="72" t="s">
        <v>278</v>
      </c>
      <c r="C13914" s="74" t="s">
        <v>113</v>
      </c>
      <c r="D13914" s="73">
        <v>163774.25</v>
      </c>
    </row>
    <row r="13915" spans="2:4" x14ac:dyDescent="0.3">
      <c r="B13915" s="72" t="s">
        <v>278</v>
      </c>
      <c r="C13915" s="74" t="s">
        <v>119</v>
      </c>
      <c r="D13915" s="73">
        <v>3851.99</v>
      </c>
    </row>
    <row r="13916" spans="2:4" x14ac:dyDescent="0.3">
      <c r="B13916" s="72" t="s">
        <v>278</v>
      </c>
      <c r="C13916" s="74" t="s">
        <v>22</v>
      </c>
      <c r="D13916" s="73">
        <v>40943.620000000003</v>
      </c>
    </row>
    <row r="13917" spans="2:4" x14ac:dyDescent="0.3">
      <c r="B13917" s="72" t="s">
        <v>278</v>
      </c>
      <c r="C13917" s="74" t="s">
        <v>12</v>
      </c>
      <c r="D13917" s="73">
        <v>5642.54</v>
      </c>
    </row>
    <row r="13918" spans="2:4" x14ac:dyDescent="0.3">
      <c r="B13918" s="72" t="s">
        <v>278</v>
      </c>
      <c r="C13918" s="74" t="s">
        <v>16</v>
      </c>
      <c r="D13918" s="73">
        <v>2169.1</v>
      </c>
    </row>
    <row r="13919" spans="2:4" x14ac:dyDescent="0.3">
      <c r="B13919" s="72" t="s">
        <v>278</v>
      </c>
      <c r="C13919" s="74" t="s">
        <v>18</v>
      </c>
      <c r="D13919" s="73">
        <v>65198.18</v>
      </c>
    </row>
    <row r="13920" spans="2:4" x14ac:dyDescent="0.3">
      <c r="B13920" s="72" t="s">
        <v>806</v>
      </c>
      <c r="C13920" s="74" t="s">
        <v>194</v>
      </c>
      <c r="D13920" s="73">
        <v>96170.84</v>
      </c>
    </row>
    <row r="13921" spans="2:4" x14ac:dyDescent="0.3">
      <c r="B13921" s="72" t="s">
        <v>806</v>
      </c>
      <c r="C13921" s="74" t="s">
        <v>193</v>
      </c>
      <c r="D13921" s="73">
        <v>-96170.84</v>
      </c>
    </row>
    <row r="13922" spans="2:4" x14ac:dyDescent="0.3">
      <c r="B13922" s="72" t="s">
        <v>806</v>
      </c>
      <c r="C13922" s="74" t="s">
        <v>185</v>
      </c>
      <c r="D13922" s="73">
        <v>42820</v>
      </c>
    </row>
    <row r="13923" spans="2:4" x14ac:dyDescent="0.3">
      <c r="B13923" s="72" t="s">
        <v>806</v>
      </c>
      <c r="C13923" s="74" t="s">
        <v>187</v>
      </c>
      <c r="D13923" s="73">
        <v>269418.18999999994</v>
      </c>
    </row>
    <row r="13924" spans="2:4" x14ac:dyDescent="0.3">
      <c r="B13924" s="72" t="s">
        <v>806</v>
      </c>
      <c r="C13924" s="74" t="s">
        <v>190</v>
      </c>
      <c r="D13924" s="73">
        <v>125706.34</v>
      </c>
    </row>
    <row r="13925" spans="2:4" x14ac:dyDescent="0.3">
      <c r="B13925" s="72" t="s">
        <v>806</v>
      </c>
      <c r="C13925" s="74" t="s">
        <v>191</v>
      </c>
      <c r="D13925" s="73">
        <v>17030</v>
      </c>
    </row>
    <row r="13926" spans="2:4" x14ac:dyDescent="0.3">
      <c r="B13926" s="72" t="s">
        <v>806</v>
      </c>
      <c r="C13926" s="74" t="s">
        <v>192</v>
      </c>
      <c r="D13926" s="73">
        <v>3651548.75</v>
      </c>
    </row>
    <row r="13927" spans="2:4" x14ac:dyDescent="0.3">
      <c r="B13927" s="72" t="s">
        <v>806</v>
      </c>
      <c r="C13927" s="74" t="s">
        <v>174</v>
      </c>
      <c r="D13927" s="73">
        <v>126442.55</v>
      </c>
    </row>
    <row r="13928" spans="2:4" x14ac:dyDescent="0.3">
      <c r="B13928" s="72" t="s">
        <v>806</v>
      </c>
      <c r="C13928" s="74" t="s">
        <v>178</v>
      </c>
      <c r="D13928" s="73">
        <v>149095.94</v>
      </c>
    </row>
    <row r="13929" spans="2:4" x14ac:dyDescent="0.3">
      <c r="B13929" s="72" t="s">
        <v>806</v>
      </c>
      <c r="C13929" s="74" t="s">
        <v>180</v>
      </c>
      <c r="D13929" s="73">
        <v>15013.550000000001</v>
      </c>
    </row>
    <row r="13930" spans="2:4" x14ac:dyDescent="0.3">
      <c r="B13930" s="72" t="s">
        <v>806</v>
      </c>
      <c r="C13930" s="74" t="s">
        <v>182</v>
      </c>
      <c r="D13930" s="73">
        <v>1571697.27</v>
      </c>
    </row>
    <row r="13931" spans="2:4" x14ac:dyDescent="0.3">
      <c r="B13931" s="72" t="s">
        <v>806</v>
      </c>
      <c r="C13931" s="74" t="s">
        <v>139</v>
      </c>
      <c r="D13931" s="73">
        <v>452441.84000000008</v>
      </c>
    </row>
    <row r="13932" spans="2:4" x14ac:dyDescent="0.3">
      <c r="B13932" s="72" t="s">
        <v>806</v>
      </c>
      <c r="C13932" s="74" t="s">
        <v>141</v>
      </c>
      <c r="D13932" s="73">
        <v>490671.35000000003</v>
      </c>
    </row>
    <row r="13933" spans="2:4" x14ac:dyDescent="0.3">
      <c r="B13933" s="72" t="s">
        <v>806</v>
      </c>
      <c r="C13933" s="74" t="s">
        <v>143</v>
      </c>
      <c r="D13933" s="73">
        <v>30248.530000000002</v>
      </c>
    </row>
    <row r="13934" spans="2:4" x14ac:dyDescent="0.3">
      <c r="B13934" s="72" t="s">
        <v>806</v>
      </c>
      <c r="C13934" s="74" t="s">
        <v>145</v>
      </c>
      <c r="D13934" s="73">
        <v>15360.25</v>
      </c>
    </row>
    <row r="13935" spans="2:4" x14ac:dyDescent="0.3">
      <c r="B13935" s="72" t="s">
        <v>806</v>
      </c>
      <c r="C13935" s="74" t="s">
        <v>147</v>
      </c>
      <c r="D13935" s="73">
        <v>11315.490000000002</v>
      </c>
    </row>
    <row r="13936" spans="2:4" x14ac:dyDescent="0.3">
      <c r="B13936" s="72" t="s">
        <v>806</v>
      </c>
      <c r="C13936" s="74" t="s">
        <v>149</v>
      </c>
      <c r="D13936" s="73">
        <v>19357.739999999998</v>
      </c>
    </row>
    <row r="13937" spans="2:4" x14ac:dyDescent="0.3">
      <c r="B13937" s="72" t="s">
        <v>806</v>
      </c>
      <c r="C13937" s="74" t="s">
        <v>159</v>
      </c>
      <c r="D13937" s="73">
        <v>207969.47999999998</v>
      </c>
    </row>
    <row r="13938" spans="2:4" x14ac:dyDescent="0.3">
      <c r="B13938" s="72" t="s">
        <v>806</v>
      </c>
      <c r="C13938" s="74" t="s">
        <v>161</v>
      </c>
      <c r="D13938" s="73">
        <v>561647.49</v>
      </c>
    </row>
    <row r="13939" spans="2:4" x14ac:dyDescent="0.3">
      <c r="B13939" s="72" t="s">
        <v>806</v>
      </c>
      <c r="C13939" s="74" t="s">
        <v>163</v>
      </c>
      <c r="D13939" s="73">
        <v>36094.590000000004</v>
      </c>
    </row>
    <row r="13940" spans="2:4" x14ac:dyDescent="0.3">
      <c r="B13940" s="72" t="s">
        <v>806</v>
      </c>
      <c r="C13940" s="74" t="s">
        <v>165</v>
      </c>
      <c r="D13940" s="73">
        <v>102848.29999999999</v>
      </c>
    </row>
    <row r="13941" spans="2:4" x14ac:dyDescent="0.3">
      <c r="B13941" s="72" t="s">
        <v>806</v>
      </c>
      <c r="C13941" s="74" t="s">
        <v>167</v>
      </c>
      <c r="D13941" s="73">
        <v>98688.909999999989</v>
      </c>
    </row>
    <row r="13942" spans="2:4" x14ac:dyDescent="0.3">
      <c r="B13942" s="72" t="s">
        <v>806</v>
      </c>
      <c r="C13942" s="74" t="s">
        <v>169</v>
      </c>
      <c r="D13942" s="73">
        <v>203400.53000000003</v>
      </c>
    </row>
    <row r="13943" spans="2:4" x14ac:dyDescent="0.3">
      <c r="B13943" s="72" t="s">
        <v>806</v>
      </c>
      <c r="C13943" s="74" t="s">
        <v>124</v>
      </c>
      <c r="D13943" s="73">
        <v>121117.67</v>
      </c>
    </row>
    <row r="13944" spans="2:4" x14ac:dyDescent="0.3">
      <c r="B13944" s="72" t="s">
        <v>806</v>
      </c>
      <c r="C13944" s="74" t="s">
        <v>128</v>
      </c>
      <c r="D13944" s="73">
        <v>121662.81</v>
      </c>
    </row>
    <row r="13945" spans="2:4" x14ac:dyDescent="0.3">
      <c r="B13945" s="72" t="s">
        <v>806</v>
      </c>
      <c r="C13945" s="74" t="s">
        <v>130</v>
      </c>
      <c r="D13945" s="73">
        <v>36439.83</v>
      </c>
    </row>
    <row r="13946" spans="2:4" x14ac:dyDescent="0.3">
      <c r="B13946" s="72" t="s">
        <v>806</v>
      </c>
      <c r="C13946" s="74" t="s">
        <v>132</v>
      </c>
      <c r="D13946" s="73">
        <v>1567752.94</v>
      </c>
    </row>
    <row r="13947" spans="2:4" x14ac:dyDescent="0.3">
      <c r="B13947" s="72" t="s">
        <v>806</v>
      </c>
      <c r="C13947" s="74" t="s">
        <v>39</v>
      </c>
      <c r="D13947" s="73">
        <v>31428.5</v>
      </c>
    </row>
    <row r="13948" spans="2:4" x14ac:dyDescent="0.3">
      <c r="B13948" s="72" t="s">
        <v>806</v>
      </c>
      <c r="C13948" s="74" t="s">
        <v>47</v>
      </c>
      <c r="D13948" s="73">
        <v>5962.93</v>
      </c>
    </row>
    <row r="13949" spans="2:4" x14ac:dyDescent="0.3">
      <c r="B13949" s="72" t="s">
        <v>806</v>
      </c>
      <c r="C13949" s="74" t="s">
        <v>49</v>
      </c>
      <c r="D13949" s="73">
        <v>218238.11</v>
      </c>
    </row>
    <row r="13950" spans="2:4" x14ac:dyDescent="0.3">
      <c r="B13950" s="72" t="s">
        <v>806</v>
      </c>
      <c r="C13950" s="74" t="s">
        <v>55</v>
      </c>
      <c r="D13950" s="73">
        <v>22983.52</v>
      </c>
    </row>
    <row r="13951" spans="2:4" x14ac:dyDescent="0.3">
      <c r="B13951" s="72" t="s">
        <v>806</v>
      </c>
      <c r="C13951" s="74" t="s">
        <v>57</v>
      </c>
      <c r="D13951" s="73">
        <v>3060.02</v>
      </c>
    </row>
    <row r="13952" spans="2:4" x14ac:dyDescent="0.3">
      <c r="B13952" s="72" t="s">
        <v>806</v>
      </c>
      <c r="C13952" s="74" t="s">
        <v>61</v>
      </c>
      <c r="D13952" s="73">
        <v>7747.96</v>
      </c>
    </row>
    <row r="13953" spans="2:4" x14ac:dyDescent="0.3">
      <c r="B13953" s="72" t="s">
        <v>806</v>
      </c>
      <c r="C13953" s="74" t="s">
        <v>63</v>
      </c>
      <c r="D13953" s="73">
        <v>53694.84</v>
      </c>
    </row>
    <row r="13954" spans="2:4" x14ac:dyDescent="0.3">
      <c r="B13954" s="72" t="s">
        <v>806</v>
      </c>
      <c r="C13954" s="74" t="s">
        <v>69</v>
      </c>
      <c r="D13954" s="73">
        <v>45197.539999999994</v>
      </c>
    </row>
    <row r="13955" spans="2:4" x14ac:dyDescent="0.3">
      <c r="B13955" s="72" t="s">
        <v>806</v>
      </c>
      <c r="C13955" s="74" t="s">
        <v>71</v>
      </c>
      <c r="D13955" s="73">
        <v>182459.34000000003</v>
      </c>
    </row>
    <row r="13956" spans="2:4" x14ac:dyDescent="0.3">
      <c r="B13956" s="72" t="s">
        <v>806</v>
      </c>
      <c r="C13956" s="74" t="s">
        <v>81</v>
      </c>
      <c r="D13956" s="73">
        <v>512080.44999999995</v>
      </c>
    </row>
    <row r="13957" spans="2:4" x14ac:dyDescent="0.3">
      <c r="B13957" s="72" t="s">
        <v>806</v>
      </c>
      <c r="C13957" s="74" t="s">
        <v>89</v>
      </c>
      <c r="D13957" s="73">
        <v>15307.830000000002</v>
      </c>
    </row>
    <row r="13958" spans="2:4" x14ac:dyDescent="0.3">
      <c r="B13958" s="72" t="s">
        <v>806</v>
      </c>
      <c r="C13958" s="74" t="s">
        <v>91</v>
      </c>
      <c r="D13958" s="73">
        <v>31561.91</v>
      </c>
    </row>
    <row r="13959" spans="2:4" x14ac:dyDescent="0.3">
      <c r="B13959" s="72" t="s">
        <v>806</v>
      </c>
      <c r="C13959" s="74" t="s">
        <v>93</v>
      </c>
      <c r="D13959" s="73">
        <v>10079.200000000001</v>
      </c>
    </row>
    <row r="13960" spans="2:4" x14ac:dyDescent="0.3">
      <c r="B13960" s="72" t="s">
        <v>806</v>
      </c>
      <c r="C13960" s="74" t="s">
        <v>95</v>
      </c>
      <c r="D13960" s="73">
        <v>2414.52</v>
      </c>
    </row>
    <row r="13961" spans="2:4" x14ac:dyDescent="0.3">
      <c r="B13961" s="72" t="s">
        <v>806</v>
      </c>
      <c r="C13961" s="74" t="s">
        <v>101</v>
      </c>
      <c r="D13961" s="73">
        <v>16891.07</v>
      </c>
    </row>
    <row r="13962" spans="2:4" x14ac:dyDescent="0.3">
      <c r="B13962" s="72" t="s">
        <v>806</v>
      </c>
      <c r="C13962" s="74" t="s">
        <v>103</v>
      </c>
      <c r="D13962" s="73">
        <v>5814.12</v>
      </c>
    </row>
    <row r="13963" spans="2:4" x14ac:dyDescent="0.3">
      <c r="B13963" s="72" t="s">
        <v>806</v>
      </c>
      <c r="C13963" s="74" t="s">
        <v>105</v>
      </c>
      <c r="D13963" s="73">
        <v>25983.18</v>
      </c>
    </row>
    <row r="13964" spans="2:4" x14ac:dyDescent="0.3">
      <c r="B13964" s="72" t="s">
        <v>806</v>
      </c>
      <c r="C13964" s="74" t="s">
        <v>107</v>
      </c>
      <c r="D13964" s="73">
        <v>31096.65</v>
      </c>
    </row>
    <row r="13965" spans="2:4" x14ac:dyDescent="0.3">
      <c r="B13965" s="72" t="s">
        <v>806</v>
      </c>
      <c r="C13965" s="74" t="s">
        <v>109</v>
      </c>
      <c r="D13965" s="73">
        <v>170529.6</v>
      </c>
    </row>
    <row r="13966" spans="2:4" x14ac:dyDescent="0.3">
      <c r="B13966" s="72" t="s">
        <v>806</v>
      </c>
      <c r="C13966" s="74" t="s">
        <v>111</v>
      </c>
      <c r="D13966" s="73">
        <v>91583.56</v>
      </c>
    </row>
    <row r="13967" spans="2:4" x14ac:dyDescent="0.3">
      <c r="B13967" s="72" t="s">
        <v>806</v>
      </c>
      <c r="C13967" s="74" t="s">
        <v>117</v>
      </c>
      <c r="D13967" s="73">
        <v>632462.68999999994</v>
      </c>
    </row>
    <row r="13968" spans="2:4" x14ac:dyDescent="0.3">
      <c r="B13968" s="72" t="s">
        <v>806</v>
      </c>
      <c r="C13968" s="74" t="s">
        <v>119</v>
      </c>
      <c r="D13968" s="73">
        <v>2136.79</v>
      </c>
    </row>
    <row r="13969" spans="2:4" x14ac:dyDescent="0.3">
      <c r="B13969" s="72" t="s">
        <v>806</v>
      </c>
      <c r="C13969" s="74" t="s">
        <v>121</v>
      </c>
      <c r="D13969" s="73">
        <v>5262.1</v>
      </c>
    </row>
    <row r="13970" spans="2:4" x14ac:dyDescent="0.3">
      <c r="B13970" s="72" t="s">
        <v>806</v>
      </c>
      <c r="C13970" s="74" t="s">
        <v>22</v>
      </c>
      <c r="D13970" s="73">
        <v>155409.27999999997</v>
      </c>
    </row>
    <row r="13971" spans="2:4" x14ac:dyDescent="0.3">
      <c r="B13971" s="72" t="s">
        <v>780</v>
      </c>
      <c r="C13971" s="74" t="s">
        <v>194</v>
      </c>
      <c r="D13971" s="73">
        <v>139842.54999999999</v>
      </c>
    </row>
    <row r="13972" spans="2:4" x14ac:dyDescent="0.3">
      <c r="B13972" s="72" t="s">
        <v>780</v>
      </c>
      <c r="C13972" s="74" t="s">
        <v>193</v>
      </c>
      <c r="D13972" s="73">
        <v>-139842.54999999999</v>
      </c>
    </row>
    <row r="13973" spans="2:4" x14ac:dyDescent="0.3">
      <c r="B13973" s="72" t="s">
        <v>780</v>
      </c>
      <c r="C13973" s="74" t="s">
        <v>185</v>
      </c>
      <c r="D13973" s="73">
        <v>10705</v>
      </c>
    </row>
    <row r="13974" spans="2:4" x14ac:dyDescent="0.3">
      <c r="B13974" s="72" t="s">
        <v>780</v>
      </c>
      <c r="C13974" s="74" t="s">
        <v>186</v>
      </c>
      <c r="D13974" s="73">
        <v>25748.38</v>
      </c>
    </row>
    <row r="13975" spans="2:4" x14ac:dyDescent="0.3">
      <c r="B13975" s="72" t="s">
        <v>780</v>
      </c>
      <c r="C13975" s="74" t="s">
        <v>187</v>
      </c>
      <c r="D13975" s="73">
        <v>17321.580000000002</v>
      </c>
    </row>
    <row r="13976" spans="2:4" x14ac:dyDescent="0.3">
      <c r="B13976" s="72" t="s">
        <v>780</v>
      </c>
      <c r="C13976" s="74" t="s">
        <v>190</v>
      </c>
      <c r="D13976" s="73">
        <v>120961.55</v>
      </c>
    </row>
    <row r="13977" spans="2:4" x14ac:dyDescent="0.3">
      <c r="B13977" s="72" t="s">
        <v>780</v>
      </c>
      <c r="C13977" s="74" t="s">
        <v>191</v>
      </c>
      <c r="D13977" s="73">
        <v>80195.73</v>
      </c>
    </row>
    <row r="13978" spans="2:4" x14ac:dyDescent="0.3">
      <c r="B13978" s="72" t="s">
        <v>780</v>
      </c>
      <c r="C13978" s="74" t="s">
        <v>192</v>
      </c>
      <c r="D13978" s="73">
        <v>4197052.5600000005</v>
      </c>
    </row>
    <row r="13979" spans="2:4" x14ac:dyDescent="0.3">
      <c r="B13979" s="72" t="s">
        <v>780</v>
      </c>
      <c r="C13979" s="74" t="s">
        <v>172</v>
      </c>
      <c r="D13979" s="73">
        <v>15780</v>
      </c>
    </row>
    <row r="13980" spans="2:4" x14ac:dyDescent="0.3">
      <c r="B13980" s="72" t="s">
        <v>780</v>
      </c>
      <c r="C13980" s="74" t="s">
        <v>174</v>
      </c>
      <c r="D13980" s="73">
        <v>29400</v>
      </c>
    </row>
    <row r="13981" spans="2:4" x14ac:dyDescent="0.3">
      <c r="B13981" s="72" t="s">
        <v>780</v>
      </c>
      <c r="C13981" s="74" t="s">
        <v>178</v>
      </c>
      <c r="D13981" s="73">
        <v>118065.64</v>
      </c>
    </row>
    <row r="13982" spans="2:4" x14ac:dyDescent="0.3">
      <c r="B13982" s="72" t="s">
        <v>780</v>
      </c>
      <c r="C13982" s="74" t="s">
        <v>180</v>
      </c>
      <c r="D13982" s="73">
        <v>169235.58</v>
      </c>
    </row>
    <row r="13983" spans="2:4" x14ac:dyDescent="0.3">
      <c r="B13983" s="72" t="s">
        <v>780</v>
      </c>
      <c r="C13983" s="74" t="s">
        <v>182</v>
      </c>
      <c r="D13983" s="73">
        <v>2936941.7700000005</v>
      </c>
    </row>
    <row r="13984" spans="2:4" x14ac:dyDescent="0.3">
      <c r="B13984" s="72" t="s">
        <v>780</v>
      </c>
      <c r="C13984" s="74" t="s">
        <v>135</v>
      </c>
      <c r="D13984" s="73">
        <v>5104.7699999999995</v>
      </c>
    </row>
    <row r="13985" spans="2:4" x14ac:dyDescent="0.3">
      <c r="B13985" s="72" t="s">
        <v>780</v>
      </c>
      <c r="C13985" s="74" t="s">
        <v>137</v>
      </c>
      <c r="D13985" s="73">
        <v>6908.56</v>
      </c>
    </row>
    <row r="13986" spans="2:4" x14ac:dyDescent="0.3">
      <c r="B13986" s="72" t="s">
        <v>780</v>
      </c>
      <c r="C13986" s="74" t="s">
        <v>139</v>
      </c>
      <c r="D13986" s="73">
        <v>873526.82000000007</v>
      </c>
    </row>
    <row r="13987" spans="2:4" x14ac:dyDescent="0.3">
      <c r="B13987" s="72" t="s">
        <v>780</v>
      </c>
      <c r="C13987" s="74" t="s">
        <v>141</v>
      </c>
      <c r="D13987" s="73">
        <v>665129.92999999993</v>
      </c>
    </row>
    <row r="13988" spans="2:4" x14ac:dyDescent="0.3">
      <c r="B13988" s="72" t="s">
        <v>780</v>
      </c>
      <c r="C13988" s="74" t="s">
        <v>143</v>
      </c>
      <c r="D13988" s="73">
        <v>62756.08</v>
      </c>
    </row>
    <row r="13989" spans="2:4" x14ac:dyDescent="0.3">
      <c r="B13989" s="72" t="s">
        <v>780</v>
      </c>
      <c r="C13989" s="74" t="s">
        <v>145</v>
      </c>
      <c r="D13989" s="73">
        <v>23905.59</v>
      </c>
    </row>
    <row r="13990" spans="2:4" x14ac:dyDescent="0.3">
      <c r="B13990" s="72" t="s">
        <v>780</v>
      </c>
      <c r="C13990" s="74" t="s">
        <v>147</v>
      </c>
      <c r="D13990" s="73">
        <v>14359.48</v>
      </c>
    </row>
    <row r="13991" spans="2:4" x14ac:dyDescent="0.3">
      <c r="B13991" s="72" t="s">
        <v>780</v>
      </c>
      <c r="C13991" s="74" t="s">
        <v>149</v>
      </c>
      <c r="D13991" s="73">
        <v>17107.45</v>
      </c>
    </row>
    <row r="13992" spans="2:4" x14ac:dyDescent="0.3">
      <c r="B13992" s="72" t="s">
        <v>780</v>
      </c>
      <c r="C13992" s="74" t="s">
        <v>159</v>
      </c>
      <c r="D13992" s="73">
        <v>352938.77</v>
      </c>
    </row>
    <row r="13993" spans="2:4" x14ac:dyDescent="0.3">
      <c r="B13993" s="72" t="s">
        <v>780</v>
      </c>
      <c r="C13993" s="74" t="s">
        <v>161</v>
      </c>
      <c r="D13993" s="73">
        <v>612600.1100000001</v>
      </c>
    </row>
    <row r="13994" spans="2:4" x14ac:dyDescent="0.3">
      <c r="B13994" s="72" t="s">
        <v>780</v>
      </c>
      <c r="C13994" s="74" t="s">
        <v>163</v>
      </c>
      <c r="D13994" s="73">
        <v>241382.54999999996</v>
      </c>
    </row>
    <row r="13995" spans="2:4" x14ac:dyDescent="0.3">
      <c r="B13995" s="72" t="s">
        <v>780</v>
      </c>
      <c r="C13995" s="74" t="s">
        <v>165</v>
      </c>
      <c r="D13995" s="73">
        <v>332218.81999999995</v>
      </c>
    </row>
    <row r="13996" spans="2:4" x14ac:dyDescent="0.3">
      <c r="B13996" s="72" t="s">
        <v>780</v>
      </c>
      <c r="C13996" s="74" t="s">
        <v>124</v>
      </c>
      <c r="D13996" s="73">
        <v>604487.36</v>
      </c>
    </row>
    <row r="13997" spans="2:4" x14ac:dyDescent="0.3">
      <c r="B13997" s="72" t="s">
        <v>780</v>
      </c>
      <c r="C13997" s="74" t="s">
        <v>126</v>
      </c>
      <c r="D13997" s="73">
        <v>416491.95</v>
      </c>
    </row>
    <row r="13998" spans="2:4" x14ac:dyDescent="0.3">
      <c r="B13998" s="72" t="s">
        <v>780</v>
      </c>
      <c r="C13998" s="74" t="s">
        <v>128</v>
      </c>
      <c r="D13998" s="73">
        <v>113814.04999999999</v>
      </c>
    </row>
    <row r="13999" spans="2:4" x14ac:dyDescent="0.3">
      <c r="B13999" s="72" t="s">
        <v>780</v>
      </c>
      <c r="C13999" s="74" t="s">
        <v>130</v>
      </c>
      <c r="D13999" s="73">
        <v>338012.48</v>
      </c>
    </row>
    <row r="14000" spans="2:4" x14ac:dyDescent="0.3">
      <c r="B14000" s="72" t="s">
        <v>780</v>
      </c>
      <c r="C14000" s="74" t="s">
        <v>132</v>
      </c>
      <c r="D14000" s="73">
        <v>457506.55</v>
      </c>
    </row>
    <row r="14001" spans="2:4" x14ac:dyDescent="0.3">
      <c r="B14001" s="72" t="s">
        <v>780</v>
      </c>
      <c r="C14001" s="74" t="s">
        <v>33</v>
      </c>
      <c r="D14001" s="73">
        <v>561.54</v>
      </c>
    </row>
    <row r="14002" spans="2:4" x14ac:dyDescent="0.3">
      <c r="B14002" s="72" t="s">
        <v>780</v>
      </c>
      <c r="C14002" s="74" t="s">
        <v>35</v>
      </c>
      <c r="D14002" s="73">
        <v>5020.9799999999996</v>
      </c>
    </row>
    <row r="14003" spans="2:4" x14ac:dyDescent="0.3">
      <c r="B14003" s="72" t="s">
        <v>780</v>
      </c>
      <c r="C14003" s="74" t="s">
        <v>39</v>
      </c>
      <c r="D14003" s="73">
        <v>57465.06</v>
      </c>
    </row>
    <row r="14004" spans="2:4" x14ac:dyDescent="0.3">
      <c r="B14004" s="72" t="s">
        <v>780</v>
      </c>
      <c r="C14004" s="74" t="s">
        <v>49</v>
      </c>
      <c r="D14004" s="73">
        <v>9858.4599999999991</v>
      </c>
    </row>
    <row r="14005" spans="2:4" x14ac:dyDescent="0.3">
      <c r="B14005" s="72" t="s">
        <v>780</v>
      </c>
      <c r="C14005" s="74" t="s">
        <v>51</v>
      </c>
      <c r="D14005" s="73">
        <v>162373.46</v>
      </c>
    </row>
    <row r="14006" spans="2:4" x14ac:dyDescent="0.3">
      <c r="B14006" s="72" t="s">
        <v>780</v>
      </c>
      <c r="C14006" s="74" t="s">
        <v>55</v>
      </c>
      <c r="D14006" s="73">
        <v>115362.85</v>
      </c>
    </row>
    <row r="14007" spans="2:4" x14ac:dyDescent="0.3">
      <c r="B14007" s="72" t="s">
        <v>780</v>
      </c>
      <c r="C14007" s="74" t="s">
        <v>57</v>
      </c>
      <c r="D14007" s="73">
        <v>8493.18</v>
      </c>
    </row>
    <row r="14008" spans="2:4" x14ac:dyDescent="0.3">
      <c r="B14008" s="72" t="s">
        <v>780</v>
      </c>
      <c r="C14008" s="74" t="s">
        <v>63</v>
      </c>
      <c r="D14008" s="73">
        <v>18702.620000000003</v>
      </c>
    </row>
    <row r="14009" spans="2:4" x14ac:dyDescent="0.3">
      <c r="B14009" s="72" t="s">
        <v>780</v>
      </c>
      <c r="C14009" s="74" t="s">
        <v>65</v>
      </c>
      <c r="D14009" s="73">
        <v>5336.72</v>
      </c>
    </row>
    <row r="14010" spans="2:4" x14ac:dyDescent="0.3">
      <c r="B14010" s="72" t="s">
        <v>780</v>
      </c>
      <c r="C14010" s="74" t="s">
        <v>67</v>
      </c>
      <c r="D14010" s="73">
        <v>4257.6000000000004</v>
      </c>
    </row>
    <row r="14011" spans="2:4" x14ac:dyDescent="0.3">
      <c r="B14011" s="72" t="s">
        <v>780</v>
      </c>
      <c r="C14011" s="74" t="s">
        <v>69</v>
      </c>
      <c r="D14011" s="73">
        <v>208195.33000000002</v>
      </c>
    </row>
    <row r="14012" spans="2:4" x14ac:dyDescent="0.3">
      <c r="B14012" s="72" t="s">
        <v>780</v>
      </c>
      <c r="C14012" s="74" t="s">
        <v>71</v>
      </c>
      <c r="D14012" s="73">
        <v>196966.04</v>
      </c>
    </row>
    <row r="14013" spans="2:4" x14ac:dyDescent="0.3">
      <c r="B14013" s="72" t="s">
        <v>780</v>
      </c>
      <c r="C14013" s="74" t="s">
        <v>85</v>
      </c>
      <c r="D14013" s="73">
        <v>31438.129999999997</v>
      </c>
    </row>
    <row r="14014" spans="2:4" x14ac:dyDescent="0.3">
      <c r="B14014" s="72" t="s">
        <v>780</v>
      </c>
      <c r="C14014" s="74" t="s">
        <v>87</v>
      </c>
      <c r="D14014" s="73">
        <v>1085.5</v>
      </c>
    </row>
    <row r="14015" spans="2:4" x14ac:dyDescent="0.3">
      <c r="B14015" s="72" t="s">
        <v>780</v>
      </c>
      <c r="C14015" s="74" t="s">
        <v>91</v>
      </c>
      <c r="D14015" s="73">
        <v>80990.929999999993</v>
      </c>
    </row>
    <row r="14016" spans="2:4" x14ac:dyDescent="0.3">
      <c r="B14016" s="72" t="s">
        <v>780</v>
      </c>
      <c r="C14016" s="74" t="s">
        <v>93</v>
      </c>
      <c r="D14016" s="73">
        <v>29117.86</v>
      </c>
    </row>
    <row r="14017" spans="2:4" x14ac:dyDescent="0.3">
      <c r="B14017" s="72" t="s">
        <v>780</v>
      </c>
      <c r="C14017" s="74" t="s">
        <v>95</v>
      </c>
      <c r="D14017" s="73">
        <v>16061.25</v>
      </c>
    </row>
    <row r="14018" spans="2:4" x14ac:dyDescent="0.3">
      <c r="B14018" s="72" t="s">
        <v>780</v>
      </c>
      <c r="C14018" s="74" t="s">
        <v>99</v>
      </c>
      <c r="D14018" s="73">
        <v>4750</v>
      </c>
    </row>
    <row r="14019" spans="2:4" x14ac:dyDescent="0.3">
      <c r="B14019" s="72" t="s">
        <v>780</v>
      </c>
      <c r="C14019" s="74" t="s">
        <v>103</v>
      </c>
      <c r="D14019" s="73">
        <v>41113</v>
      </c>
    </row>
    <row r="14020" spans="2:4" x14ac:dyDescent="0.3">
      <c r="B14020" s="72" t="s">
        <v>780</v>
      </c>
      <c r="C14020" s="74" t="s">
        <v>105</v>
      </c>
      <c r="D14020" s="73">
        <v>16276.05</v>
      </c>
    </row>
    <row r="14021" spans="2:4" x14ac:dyDescent="0.3">
      <c r="B14021" s="72" t="s">
        <v>780</v>
      </c>
      <c r="C14021" s="74" t="s">
        <v>107</v>
      </c>
      <c r="D14021" s="73">
        <v>11088</v>
      </c>
    </row>
    <row r="14022" spans="2:4" x14ac:dyDescent="0.3">
      <c r="B14022" s="72" t="s">
        <v>780</v>
      </c>
      <c r="C14022" s="74" t="s">
        <v>109</v>
      </c>
      <c r="D14022" s="73">
        <v>358938.99</v>
      </c>
    </row>
    <row r="14023" spans="2:4" x14ac:dyDescent="0.3">
      <c r="B14023" s="72" t="s">
        <v>780</v>
      </c>
      <c r="C14023" s="74" t="s">
        <v>111</v>
      </c>
      <c r="D14023" s="73">
        <v>55171.56</v>
      </c>
    </row>
    <row r="14024" spans="2:4" x14ac:dyDescent="0.3">
      <c r="B14024" s="72" t="s">
        <v>780</v>
      </c>
      <c r="C14024" s="74" t="s">
        <v>119</v>
      </c>
      <c r="D14024" s="73">
        <v>4435.3599999999997</v>
      </c>
    </row>
    <row r="14025" spans="2:4" x14ac:dyDescent="0.3">
      <c r="B14025" s="72" t="s">
        <v>780</v>
      </c>
      <c r="C14025" s="74" t="s">
        <v>121</v>
      </c>
      <c r="D14025" s="73">
        <v>2628.52</v>
      </c>
    </row>
    <row r="14026" spans="2:4" x14ac:dyDescent="0.3">
      <c r="B14026" s="72" t="s">
        <v>780</v>
      </c>
      <c r="C14026" s="74" t="s">
        <v>22</v>
      </c>
      <c r="D14026" s="73">
        <v>22425.68</v>
      </c>
    </row>
    <row r="14027" spans="2:4" x14ac:dyDescent="0.3">
      <c r="B14027" s="72" t="s">
        <v>780</v>
      </c>
      <c r="C14027" s="74" t="s">
        <v>6</v>
      </c>
      <c r="D14027" s="73">
        <v>723.73</v>
      </c>
    </row>
    <row r="14028" spans="2:4" x14ac:dyDescent="0.3">
      <c r="B14028" s="72" t="s">
        <v>780</v>
      </c>
      <c r="C14028" s="74" t="s">
        <v>14</v>
      </c>
      <c r="D14028" s="73">
        <v>9696.7999999999993</v>
      </c>
    </row>
    <row r="14029" spans="2:4" x14ac:dyDescent="0.3">
      <c r="B14029" s="72" t="s">
        <v>780</v>
      </c>
      <c r="C14029" s="74" t="s">
        <v>16</v>
      </c>
      <c r="D14029" s="73">
        <v>16106.83</v>
      </c>
    </row>
    <row r="14030" spans="2:4" x14ac:dyDescent="0.3">
      <c r="B14030" s="72" t="s">
        <v>300</v>
      </c>
      <c r="C14030" s="74" t="s">
        <v>185</v>
      </c>
      <c r="D14030" s="73">
        <v>39935</v>
      </c>
    </row>
    <row r="14031" spans="2:4" x14ac:dyDescent="0.3">
      <c r="B14031" s="72" t="s">
        <v>300</v>
      </c>
      <c r="C14031" s="74" t="s">
        <v>186</v>
      </c>
      <c r="D14031" s="73">
        <v>101530.89</v>
      </c>
    </row>
    <row r="14032" spans="2:4" x14ac:dyDescent="0.3">
      <c r="B14032" s="72" t="s">
        <v>300</v>
      </c>
      <c r="C14032" s="74" t="s">
        <v>187</v>
      </c>
      <c r="D14032" s="73">
        <v>338932.94000000006</v>
      </c>
    </row>
    <row r="14033" spans="2:4" x14ac:dyDescent="0.3">
      <c r="B14033" s="72" t="s">
        <v>300</v>
      </c>
      <c r="C14033" s="74" t="s">
        <v>190</v>
      </c>
      <c r="D14033" s="73">
        <v>116527.45000000001</v>
      </c>
    </row>
    <row r="14034" spans="2:4" x14ac:dyDescent="0.3">
      <c r="B14034" s="72" t="s">
        <v>300</v>
      </c>
      <c r="C14034" s="74" t="s">
        <v>191</v>
      </c>
      <c r="D14034" s="73">
        <v>302786.71999999997</v>
      </c>
    </row>
    <row r="14035" spans="2:4" x14ac:dyDescent="0.3">
      <c r="B14035" s="72" t="s">
        <v>300</v>
      </c>
      <c r="C14035" s="74" t="s">
        <v>192</v>
      </c>
      <c r="D14035" s="73">
        <v>9366714.4000000004</v>
      </c>
    </row>
    <row r="14036" spans="2:4" x14ac:dyDescent="0.3">
      <c r="B14036" s="72" t="s">
        <v>300</v>
      </c>
      <c r="C14036" s="74" t="s">
        <v>172</v>
      </c>
      <c r="D14036" s="73">
        <v>20937.010000000002</v>
      </c>
    </row>
    <row r="14037" spans="2:4" x14ac:dyDescent="0.3">
      <c r="B14037" s="72" t="s">
        <v>300</v>
      </c>
      <c r="C14037" s="74" t="s">
        <v>174</v>
      </c>
      <c r="D14037" s="73">
        <v>305411.30000000005</v>
      </c>
    </row>
    <row r="14038" spans="2:4" x14ac:dyDescent="0.3">
      <c r="B14038" s="72" t="s">
        <v>300</v>
      </c>
      <c r="C14038" s="74" t="s">
        <v>178</v>
      </c>
      <c r="D14038" s="73">
        <v>58331.900000000009</v>
      </c>
    </row>
    <row r="14039" spans="2:4" x14ac:dyDescent="0.3">
      <c r="B14039" s="72" t="s">
        <v>300</v>
      </c>
      <c r="C14039" s="74" t="s">
        <v>180</v>
      </c>
      <c r="D14039" s="73">
        <v>73525.840000000011</v>
      </c>
    </row>
    <row r="14040" spans="2:4" x14ac:dyDescent="0.3">
      <c r="B14040" s="72" t="s">
        <v>300</v>
      </c>
      <c r="C14040" s="74" t="s">
        <v>182</v>
      </c>
      <c r="D14040" s="73">
        <v>3072289.16</v>
      </c>
    </row>
    <row r="14041" spans="2:4" x14ac:dyDescent="0.3">
      <c r="B14041" s="72" t="s">
        <v>300</v>
      </c>
      <c r="C14041" s="74" t="s">
        <v>139</v>
      </c>
      <c r="D14041" s="73">
        <v>1011758.71</v>
      </c>
    </row>
    <row r="14042" spans="2:4" x14ac:dyDescent="0.3">
      <c r="B14042" s="72" t="s">
        <v>300</v>
      </c>
      <c r="C14042" s="74" t="s">
        <v>141</v>
      </c>
      <c r="D14042" s="73">
        <v>1463417.29</v>
      </c>
    </row>
    <row r="14043" spans="2:4" x14ac:dyDescent="0.3">
      <c r="B14043" s="72" t="s">
        <v>300</v>
      </c>
      <c r="C14043" s="74" t="s">
        <v>143</v>
      </c>
      <c r="D14043" s="73">
        <v>56144.83</v>
      </c>
    </row>
    <row r="14044" spans="2:4" x14ac:dyDescent="0.3">
      <c r="B14044" s="72" t="s">
        <v>300</v>
      </c>
      <c r="C14044" s="74" t="s">
        <v>145</v>
      </c>
      <c r="D14044" s="73">
        <v>38754.199999999997</v>
      </c>
    </row>
    <row r="14045" spans="2:4" x14ac:dyDescent="0.3">
      <c r="B14045" s="72" t="s">
        <v>300</v>
      </c>
      <c r="C14045" s="74" t="s">
        <v>147</v>
      </c>
      <c r="D14045" s="73">
        <v>22634.700000000004</v>
      </c>
    </row>
    <row r="14046" spans="2:4" x14ac:dyDescent="0.3">
      <c r="B14046" s="72" t="s">
        <v>300</v>
      </c>
      <c r="C14046" s="74" t="s">
        <v>149</v>
      </c>
      <c r="D14046" s="73">
        <v>55760.89</v>
      </c>
    </row>
    <row r="14047" spans="2:4" x14ac:dyDescent="0.3">
      <c r="B14047" s="72" t="s">
        <v>300</v>
      </c>
      <c r="C14047" s="74" t="s">
        <v>159</v>
      </c>
      <c r="D14047" s="73">
        <v>382626.95</v>
      </c>
    </row>
    <row r="14048" spans="2:4" x14ac:dyDescent="0.3">
      <c r="B14048" s="72" t="s">
        <v>300</v>
      </c>
      <c r="C14048" s="74" t="s">
        <v>161</v>
      </c>
      <c r="D14048" s="73">
        <v>1435103.52</v>
      </c>
    </row>
    <row r="14049" spans="2:4" x14ac:dyDescent="0.3">
      <c r="B14049" s="72" t="s">
        <v>300</v>
      </c>
      <c r="C14049" s="74" t="s">
        <v>163</v>
      </c>
      <c r="D14049" s="73">
        <v>259811.54</v>
      </c>
    </row>
    <row r="14050" spans="2:4" x14ac:dyDescent="0.3">
      <c r="B14050" s="72" t="s">
        <v>300</v>
      </c>
      <c r="C14050" s="74" t="s">
        <v>165</v>
      </c>
      <c r="D14050" s="73">
        <v>759688.56999999983</v>
      </c>
    </row>
    <row r="14051" spans="2:4" x14ac:dyDescent="0.3">
      <c r="B14051" s="72" t="s">
        <v>300</v>
      </c>
      <c r="C14051" s="74" t="s">
        <v>124</v>
      </c>
      <c r="D14051" s="73">
        <v>57767.770000000004</v>
      </c>
    </row>
    <row r="14052" spans="2:4" x14ac:dyDescent="0.3">
      <c r="B14052" s="72" t="s">
        <v>300</v>
      </c>
      <c r="C14052" s="74" t="s">
        <v>126</v>
      </c>
      <c r="D14052" s="73">
        <v>166511.34</v>
      </c>
    </row>
    <row r="14053" spans="2:4" x14ac:dyDescent="0.3">
      <c r="B14053" s="72" t="s">
        <v>300</v>
      </c>
      <c r="C14053" s="74" t="s">
        <v>128</v>
      </c>
      <c r="D14053" s="73">
        <v>433942.68</v>
      </c>
    </row>
    <row r="14054" spans="2:4" x14ac:dyDescent="0.3">
      <c r="B14054" s="72" t="s">
        <v>300</v>
      </c>
      <c r="C14054" s="74" t="s">
        <v>130</v>
      </c>
      <c r="D14054" s="73">
        <v>22506.03</v>
      </c>
    </row>
    <row r="14055" spans="2:4" x14ac:dyDescent="0.3">
      <c r="B14055" s="72" t="s">
        <v>300</v>
      </c>
      <c r="C14055" s="74" t="s">
        <v>132</v>
      </c>
      <c r="D14055" s="73">
        <v>949403.90999999992</v>
      </c>
    </row>
    <row r="14056" spans="2:4" x14ac:dyDescent="0.3">
      <c r="B14056" s="72" t="s">
        <v>300</v>
      </c>
      <c r="C14056" s="74" t="s">
        <v>33</v>
      </c>
      <c r="D14056" s="73">
        <v>88.92</v>
      </c>
    </row>
    <row r="14057" spans="2:4" x14ac:dyDescent="0.3">
      <c r="B14057" s="72" t="s">
        <v>300</v>
      </c>
      <c r="C14057" s="74" t="s">
        <v>35</v>
      </c>
      <c r="D14057" s="73">
        <v>18430.84</v>
      </c>
    </row>
    <row r="14058" spans="2:4" x14ac:dyDescent="0.3">
      <c r="B14058" s="72" t="s">
        <v>300</v>
      </c>
      <c r="C14058" s="74" t="s">
        <v>39</v>
      </c>
      <c r="D14058" s="73">
        <v>9631.57</v>
      </c>
    </row>
    <row r="14059" spans="2:4" x14ac:dyDescent="0.3">
      <c r="B14059" s="72" t="s">
        <v>300</v>
      </c>
      <c r="C14059" s="74" t="s">
        <v>49</v>
      </c>
      <c r="D14059" s="73">
        <v>368368.45</v>
      </c>
    </row>
    <row r="14060" spans="2:4" x14ac:dyDescent="0.3">
      <c r="B14060" s="72" t="s">
        <v>300</v>
      </c>
      <c r="C14060" s="74" t="s">
        <v>57</v>
      </c>
      <c r="D14060" s="73">
        <v>45823.12</v>
      </c>
    </row>
    <row r="14061" spans="2:4" x14ac:dyDescent="0.3">
      <c r="B14061" s="72" t="s">
        <v>300</v>
      </c>
      <c r="C14061" s="74" t="s">
        <v>67</v>
      </c>
      <c r="D14061" s="73">
        <v>3907</v>
      </c>
    </row>
    <row r="14062" spans="2:4" x14ac:dyDescent="0.3">
      <c r="B14062" s="72" t="s">
        <v>300</v>
      </c>
      <c r="C14062" s="74" t="s">
        <v>69</v>
      </c>
      <c r="D14062" s="73">
        <v>92396.36</v>
      </c>
    </row>
    <row r="14063" spans="2:4" x14ac:dyDescent="0.3">
      <c r="B14063" s="72" t="s">
        <v>300</v>
      </c>
      <c r="C14063" s="74" t="s">
        <v>71</v>
      </c>
      <c r="D14063" s="73">
        <v>266592.81</v>
      </c>
    </row>
    <row r="14064" spans="2:4" x14ac:dyDescent="0.3">
      <c r="B14064" s="72" t="s">
        <v>300</v>
      </c>
      <c r="C14064" s="74" t="s">
        <v>73</v>
      </c>
      <c r="D14064" s="73">
        <v>85698.97</v>
      </c>
    </row>
    <row r="14065" spans="2:4" x14ac:dyDescent="0.3">
      <c r="B14065" s="72" t="s">
        <v>300</v>
      </c>
      <c r="C14065" s="74" t="s">
        <v>77</v>
      </c>
      <c r="D14065" s="73">
        <v>1658169.48</v>
      </c>
    </row>
    <row r="14066" spans="2:4" x14ac:dyDescent="0.3">
      <c r="B14066" s="72" t="s">
        <v>300</v>
      </c>
      <c r="C14066" s="74" t="s">
        <v>81</v>
      </c>
      <c r="D14066" s="73">
        <v>11000</v>
      </c>
    </row>
    <row r="14067" spans="2:4" x14ac:dyDescent="0.3">
      <c r="B14067" s="72" t="s">
        <v>300</v>
      </c>
      <c r="C14067" s="74" t="s">
        <v>85</v>
      </c>
      <c r="D14067" s="73">
        <v>10656.48</v>
      </c>
    </row>
    <row r="14068" spans="2:4" x14ac:dyDescent="0.3">
      <c r="B14068" s="72" t="s">
        <v>300</v>
      </c>
      <c r="C14068" s="74" t="s">
        <v>91</v>
      </c>
      <c r="D14068" s="73">
        <v>143567.38</v>
      </c>
    </row>
    <row r="14069" spans="2:4" x14ac:dyDescent="0.3">
      <c r="B14069" s="72" t="s">
        <v>300</v>
      </c>
      <c r="C14069" s="74" t="s">
        <v>95</v>
      </c>
      <c r="D14069" s="73">
        <v>91084.24</v>
      </c>
    </row>
    <row r="14070" spans="2:4" x14ac:dyDescent="0.3">
      <c r="B14070" s="72" t="s">
        <v>300</v>
      </c>
      <c r="C14070" s="74" t="s">
        <v>99</v>
      </c>
      <c r="D14070" s="73">
        <v>84947.41</v>
      </c>
    </row>
    <row r="14071" spans="2:4" x14ac:dyDescent="0.3">
      <c r="B14071" s="72" t="s">
        <v>300</v>
      </c>
      <c r="C14071" s="74" t="s">
        <v>103</v>
      </c>
      <c r="D14071" s="73">
        <v>3230</v>
      </c>
    </row>
    <row r="14072" spans="2:4" x14ac:dyDescent="0.3">
      <c r="B14072" s="72" t="s">
        <v>300</v>
      </c>
      <c r="C14072" s="74" t="s">
        <v>105</v>
      </c>
      <c r="D14072" s="73">
        <v>27028</v>
      </c>
    </row>
    <row r="14073" spans="2:4" x14ac:dyDescent="0.3">
      <c r="B14073" s="72" t="s">
        <v>300</v>
      </c>
      <c r="C14073" s="74" t="s">
        <v>107</v>
      </c>
      <c r="D14073" s="73">
        <v>25107.9</v>
      </c>
    </row>
    <row r="14074" spans="2:4" x14ac:dyDescent="0.3">
      <c r="B14074" s="72" t="s">
        <v>300</v>
      </c>
      <c r="C14074" s="74" t="s">
        <v>109</v>
      </c>
      <c r="D14074" s="73">
        <v>925018.40999999992</v>
      </c>
    </row>
    <row r="14075" spans="2:4" x14ac:dyDescent="0.3">
      <c r="B14075" s="72" t="s">
        <v>300</v>
      </c>
      <c r="C14075" s="74" t="s">
        <v>111</v>
      </c>
      <c r="D14075" s="73">
        <v>10868.12</v>
      </c>
    </row>
    <row r="14076" spans="2:4" x14ac:dyDescent="0.3">
      <c r="B14076" s="72" t="s">
        <v>300</v>
      </c>
      <c r="C14076" s="74" t="s">
        <v>117</v>
      </c>
      <c r="D14076" s="73">
        <v>132199.39000000001</v>
      </c>
    </row>
    <row r="14077" spans="2:4" x14ac:dyDescent="0.3">
      <c r="B14077" s="72" t="s">
        <v>300</v>
      </c>
      <c r="C14077" s="74" t="s">
        <v>119</v>
      </c>
      <c r="D14077" s="73">
        <v>47041.84</v>
      </c>
    </row>
    <row r="14078" spans="2:4" x14ac:dyDescent="0.3">
      <c r="B14078" s="72" t="s">
        <v>300</v>
      </c>
      <c r="C14078" s="74" t="s">
        <v>22</v>
      </c>
      <c r="D14078" s="73">
        <v>56519.56</v>
      </c>
    </row>
    <row r="14079" spans="2:4" x14ac:dyDescent="0.3">
      <c r="B14079" s="72" t="s">
        <v>300</v>
      </c>
      <c r="C14079" s="74" t="s">
        <v>6</v>
      </c>
      <c r="D14079" s="73">
        <v>32820.79</v>
      </c>
    </row>
    <row r="14080" spans="2:4" x14ac:dyDescent="0.3">
      <c r="B14080" s="72" t="s">
        <v>300</v>
      </c>
      <c r="C14080" s="74" t="s">
        <v>12</v>
      </c>
      <c r="D14080" s="73">
        <v>11498</v>
      </c>
    </row>
    <row r="14081" spans="2:4" x14ac:dyDescent="0.3">
      <c r="B14081" s="72" t="s">
        <v>300</v>
      </c>
      <c r="C14081" s="74" t="s">
        <v>16</v>
      </c>
      <c r="D14081" s="73">
        <v>34279.9</v>
      </c>
    </row>
    <row r="14082" spans="2:4" x14ac:dyDescent="0.3">
      <c r="B14082" s="72" t="s">
        <v>468</v>
      </c>
      <c r="C14082" s="74" t="s">
        <v>186</v>
      </c>
      <c r="D14082" s="73">
        <v>5750.67</v>
      </c>
    </row>
    <row r="14083" spans="2:4" x14ac:dyDescent="0.3">
      <c r="B14083" s="72" t="s">
        <v>468</v>
      </c>
      <c r="C14083" s="74" t="s">
        <v>187</v>
      </c>
      <c r="D14083" s="73">
        <v>58169.899999999994</v>
      </c>
    </row>
    <row r="14084" spans="2:4" x14ac:dyDescent="0.3">
      <c r="B14084" s="72" t="s">
        <v>468</v>
      </c>
      <c r="C14084" s="74" t="s">
        <v>190</v>
      </c>
      <c r="D14084" s="73">
        <v>13889</v>
      </c>
    </row>
    <row r="14085" spans="2:4" x14ac:dyDescent="0.3">
      <c r="B14085" s="72" t="s">
        <v>468</v>
      </c>
      <c r="C14085" s="74" t="s">
        <v>191</v>
      </c>
      <c r="D14085" s="73">
        <v>7118.36</v>
      </c>
    </row>
    <row r="14086" spans="2:4" x14ac:dyDescent="0.3">
      <c r="B14086" s="72" t="s">
        <v>468</v>
      </c>
      <c r="C14086" s="74" t="s">
        <v>192</v>
      </c>
      <c r="D14086" s="73">
        <v>1045742.1000000001</v>
      </c>
    </row>
    <row r="14087" spans="2:4" x14ac:dyDescent="0.3">
      <c r="B14087" s="72" t="s">
        <v>468</v>
      </c>
      <c r="C14087" s="74" t="s">
        <v>174</v>
      </c>
      <c r="D14087" s="73">
        <v>5250</v>
      </c>
    </row>
    <row r="14088" spans="2:4" x14ac:dyDescent="0.3">
      <c r="B14088" s="72" t="s">
        <v>468</v>
      </c>
      <c r="C14088" s="74" t="s">
        <v>178</v>
      </c>
      <c r="D14088" s="73">
        <v>400.37</v>
      </c>
    </row>
    <row r="14089" spans="2:4" x14ac:dyDescent="0.3">
      <c r="B14089" s="72" t="s">
        <v>468</v>
      </c>
      <c r="C14089" s="74" t="s">
        <v>180</v>
      </c>
      <c r="D14089" s="73">
        <v>21752.21</v>
      </c>
    </row>
    <row r="14090" spans="2:4" x14ac:dyDescent="0.3">
      <c r="B14090" s="72" t="s">
        <v>468</v>
      </c>
      <c r="C14090" s="74" t="s">
        <v>182</v>
      </c>
      <c r="D14090" s="73">
        <v>498177.65</v>
      </c>
    </row>
    <row r="14091" spans="2:4" x14ac:dyDescent="0.3">
      <c r="B14091" s="72" t="s">
        <v>468</v>
      </c>
      <c r="C14091" s="74" t="s">
        <v>139</v>
      </c>
      <c r="D14091" s="73">
        <v>235668.03</v>
      </c>
    </row>
    <row r="14092" spans="2:4" x14ac:dyDescent="0.3">
      <c r="B14092" s="72" t="s">
        <v>468</v>
      </c>
      <c r="C14092" s="74" t="s">
        <v>141</v>
      </c>
      <c r="D14092" s="73">
        <v>164217</v>
      </c>
    </row>
    <row r="14093" spans="2:4" x14ac:dyDescent="0.3">
      <c r="B14093" s="72" t="s">
        <v>468</v>
      </c>
      <c r="C14093" s="74" t="s">
        <v>143</v>
      </c>
      <c r="D14093" s="73">
        <v>13138.07</v>
      </c>
    </row>
    <row r="14094" spans="2:4" x14ac:dyDescent="0.3">
      <c r="B14094" s="72" t="s">
        <v>468</v>
      </c>
      <c r="C14094" s="74" t="s">
        <v>145</v>
      </c>
      <c r="D14094" s="73">
        <v>5683.45</v>
      </c>
    </row>
    <row r="14095" spans="2:4" x14ac:dyDescent="0.3">
      <c r="B14095" s="72" t="s">
        <v>468</v>
      </c>
      <c r="C14095" s="74" t="s">
        <v>147</v>
      </c>
      <c r="D14095" s="73">
        <v>1116.0900000000001</v>
      </c>
    </row>
    <row r="14096" spans="2:4" x14ac:dyDescent="0.3">
      <c r="B14096" s="72" t="s">
        <v>468</v>
      </c>
      <c r="C14096" s="74" t="s">
        <v>149</v>
      </c>
      <c r="D14096" s="73">
        <v>5549.28</v>
      </c>
    </row>
    <row r="14097" spans="2:4" x14ac:dyDescent="0.3">
      <c r="B14097" s="72" t="s">
        <v>468</v>
      </c>
      <c r="C14097" s="74" t="s">
        <v>159</v>
      </c>
      <c r="D14097" s="73">
        <v>59155.06</v>
      </c>
    </row>
    <row r="14098" spans="2:4" x14ac:dyDescent="0.3">
      <c r="B14098" s="72" t="s">
        <v>468</v>
      </c>
      <c r="C14098" s="74" t="s">
        <v>161</v>
      </c>
      <c r="D14098" s="73">
        <v>153629.49</v>
      </c>
    </row>
    <row r="14099" spans="2:4" x14ac:dyDescent="0.3">
      <c r="B14099" s="72" t="s">
        <v>468</v>
      </c>
      <c r="C14099" s="74" t="s">
        <v>163</v>
      </c>
      <c r="D14099" s="73">
        <v>38404.170000000006</v>
      </c>
    </row>
    <row r="14100" spans="2:4" x14ac:dyDescent="0.3">
      <c r="B14100" s="72" t="s">
        <v>468</v>
      </c>
      <c r="C14100" s="74" t="s">
        <v>165</v>
      </c>
      <c r="D14100" s="73">
        <v>84954.37</v>
      </c>
    </row>
    <row r="14101" spans="2:4" x14ac:dyDescent="0.3">
      <c r="B14101" s="72" t="s">
        <v>468</v>
      </c>
      <c r="C14101" s="74" t="s">
        <v>124</v>
      </c>
      <c r="D14101" s="73">
        <v>16786.690000000002</v>
      </c>
    </row>
    <row r="14102" spans="2:4" x14ac:dyDescent="0.3">
      <c r="B14102" s="72" t="s">
        <v>468</v>
      </c>
      <c r="C14102" s="74" t="s">
        <v>126</v>
      </c>
      <c r="D14102" s="73">
        <v>12646.310000000001</v>
      </c>
    </row>
    <row r="14103" spans="2:4" x14ac:dyDescent="0.3">
      <c r="B14103" s="72" t="s">
        <v>468</v>
      </c>
      <c r="C14103" s="74" t="s">
        <v>128</v>
      </c>
      <c r="D14103" s="73">
        <v>70707.45</v>
      </c>
    </row>
    <row r="14104" spans="2:4" x14ac:dyDescent="0.3">
      <c r="B14104" s="72" t="s">
        <v>468</v>
      </c>
      <c r="C14104" s="74" t="s">
        <v>130</v>
      </c>
      <c r="D14104" s="73">
        <v>654.13</v>
      </c>
    </row>
    <row r="14105" spans="2:4" x14ac:dyDescent="0.3">
      <c r="B14105" s="72" t="s">
        <v>468</v>
      </c>
      <c r="C14105" s="74" t="s">
        <v>132</v>
      </c>
      <c r="D14105" s="73">
        <v>161124.99</v>
      </c>
    </row>
    <row r="14106" spans="2:4" x14ac:dyDescent="0.3">
      <c r="B14106" s="72" t="s">
        <v>468</v>
      </c>
      <c r="C14106" s="74" t="s">
        <v>39</v>
      </c>
      <c r="D14106" s="73">
        <v>9019.67</v>
      </c>
    </row>
    <row r="14107" spans="2:4" x14ac:dyDescent="0.3">
      <c r="B14107" s="72" t="s">
        <v>468</v>
      </c>
      <c r="C14107" s="74" t="s">
        <v>49</v>
      </c>
      <c r="D14107" s="73">
        <v>28817.65</v>
      </c>
    </row>
    <row r="14108" spans="2:4" x14ac:dyDescent="0.3">
      <c r="B14108" s="72" t="s">
        <v>468</v>
      </c>
      <c r="C14108" s="74" t="s">
        <v>51</v>
      </c>
      <c r="D14108" s="73">
        <v>7094.01</v>
      </c>
    </row>
    <row r="14109" spans="2:4" x14ac:dyDescent="0.3">
      <c r="B14109" s="72" t="s">
        <v>468</v>
      </c>
      <c r="C14109" s="74" t="s">
        <v>55</v>
      </c>
      <c r="D14109" s="73">
        <v>41581.79</v>
      </c>
    </row>
    <row r="14110" spans="2:4" x14ac:dyDescent="0.3">
      <c r="B14110" s="72" t="s">
        <v>468</v>
      </c>
      <c r="C14110" s="74" t="s">
        <v>57</v>
      </c>
      <c r="D14110" s="73">
        <v>18566.759999999998</v>
      </c>
    </row>
    <row r="14111" spans="2:4" x14ac:dyDescent="0.3">
      <c r="B14111" s="72" t="s">
        <v>468</v>
      </c>
      <c r="C14111" s="74" t="s">
        <v>65</v>
      </c>
      <c r="D14111" s="73">
        <v>7541.93</v>
      </c>
    </row>
    <row r="14112" spans="2:4" x14ac:dyDescent="0.3">
      <c r="B14112" s="72" t="s">
        <v>468</v>
      </c>
      <c r="C14112" s="74" t="s">
        <v>67</v>
      </c>
      <c r="D14112" s="73">
        <v>90</v>
      </c>
    </row>
    <row r="14113" spans="2:4" x14ac:dyDescent="0.3">
      <c r="B14113" s="72" t="s">
        <v>468</v>
      </c>
      <c r="C14113" s="74" t="s">
        <v>69</v>
      </c>
      <c r="D14113" s="73">
        <v>27944.639999999999</v>
      </c>
    </row>
    <row r="14114" spans="2:4" x14ac:dyDescent="0.3">
      <c r="B14114" s="72" t="s">
        <v>468</v>
      </c>
      <c r="C14114" s="74" t="s">
        <v>71</v>
      </c>
      <c r="D14114" s="73">
        <v>30432.05</v>
      </c>
    </row>
    <row r="14115" spans="2:4" x14ac:dyDescent="0.3">
      <c r="B14115" s="72" t="s">
        <v>468</v>
      </c>
      <c r="C14115" s="74" t="s">
        <v>81</v>
      </c>
      <c r="D14115" s="73">
        <v>18590.04</v>
      </c>
    </row>
    <row r="14116" spans="2:4" x14ac:dyDescent="0.3">
      <c r="B14116" s="72" t="s">
        <v>468</v>
      </c>
      <c r="C14116" s="74" t="s">
        <v>85</v>
      </c>
      <c r="D14116" s="73">
        <v>1145.94</v>
      </c>
    </row>
    <row r="14117" spans="2:4" x14ac:dyDescent="0.3">
      <c r="B14117" s="72" t="s">
        <v>468</v>
      </c>
      <c r="C14117" s="74" t="s">
        <v>87</v>
      </c>
      <c r="D14117" s="73">
        <v>5798.64</v>
      </c>
    </row>
    <row r="14118" spans="2:4" x14ac:dyDescent="0.3">
      <c r="B14118" s="72" t="s">
        <v>468</v>
      </c>
      <c r="C14118" s="74" t="s">
        <v>91</v>
      </c>
      <c r="D14118" s="73">
        <v>8639.4600000000009</v>
      </c>
    </row>
    <row r="14119" spans="2:4" x14ac:dyDescent="0.3">
      <c r="B14119" s="72" t="s">
        <v>468</v>
      </c>
      <c r="C14119" s="74" t="s">
        <v>93</v>
      </c>
      <c r="D14119" s="73">
        <v>9324.39</v>
      </c>
    </row>
    <row r="14120" spans="2:4" x14ac:dyDescent="0.3">
      <c r="B14120" s="72" t="s">
        <v>468</v>
      </c>
      <c r="C14120" s="74" t="s">
        <v>95</v>
      </c>
      <c r="D14120" s="73">
        <v>20470.38</v>
      </c>
    </row>
    <row r="14121" spans="2:4" x14ac:dyDescent="0.3">
      <c r="B14121" s="72" t="s">
        <v>468</v>
      </c>
      <c r="C14121" s="74" t="s">
        <v>97</v>
      </c>
      <c r="D14121" s="73">
        <v>7553.5</v>
      </c>
    </row>
    <row r="14122" spans="2:4" x14ac:dyDescent="0.3">
      <c r="B14122" s="72" t="s">
        <v>468</v>
      </c>
      <c r="C14122" s="74" t="s">
        <v>99</v>
      </c>
      <c r="D14122" s="73">
        <v>12713</v>
      </c>
    </row>
    <row r="14123" spans="2:4" x14ac:dyDescent="0.3">
      <c r="B14123" s="72" t="s">
        <v>468</v>
      </c>
      <c r="C14123" s="74" t="s">
        <v>105</v>
      </c>
      <c r="D14123" s="73">
        <v>1131</v>
      </c>
    </row>
    <row r="14124" spans="2:4" x14ac:dyDescent="0.3">
      <c r="B14124" s="72" t="s">
        <v>468</v>
      </c>
      <c r="C14124" s="74" t="s">
        <v>107</v>
      </c>
      <c r="D14124" s="73">
        <v>3149.6</v>
      </c>
    </row>
    <row r="14125" spans="2:4" x14ac:dyDescent="0.3">
      <c r="B14125" s="72" t="s">
        <v>468</v>
      </c>
      <c r="C14125" s="74" t="s">
        <v>109</v>
      </c>
      <c r="D14125" s="73">
        <v>196761.36</v>
      </c>
    </row>
    <row r="14126" spans="2:4" x14ac:dyDescent="0.3">
      <c r="B14126" s="72" t="s">
        <v>468</v>
      </c>
      <c r="C14126" s="74" t="s">
        <v>111</v>
      </c>
      <c r="D14126" s="73">
        <v>5897.31</v>
      </c>
    </row>
    <row r="14127" spans="2:4" x14ac:dyDescent="0.3">
      <c r="B14127" s="72" t="s">
        <v>468</v>
      </c>
      <c r="C14127" s="74" t="s">
        <v>117</v>
      </c>
      <c r="D14127" s="73">
        <v>66047.38</v>
      </c>
    </row>
    <row r="14128" spans="2:4" x14ac:dyDescent="0.3">
      <c r="B14128" s="72" t="s">
        <v>468</v>
      </c>
      <c r="C14128" s="74" t="s">
        <v>119</v>
      </c>
      <c r="D14128" s="73">
        <v>1406.02</v>
      </c>
    </row>
    <row r="14129" spans="2:4" x14ac:dyDescent="0.3">
      <c r="B14129" s="72" t="s">
        <v>468</v>
      </c>
      <c r="C14129" s="74" t="s">
        <v>121</v>
      </c>
      <c r="D14129" s="73">
        <v>212.32</v>
      </c>
    </row>
    <row r="14130" spans="2:4" x14ac:dyDescent="0.3">
      <c r="B14130" s="72" t="s">
        <v>468</v>
      </c>
      <c r="C14130" s="74" t="s">
        <v>22</v>
      </c>
      <c r="D14130" s="73">
        <v>1783.6100000000001</v>
      </c>
    </row>
    <row r="14131" spans="2:4" x14ac:dyDescent="0.3">
      <c r="B14131" s="72" t="s">
        <v>468</v>
      </c>
      <c r="C14131" s="74" t="s">
        <v>6</v>
      </c>
      <c r="D14131" s="73">
        <v>16149.810000000001</v>
      </c>
    </row>
    <row r="14132" spans="2:4" x14ac:dyDescent="0.3">
      <c r="B14132" s="72" t="s">
        <v>468</v>
      </c>
      <c r="C14132" s="74" t="s">
        <v>16</v>
      </c>
      <c r="D14132" s="73">
        <v>23315.33</v>
      </c>
    </row>
    <row r="14133" spans="2:4" x14ac:dyDescent="0.3">
      <c r="B14133" s="72" t="s">
        <v>740</v>
      </c>
      <c r="C14133" s="74" t="s">
        <v>186</v>
      </c>
      <c r="D14133" s="73">
        <v>2501.31</v>
      </c>
    </row>
    <row r="14134" spans="2:4" x14ac:dyDescent="0.3">
      <c r="B14134" s="72" t="s">
        <v>740</v>
      </c>
      <c r="C14134" s="74" t="s">
        <v>187</v>
      </c>
      <c r="D14134" s="73">
        <v>480</v>
      </c>
    </row>
    <row r="14135" spans="2:4" x14ac:dyDescent="0.3">
      <c r="B14135" s="72" t="s">
        <v>740</v>
      </c>
      <c r="C14135" s="74" t="s">
        <v>190</v>
      </c>
      <c r="D14135" s="73">
        <v>12433.61</v>
      </c>
    </row>
    <row r="14136" spans="2:4" x14ac:dyDescent="0.3">
      <c r="B14136" s="72" t="s">
        <v>740</v>
      </c>
      <c r="C14136" s="74" t="s">
        <v>191</v>
      </c>
      <c r="D14136" s="73">
        <v>2137.7199999999998</v>
      </c>
    </row>
    <row r="14137" spans="2:4" x14ac:dyDescent="0.3">
      <c r="B14137" s="72" t="s">
        <v>740</v>
      </c>
      <c r="C14137" s="74" t="s">
        <v>192</v>
      </c>
      <c r="D14137" s="73">
        <v>398953.79000000004</v>
      </c>
    </row>
    <row r="14138" spans="2:4" x14ac:dyDescent="0.3">
      <c r="B14138" s="72" t="s">
        <v>740</v>
      </c>
      <c r="C14138" s="74" t="s">
        <v>174</v>
      </c>
      <c r="D14138" s="73">
        <v>3000</v>
      </c>
    </row>
    <row r="14139" spans="2:4" x14ac:dyDescent="0.3">
      <c r="B14139" s="72" t="s">
        <v>740</v>
      </c>
      <c r="C14139" s="74" t="s">
        <v>180</v>
      </c>
      <c r="D14139" s="73">
        <v>4853.2299999999996</v>
      </c>
    </row>
    <row r="14140" spans="2:4" x14ac:dyDescent="0.3">
      <c r="B14140" s="72" t="s">
        <v>740</v>
      </c>
      <c r="C14140" s="74" t="s">
        <v>182</v>
      </c>
      <c r="D14140" s="73">
        <v>155970.37</v>
      </c>
    </row>
    <row r="14141" spans="2:4" x14ac:dyDescent="0.3">
      <c r="B14141" s="72" t="s">
        <v>740</v>
      </c>
      <c r="C14141" s="74" t="s">
        <v>135</v>
      </c>
      <c r="D14141" s="73">
        <v>44.44</v>
      </c>
    </row>
    <row r="14142" spans="2:4" x14ac:dyDescent="0.3">
      <c r="B14142" s="72" t="s">
        <v>740</v>
      </c>
      <c r="C14142" s="74" t="s">
        <v>137</v>
      </c>
      <c r="D14142" s="73">
        <v>44.44</v>
      </c>
    </row>
    <row r="14143" spans="2:4" x14ac:dyDescent="0.3">
      <c r="B14143" s="72" t="s">
        <v>740</v>
      </c>
      <c r="C14143" s="74" t="s">
        <v>139</v>
      </c>
      <c r="D14143" s="73">
        <v>76472</v>
      </c>
    </row>
    <row r="14144" spans="2:4" x14ac:dyDescent="0.3">
      <c r="B14144" s="72" t="s">
        <v>740</v>
      </c>
      <c r="C14144" s="74" t="s">
        <v>141</v>
      </c>
      <c r="D14144" s="73">
        <v>69696</v>
      </c>
    </row>
    <row r="14145" spans="2:4" x14ac:dyDescent="0.3">
      <c r="B14145" s="72" t="s">
        <v>740</v>
      </c>
      <c r="C14145" s="74" t="s">
        <v>143</v>
      </c>
      <c r="D14145" s="73">
        <v>4549.26</v>
      </c>
    </row>
    <row r="14146" spans="2:4" x14ac:dyDescent="0.3">
      <c r="B14146" s="72" t="s">
        <v>740</v>
      </c>
      <c r="C14146" s="74" t="s">
        <v>145</v>
      </c>
      <c r="D14146" s="73">
        <v>2429.7700000000004</v>
      </c>
    </row>
    <row r="14147" spans="2:4" x14ac:dyDescent="0.3">
      <c r="B14147" s="72" t="s">
        <v>740</v>
      </c>
      <c r="C14147" s="74" t="s">
        <v>147</v>
      </c>
      <c r="D14147" s="73">
        <v>952.55</v>
      </c>
    </row>
    <row r="14148" spans="2:4" x14ac:dyDescent="0.3">
      <c r="B14148" s="72" t="s">
        <v>740</v>
      </c>
      <c r="C14148" s="74" t="s">
        <v>149</v>
      </c>
      <c r="D14148" s="73">
        <v>1925.68</v>
      </c>
    </row>
    <row r="14149" spans="2:4" x14ac:dyDescent="0.3">
      <c r="B14149" s="72" t="s">
        <v>740</v>
      </c>
      <c r="C14149" s="74" t="s">
        <v>159</v>
      </c>
      <c r="D14149" s="73">
        <v>14528.060000000001</v>
      </c>
    </row>
    <row r="14150" spans="2:4" x14ac:dyDescent="0.3">
      <c r="B14150" s="72" t="s">
        <v>740</v>
      </c>
      <c r="C14150" s="74" t="s">
        <v>161</v>
      </c>
      <c r="D14150" s="73">
        <v>59591.63</v>
      </c>
    </row>
    <row r="14151" spans="2:4" x14ac:dyDescent="0.3">
      <c r="B14151" s="72" t="s">
        <v>740</v>
      </c>
      <c r="C14151" s="74" t="s">
        <v>163</v>
      </c>
      <c r="D14151" s="73">
        <v>12097.3</v>
      </c>
    </row>
    <row r="14152" spans="2:4" x14ac:dyDescent="0.3">
      <c r="B14152" s="72" t="s">
        <v>740</v>
      </c>
      <c r="C14152" s="74" t="s">
        <v>165</v>
      </c>
      <c r="D14152" s="73">
        <v>31395.589999999997</v>
      </c>
    </row>
    <row r="14153" spans="2:4" x14ac:dyDescent="0.3">
      <c r="B14153" s="72" t="s">
        <v>740</v>
      </c>
      <c r="C14153" s="74" t="s">
        <v>124</v>
      </c>
      <c r="D14153" s="73">
        <v>7760.02</v>
      </c>
    </row>
    <row r="14154" spans="2:4" x14ac:dyDescent="0.3">
      <c r="B14154" s="72" t="s">
        <v>740</v>
      </c>
      <c r="C14154" s="74" t="s">
        <v>126</v>
      </c>
      <c r="D14154" s="73">
        <v>49116.03</v>
      </c>
    </row>
    <row r="14155" spans="2:4" x14ac:dyDescent="0.3">
      <c r="B14155" s="72" t="s">
        <v>740</v>
      </c>
      <c r="C14155" s="74" t="s">
        <v>128</v>
      </c>
      <c r="D14155" s="73">
        <v>34643.58</v>
      </c>
    </row>
    <row r="14156" spans="2:4" x14ac:dyDescent="0.3">
      <c r="B14156" s="72" t="s">
        <v>740</v>
      </c>
      <c r="C14156" s="74" t="s">
        <v>132</v>
      </c>
      <c r="D14156" s="73">
        <v>183606.00999999998</v>
      </c>
    </row>
    <row r="14157" spans="2:4" x14ac:dyDescent="0.3">
      <c r="B14157" s="72" t="s">
        <v>740</v>
      </c>
      <c r="C14157" s="74" t="s">
        <v>39</v>
      </c>
      <c r="D14157" s="73">
        <v>2312.4499999999998</v>
      </c>
    </row>
    <row r="14158" spans="2:4" x14ac:dyDescent="0.3">
      <c r="B14158" s="72" t="s">
        <v>740</v>
      </c>
      <c r="C14158" s="74" t="s">
        <v>47</v>
      </c>
      <c r="D14158" s="73">
        <v>7845.18</v>
      </c>
    </row>
    <row r="14159" spans="2:4" x14ac:dyDescent="0.3">
      <c r="B14159" s="72" t="s">
        <v>740</v>
      </c>
      <c r="C14159" s="74" t="s">
        <v>49</v>
      </c>
      <c r="D14159" s="73">
        <v>11202.68</v>
      </c>
    </row>
    <row r="14160" spans="2:4" x14ac:dyDescent="0.3">
      <c r="B14160" s="72" t="s">
        <v>740</v>
      </c>
      <c r="C14160" s="74" t="s">
        <v>55</v>
      </c>
      <c r="D14160" s="73">
        <v>30000</v>
      </c>
    </row>
    <row r="14161" spans="2:4" x14ac:dyDescent="0.3">
      <c r="B14161" s="72" t="s">
        <v>740</v>
      </c>
      <c r="C14161" s="74" t="s">
        <v>57</v>
      </c>
      <c r="D14161" s="73">
        <v>2614.1</v>
      </c>
    </row>
    <row r="14162" spans="2:4" x14ac:dyDescent="0.3">
      <c r="B14162" s="72" t="s">
        <v>740</v>
      </c>
      <c r="C14162" s="74" t="s">
        <v>59</v>
      </c>
      <c r="D14162" s="73">
        <v>420</v>
      </c>
    </row>
    <row r="14163" spans="2:4" x14ac:dyDescent="0.3">
      <c r="B14163" s="72" t="s">
        <v>740</v>
      </c>
      <c r="C14163" s="74" t="s">
        <v>65</v>
      </c>
      <c r="D14163" s="73">
        <v>4267.38</v>
      </c>
    </row>
    <row r="14164" spans="2:4" x14ac:dyDescent="0.3">
      <c r="B14164" s="72" t="s">
        <v>740</v>
      </c>
      <c r="C14164" s="74" t="s">
        <v>67</v>
      </c>
      <c r="D14164" s="73">
        <v>331</v>
      </c>
    </row>
    <row r="14165" spans="2:4" x14ac:dyDescent="0.3">
      <c r="B14165" s="72" t="s">
        <v>740</v>
      </c>
      <c r="C14165" s="74" t="s">
        <v>69</v>
      </c>
      <c r="D14165" s="73">
        <v>13549.210000000001</v>
      </c>
    </row>
    <row r="14166" spans="2:4" x14ac:dyDescent="0.3">
      <c r="B14166" s="72" t="s">
        <v>740</v>
      </c>
      <c r="C14166" s="74" t="s">
        <v>91</v>
      </c>
      <c r="D14166" s="73">
        <v>33849.339999999997</v>
      </c>
    </row>
    <row r="14167" spans="2:4" x14ac:dyDescent="0.3">
      <c r="B14167" s="72" t="s">
        <v>740</v>
      </c>
      <c r="C14167" s="74" t="s">
        <v>93</v>
      </c>
      <c r="D14167" s="73">
        <v>8634.09</v>
      </c>
    </row>
    <row r="14168" spans="2:4" x14ac:dyDescent="0.3">
      <c r="B14168" s="72" t="s">
        <v>740</v>
      </c>
      <c r="C14168" s="74" t="s">
        <v>95</v>
      </c>
      <c r="D14168" s="73">
        <v>1035.75</v>
      </c>
    </row>
    <row r="14169" spans="2:4" x14ac:dyDescent="0.3">
      <c r="B14169" s="72" t="s">
        <v>740</v>
      </c>
      <c r="C14169" s="74" t="s">
        <v>97</v>
      </c>
      <c r="D14169" s="73">
        <v>810</v>
      </c>
    </row>
    <row r="14170" spans="2:4" x14ac:dyDescent="0.3">
      <c r="B14170" s="72" t="s">
        <v>740</v>
      </c>
      <c r="C14170" s="74" t="s">
        <v>99</v>
      </c>
      <c r="D14170" s="73">
        <v>14500</v>
      </c>
    </row>
    <row r="14171" spans="2:4" x14ac:dyDescent="0.3">
      <c r="B14171" s="72" t="s">
        <v>740</v>
      </c>
      <c r="C14171" s="74" t="s">
        <v>101</v>
      </c>
      <c r="D14171" s="73">
        <v>84.48</v>
      </c>
    </row>
    <row r="14172" spans="2:4" x14ac:dyDescent="0.3">
      <c r="B14172" s="72" t="s">
        <v>740</v>
      </c>
      <c r="C14172" s="74" t="s">
        <v>105</v>
      </c>
      <c r="D14172" s="73">
        <v>1161</v>
      </c>
    </row>
    <row r="14173" spans="2:4" x14ac:dyDescent="0.3">
      <c r="B14173" s="72" t="s">
        <v>740</v>
      </c>
      <c r="C14173" s="74" t="s">
        <v>107</v>
      </c>
      <c r="D14173" s="73">
        <v>1880</v>
      </c>
    </row>
    <row r="14174" spans="2:4" x14ac:dyDescent="0.3">
      <c r="B14174" s="72" t="s">
        <v>740</v>
      </c>
      <c r="C14174" s="74" t="s">
        <v>109</v>
      </c>
      <c r="D14174" s="73">
        <v>38274.93</v>
      </c>
    </row>
    <row r="14175" spans="2:4" x14ac:dyDescent="0.3">
      <c r="B14175" s="72" t="s">
        <v>740</v>
      </c>
      <c r="C14175" s="74" t="s">
        <v>111</v>
      </c>
      <c r="D14175" s="73">
        <v>3107.38</v>
      </c>
    </row>
    <row r="14176" spans="2:4" x14ac:dyDescent="0.3">
      <c r="B14176" s="72" t="s">
        <v>740</v>
      </c>
      <c r="C14176" s="74" t="s">
        <v>117</v>
      </c>
      <c r="D14176" s="73">
        <v>52490.53</v>
      </c>
    </row>
    <row r="14177" spans="2:4" x14ac:dyDescent="0.3">
      <c r="B14177" s="72" t="s">
        <v>740</v>
      </c>
      <c r="C14177" s="74" t="s">
        <v>119</v>
      </c>
      <c r="D14177" s="73">
        <v>446.2</v>
      </c>
    </row>
    <row r="14178" spans="2:4" x14ac:dyDescent="0.3">
      <c r="B14178" s="72" t="s">
        <v>740</v>
      </c>
      <c r="C14178" s="74" t="s">
        <v>121</v>
      </c>
      <c r="D14178" s="73">
        <v>503.4</v>
      </c>
    </row>
    <row r="14179" spans="2:4" x14ac:dyDescent="0.3">
      <c r="B14179" s="72" t="s">
        <v>740</v>
      </c>
      <c r="C14179" s="74" t="s">
        <v>22</v>
      </c>
      <c r="D14179" s="73">
        <v>2526.91</v>
      </c>
    </row>
    <row r="14180" spans="2:4" x14ac:dyDescent="0.3">
      <c r="B14180" s="72" t="s">
        <v>740</v>
      </c>
      <c r="C14180" s="74" t="s">
        <v>12</v>
      </c>
      <c r="D14180" s="73">
        <v>12750.36</v>
      </c>
    </row>
    <row r="14181" spans="2:4" x14ac:dyDescent="0.3">
      <c r="B14181" s="72" t="s">
        <v>740</v>
      </c>
      <c r="C14181" s="74" t="s">
        <v>16</v>
      </c>
      <c r="D14181" s="73">
        <v>59189.68</v>
      </c>
    </row>
    <row r="14182" spans="2:4" x14ac:dyDescent="0.3">
      <c r="B14182" s="72" t="s">
        <v>740</v>
      </c>
      <c r="C14182" s="74" t="s">
        <v>18</v>
      </c>
      <c r="D14182" s="73">
        <v>10464.84</v>
      </c>
    </row>
    <row r="14183" spans="2:4" x14ac:dyDescent="0.3">
      <c r="B14183" s="72" t="s">
        <v>364</v>
      </c>
      <c r="C14183" s="74" t="s">
        <v>186</v>
      </c>
      <c r="D14183" s="73">
        <v>688.8</v>
      </c>
    </row>
    <row r="14184" spans="2:4" x14ac:dyDescent="0.3">
      <c r="B14184" s="72" t="s">
        <v>364</v>
      </c>
      <c r="C14184" s="74" t="s">
        <v>187</v>
      </c>
      <c r="D14184" s="73">
        <v>1050</v>
      </c>
    </row>
    <row r="14185" spans="2:4" x14ac:dyDescent="0.3">
      <c r="B14185" s="72" t="s">
        <v>364</v>
      </c>
      <c r="C14185" s="74" t="s">
        <v>190</v>
      </c>
      <c r="D14185" s="73">
        <v>129</v>
      </c>
    </row>
    <row r="14186" spans="2:4" x14ac:dyDescent="0.3">
      <c r="B14186" s="72" t="s">
        <v>364</v>
      </c>
      <c r="C14186" s="74" t="s">
        <v>191</v>
      </c>
      <c r="D14186" s="73">
        <v>460.09</v>
      </c>
    </row>
    <row r="14187" spans="2:4" x14ac:dyDescent="0.3">
      <c r="B14187" s="72" t="s">
        <v>364</v>
      </c>
      <c r="C14187" s="74" t="s">
        <v>192</v>
      </c>
      <c r="D14187" s="73">
        <v>203563.72</v>
      </c>
    </row>
    <row r="14188" spans="2:4" x14ac:dyDescent="0.3">
      <c r="B14188" s="72" t="s">
        <v>364</v>
      </c>
      <c r="C14188" s="74" t="s">
        <v>180</v>
      </c>
      <c r="D14188" s="73">
        <v>3149.31</v>
      </c>
    </row>
    <row r="14189" spans="2:4" x14ac:dyDescent="0.3">
      <c r="B14189" s="72" t="s">
        <v>364</v>
      </c>
      <c r="C14189" s="74" t="s">
        <v>182</v>
      </c>
      <c r="D14189" s="73">
        <v>90042.07</v>
      </c>
    </row>
    <row r="14190" spans="2:4" x14ac:dyDescent="0.3">
      <c r="B14190" s="72" t="s">
        <v>364</v>
      </c>
      <c r="C14190" s="74" t="s">
        <v>135</v>
      </c>
      <c r="D14190" s="73">
        <v>22.53</v>
      </c>
    </row>
    <row r="14191" spans="2:4" x14ac:dyDescent="0.3">
      <c r="B14191" s="72" t="s">
        <v>364</v>
      </c>
      <c r="C14191" s="74" t="s">
        <v>137</v>
      </c>
      <c r="D14191" s="73">
        <v>22.54</v>
      </c>
    </row>
    <row r="14192" spans="2:4" x14ac:dyDescent="0.3">
      <c r="B14192" s="72" t="s">
        <v>364</v>
      </c>
      <c r="C14192" s="74" t="s">
        <v>139</v>
      </c>
      <c r="D14192" s="73">
        <v>34848</v>
      </c>
    </row>
    <row r="14193" spans="2:4" x14ac:dyDescent="0.3">
      <c r="B14193" s="72" t="s">
        <v>364</v>
      </c>
      <c r="C14193" s="74" t="s">
        <v>141</v>
      </c>
      <c r="D14193" s="73">
        <v>46464</v>
      </c>
    </row>
    <row r="14194" spans="2:4" x14ac:dyDescent="0.3">
      <c r="B14194" s="72" t="s">
        <v>364</v>
      </c>
      <c r="C14194" s="74" t="s">
        <v>143</v>
      </c>
      <c r="D14194" s="73">
        <v>2882.4799999999996</v>
      </c>
    </row>
    <row r="14195" spans="2:4" x14ac:dyDescent="0.3">
      <c r="B14195" s="72" t="s">
        <v>364</v>
      </c>
      <c r="C14195" s="74" t="s">
        <v>145</v>
      </c>
      <c r="D14195" s="73">
        <v>1602.88</v>
      </c>
    </row>
    <row r="14196" spans="2:4" x14ac:dyDescent="0.3">
      <c r="B14196" s="72" t="s">
        <v>364</v>
      </c>
      <c r="C14196" s="74" t="s">
        <v>147</v>
      </c>
      <c r="D14196" s="73">
        <v>45.1</v>
      </c>
    </row>
    <row r="14197" spans="2:4" x14ac:dyDescent="0.3">
      <c r="B14197" s="72" t="s">
        <v>364</v>
      </c>
      <c r="C14197" s="74" t="s">
        <v>149</v>
      </c>
      <c r="D14197" s="73">
        <v>85.22999999999999</v>
      </c>
    </row>
    <row r="14198" spans="2:4" x14ac:dyDescent="0.3">
      <c r="B14198" s="72" t="s">
        <v>364</v>
      </c>
      <c r="C14198" s="74" t="s">
        <v>159</v>
      </c>
      <c r="D14198" s="73">
        <v>10056.4</v>
      </c>
    </row>
    <row r="14199" spans="2:4" x14ac:dyDescent="0.3">
      <c r="B14199" s="72" t="s">
        <v>364</v>
      </c>
      <c r="C14199" s="74" t="s">
        <v>161</v>
      </c>
      <c r="D14199" s="73">
        <v>29219.9</v>
      </c>
    </row>
    <row r="14200" spans="2:4" x14ac:dyDescent="0.3">
      <c r="B14200" s="72" t="s">
        <v>364</v>
      </c>
      <c r="C14200" s="74" t="s">
        <v>163</v>
      </c>
      <c r="D14200" s="73">
        <v>7019.85</v>
      </c>
    </row>
    <row r="14201" spans="2:4" x14ac:dyDescent="0.3">
      <c r="B14201" s="72" t="s">
        <v>364</v>
      </c>
      <c r="C14201" s="74" t="s">
        <v>165</v>
      </c>
      <c r="D14201" s="73">
        <v>15504.439999999999</v>
      </c>
    </row>
    <row r="14202" spans="2:4" x14ac:dyDescent="0.3">
      <c r="B14202" s="72" t="s">
        <v>364</v>
      </c>
      <c r="C14202" s="74" t="s">
        <v>124</v>
      </c>
      <c r="D14202" s="73">
        <v>6165.96</v>
      </c>
    </row>
    <row r="14203" spans="2:4" x14ac:dyDescent="0.3">
      <c r="B14203" s="72" t="s">
        <v>364</v>
      </c>
      <c r="C14203" s="74" t="s">
        <v>126</v>
      </c>
      <c r="D14203" s="73">
        <v>2157.4</v>
      </c>
    </row>
    <row r="14204" spans="2:4" x14ac:dyDescent="0.3">
      <c r="B14204" s="72" t="s">
        <v>364</v>
      </c>
      <c r="C14204" s="74" t="s">
        <v>128</v>
      </c>
      <c r="D14204" s="73">
        <v>15962.44</v>
      </c>
    </row>
    <row r="14205" spans="2:4" x14ac:dyDescent="0.3">
      <c r="B14205" s="72" t="s">
        <v>364</v>
      </c>
      <c r="C14205" s="74" t="s">
        <v>132</v>
      </c>
      <c r="D14205" s="73">
        <v>19590.760000000002</v>
      </c>
    </row>
    <row r="14206" spans="2:4" x14ac:dyDescent="0.3">
      <c r="B14206" s="72" t="s">
        <v>364</v>
      </c>
      <c r="C14206" s="74" t="s">
        <v>39</v>
      </c>
      <c r="D14206" s="73">
        <v>680</v>
      </c>
    </row>
    <row r="14207" spans="2:4" x14ac:dyDescent="0.3">
      <c r="B14207" s="72" t="s">
        <v>364</v>
      </c>
      <c r="C14207" s="74" t="s">
        <v>47</v>
      </c>
      <c r="D14207" s="73">
        <v>6347.76</v>
      </c>
    </row>
    <row r="14208" spans="2:4" x14ac:dyDescent="0.3">
      <c r="B14208" s="72" t="s">
        <v>364</v>
      </c>
      <c r="C14208" s="74" t="s">
        <v>49</v>
      </c>
      <c r="D14208" s="73">
        <v>4968.47</v>
      </c>
    </row>
    <row r="14209" spans="2:4" x14ac:dyDescent="0.3">
      <c r="B14209" s="72" t="s">
        <v>364</v>
      </c>
      <c r="C14209" s="74" t="s">
        <v>55</v>
      </c>
      <c r="D14209" s="73">
        <v>13000</v>
      </c>
    </row>
    <row r="14210" spans="2:4" x14ac:dyDescent="0.3">
      <c r="B14210" s="72" t="s">
        <v>364</v>
      </c>
      <c r="C14210" s="74" t="s">
        <v>57</v>
      </c>
      <c r="D14210" s="73">
        <v>1715.33</v>
      </c>
    </row>
    <row r="14211" spans="2:4" x14ac:dyDescent="0.3">
      <c r="B14211" s="72" t="s">
        <v>364</v>
      </c>
      <c r="C14211" s="74" t="s">
        <v>59</v>
      </c>
      <c r="D14211" s="73">
        <v>1500</v>
      </c>
    </row>
    <row r="14212" spans="2:4" x14ac:dyDescent="0.3">
      <c r="B14212" s="72" t="s">
        <v>364</v>
      </c>
      <c r="C14212" s="74" t="s">
        <v>65</v>
      </c>
      <c r="D14212" s="73">
        <v>2371.83</v>
      </c>
    </row>
    <row r="14213" spans="2:4" x14ac:dyDescent="0.3">
      <c r="B14213" s="72" t="s">
        <v>364</v>
      </c>
      <c r="C14213" s="74" t="s">
        <v>67</v>
      </c>
      <c r="D14213" s="73">
        <v>29.8</v>
      </c>
    </row>
    <row r="14214" spans="2:4" x14ac:dyDescent="0.3">
      <c r="B14214" s="72" t="s">
        <v>364</v>
      </c>
      <c r="C14214" s="74" t="s">
        <v>69</v>
      </c>
      <c r="D14214" s="73">
        <v>3930.09</v>
      </c>
    </row>
    <row r="14215" spans="2:4" x14ac:dyDescent="0.3">
      <c r="B14215" s="72" t="s">
        <v>364</v>
      </c>
      <c r="C14215" s="74" t="s">
        <v>71</v>
      </c>
      <c r="D14215" s="73">
        <v>7482.25</v>
      </c>
    </row>
    <row r="14216" spans="2:4" x14ac:dyDescent="0.3">
      <c r="B14216" s="72" t="s">
        <v>364</v>
      </c>
      <c r="C14216" s="74" t="s">
        <v>91</v>
      </c>
      <c r="D14216" s="73">
        <v>280</v>
      </c>
    </row>
    <row r="14217" spans="2:4" x14ac:dyDescent="0.3">
      <c r="B14217" s="72" t="s">
        <v>364</v>
      </c>
      <c r="C14217" s="74" t="s">
        <v>93</v>
      </c>
      <c r="D14217" s="73">
        <v>4339.1000000000004</v>
      </c>
    </row>
    <row r="14218" spans="2:4" x14ac:dyDescent="0.3">
      <c r="B14218" s="72" t="s">
        <v>364</v>
      </c>
      <c r="C14218" s="74" t="s">
        <v>97</v>
      </c>
      <c r="D14218" s="73">
        <v>1257.54</v>
      </c>
    </row>
    <row r="14219" spans="2:4" x14ac:dyDescent="0.3">
      <c r="B14219" s="72" t="s">
        <v>364</v>
      </c>
      <c r="C14219" s="74" t="s">
        <v>99</v>
      </c>
      <c r="D14219" s="73">
        <v>14500</v>
      </c>
    </row>
    <row r="14220" spans="2:4" x14ac:dyDescent="0.3">
      <c r="B14220" s="72" t="s">
        <v>364</v>
      </c>
      <c r="C14220" s="74" t="s">
        <v>105</v>
      </c>
      <c r="D14220" s="73">
        <v>1161</v>
      </c>
    </row>
    <row r="14221" spans="2:4" x14ac:dyDescent="0.3">
      <c r="B14221" s="72" t="s">
        <v>364</v>
      </c>
      <c r="C14221" s="74" t="s">
        <v>107</v>
      </c>
      <c r="D14221" s="73">
        <v>763.6</v>
      </c>
    </row>
    <row r="14222" spans="2:4" x14ac:dyDescent="0.3">
      <c r="B14222" s="72" t="s">
        <v>364</v>
      </c>
      <c r="C14222" s="74" t="s">
        <v>109</v>
      </c>
      <c r="D14222" s="73">
        <v>3103.17</v>
      </c>
    </row>
    <row r="14223" spans="2:4" x14ac:dyDescent="0.3">
      <c r="B14223" s="72" t="s">
        <v>364</v>
      </c>
      <c r="C14223" s="74" t="s">
        <v>111</v>
      </c>
      <c r="D14223" s="73">
        <v>960.95</v>
      </c>
    </row>
    <row r="14224" spans="2:4" x14ac:dyDescent="0.3">
      <c r="B14224" s="72" t="s">
        <v>364</v>
      </c>
      <c r="C14224" s="74" t="s">
        <v>117</v>
      </c>
      <c r="D14224" s="73">
        <v>38608.97</v>
      </c>
    </row>
    <row r="14225" spans="2:4" x14ac:dyDescent="0.3">
      <c r="B14225" s="72" t="s">
        <v>364</v>
      </c>
      <c r="C14225" s="74" t="s">
        <v>119</v>
      </c>
      <c r="D14225" s="73">
        <v>407.12</v>
      </c>
    </row>
    <row r="14226" spans="2:4" x14ac:dyDescent="0.3">
      <c r="B14226" s="72" t="s">
        <v>364</v>
      </c>
      <c r="C14226" s="74" t="s">
        <v>121</v>
      </c>
      <c r="D14226" s="73">
        <v>145.75</v>
      </c>
    </row>
    <row r="14227" spans="2:4" x14ac:dyDescent="0.3">
      <c r="B14227" s="72" t="s">
        <v>364</v>
      </c>
      <c r="C14227" s="74" t="s">
        <v>22</v>
      </c>
      <c r="D14227" s="73">
        <v>5205.5</v>
      </c>
    </row>
    <row r="14228" spans="2:4" x14ac:dyDescent="0.3">
      <c r="B14228" s="72" t="s">
        <v>296</v>
      </c>
      <c r="C14228" s="74" t="s">
        <v>194</v>
      </c>
      <c r="D14228" s="73">
        <v>32161.23</v>
      </c>
    </row>
    <row r="14229" spans="2:4" x14ac:dyDescent="0.3">
      <c r="B14229" s="72" t="s">
        <v>296</v>
      </c>
      <c r="C14229" s="74" t="s">
        <v>193</v>
      </c>
      <c r="D14229" s="73">
        <v>-32161.23</v>
      </c>
    </row>
    <row r="14230" spans="2:4" x14ac:dyDescent="0.3">
      <c r="B14230" s="72" t="s">
        <v>296</v>
      </c>
      <c r="C14230" s="74" t="s">
        <v>185</v>
      </c>
      <c r="D14230" s="73">
        <v>18910</v>
      </c>
    </row>
    <row r="14231" spans="2:4" x14ac:dyDescent="0.3">
      <c r="B14231" s="72" t="s">
        <v>296</v>
      </c>
      <c r="C14231" s="74" t="s">
        <v>186</v>
      </c>
      <c r="D14231" s="73">
        <v>8072.76</v>
      </c>
    </row>
    <row r="14232" spans="2:4" x14ac:dyDescent="0.3">
      <c r="B14232" s="72" t="s">
        <v>296</v>
      </c>
      <c r="C14232" s="74" t="s">
        <v>187</v>
      </c>
      <c r="D14232" s="73">
        <v>42646.07</v>
      </c>
    </row>
    <row r="14233" spans="2:4" x14ac:dyDescent="0.3">
      <c r="B14233" s="72" t="s">
        <v>296</v>
      </c>
      <c r="C14233" s="74" t="s">
        <v>190</v>
      </c>
      <c r="D14233" s="73">
        <v>9872.76</v>
      </c>
    </row>
    <row r="14234" spans="2:4" x14ac:dyDescent="0.3">
      <c r="B14234" s="72" t="s">
        <v>296</v>
      </c>
      <c r="C14234" s="74" t="s">
        <v>191</v>
      </c>
      <c r="D14234" s="73">
        <v>37942.980000000003</v>
      </c>
    </row>
    <row r="14235" spans="2:4" x14ac:dyDescent="0.3">
      <c r="B14235" s="72" t="s">
        <v>296</v>
      </c>
      <c r="C14235" s="74" t="s">
        <v>192</v>
      </c>
      <c r="D14235" s="73">
        <v>919242.79</v>
      </c>
    </row>
    <row r="14236" spans="2:4" x14ac:dyDescent="0.3">
      <c r="B14236" s="72" t="s">
        <v>296</v>
      </c>
      <c r="C14236" s="74" t="s">
        <v>172</v>
      </c>
      <c r="D14236" s="73">
        <v>3441.64</v>
      </c>
    </row>
    <row r="14237" spans="2:4" x14ac:dyDescent="0.3">
      <c r="B14237" s="72" t="s">
        <v>296</v>
      </c>
      <c r="C14237" s="74" t="s">
        <v>174</v>
      </c>
      <c r="D14237" s="73">
        <v>30196</v>
      </c>
    </row>
    <row r="14238" spans="2:4" x14ac:dyDescent="0.3">
      <c r="B14238" s="72" t="s">
        <v>296</v>
      </c>
      <c r="C14238" s="74" t="s">
        <v>178</v>
      </c>
      <c r="D14238" s="73">
        <v>34123.96</v>
      </c>
    </row>
    <row r="14239" spans="2:4" x14ac:dyDescent="0.3">
      <c r="B14239" s="72" t="s">
        <v>296</v>
      </c>
      <c r="C14239" s="74" t="s">
        <v>180</v>
      </c>
      <c r="D14239" s="73">
        <v>21467.74</v>
      </c>
    </row>
    <row r="14240" spans="2:4" x14ac:dyDescent="0.3">
      <c r="B14240" s="72" t="s">
        <v>296</v>
      </c>
      <c r="C14240" s="74" t="s">
        <v>182</v>
      </c>
      <c r="D14240" s="73">
        <v>399656.74</v>
      </c>
    </row>
    <row r="14241" spans="2:4" x14ac:dyDescent="0.3">
      <c r="B14241" s="72" t="s">
        <v>296</v>
      </c>
      <c r="C14241" s="74" t="s">
        <v>135</v>
      </c>
      <c r="D14241" s="73">
        <v>1681.16</v>
      </c>
    </row>
    <row r="14242" spans="2:4" x14ac:dyDescent="0.3">
      <c r="B14242" s="72" t="s">
        <v>296</v>
      </c>
      <c r="C14242" s="74" t="s">
        <v>137</v>
      </c>
      <c r="D14242" s="73">
        <v>2963.4799999999996</v>
      </c>
    </row>
    <row r="14243" spans="2:4" x14ac:dyDescent="0.3">
      <c r="B14243" s="72" t="s">
        <v>296</v>
      </c>
      <c r="C14243" s="74" t="s">
        <v>139</v>
      </c>
      <c r="D14243" s="73">
        <v>155215.89000000001</v>
      </c>
    </row>
    <row r="14244" spans="2:4" x14ac:dyDescent="0.3">
      <c r="B14244" s="72" t="s">
        <v>296</v>
      </c>
      <c r="C14244" s="74" t="s">
        <v>141</v>
      </c>
      <c r="D14244" s="73">
        <v>177388.91</v>
      </c>
    </row>
    <row r="14245" spans="2:4" x14ac:dyDescent="0.3">
      <c r="B14245" s="72" t="s">
        <v>296</v>
      </c>
      <c r="C14245" s="74" t="s">
        <v>143</v>
      </c>
      <c r="D14245" s="73">
        <v>14728.07</v>
      </c>
    </row>
    <row r="14246" spans="2:4" x14ac:dyDescent="0.3">
      <c r="B14246" s="72" t="s">
        <v>296</v>
      </c>
      <c r="C14246" s="74" t="s">
        <v>145</v>
      </c>
      <c r="D14246" s="73">
        <v>6049.3600000000006</v>
      </c>
    </row>
    <row r="14247" spans="2:4" x14ac:dyDescent="0.3">
      <c r="B14247" s="72" t="s">
        <v>296</v>
      </c>
      <c r="C14247" s="74" t="s">
        <v>147</v>
      </c>
      <c r="D14247" s="73">
        <v>993.96</v>
      </c>
    </row>
    <row r="14248" spans="2:4" x14ac:dyDescent="0.3">
      <c r="B14248" s="72" t="s">
        <v>296</v>
      </c>
      <c r="C14248" s="74" t="s">
        <v>149</v>
      </c>
      <c r="D14248" s="73">
        <v>1709.99</v>
      </c>
    </row>
    <row r="14249" spans="2:4" x14ac:dyDescent="0.3">
      <c r="B14249" s="72" t="s">
        <v>296</v>
      </c>
      <c r="C14249" s="74" t="s">
        <v>159</v>
      </c>
      <c r="D14249" s="73">
        <v>52301.770000000004</v>
      </c>
    </row>
    <row r="14250" spans="2:4" x14ac:dyDescent="0.3">
      <c r="B14250" s="72" t="s">
        <v>296</v>
      </c>
      <c r="C14250" s="74" t="s">
        <v>161</v>
      </c>
      <c r="D14250" s="73">
        <v>145545.15</v>
      </c>
    </row>
    <row r="14251" spans="2:4" x14ac:dyDescent="0.3">
      <c r="B14251" s="72" t="s">
        <v>296</v>
      </c>
      <c r="C14251" s="74" t="s">
        <v>163</v>
      </c>
      <c r="D14251" s="73">
        <v>36749.86</v>
      </c>
    </row>
    <row r="14252" spans="2:4" x14ac:dyDescent="0.3">
      <c r="B14252" s="72" t="s">
        <v>296</v>
      </c>
      <c r="C14252" s="74" t="s">
        <v>165</v>
      </c>
      <c r="D14252" s="73">
        <v>76306.26999999999</v>
      </c>
    </row>
    <row r="14253" spans="2:4" x14ac:dyDescent="0.3">
      <c r="B14253" s="72" t="s">
        <v>296</v>
      </c>
      <c r="C14253" s="74" t="s">
        <v>124</v>
      </c>
      <c r="D14253" s="73">
        <v>57950.98</v>
      </c>
    </row>
    <row r="14254" spans="2:4" x14ac:dyDescent="0.3">
      <c r="B14254" s="72" t="s">
        <v>296</v>
      </c>
      <c r="C14254" s="74" t="s">
        <v>126</v>
      </c>
      <c r="D14254" s="73">
        <v>9228.14</v>
      </c>
    </row>
    <row r="14255" spans="2:4" x14ac:dyDescent="0.3">
      <c r="B14255" s="72" t="s">
        <v>296</v>
      </c>
      <c r="C14255" s="74" t="s">
        <v>128</v>
      </c>
      <c r="D14255" s="73">
        <v>45531.11</v>
      </c>
    </row>
    <row r="14256" spans="2:4" x14ac:dyDescent="0.3">
      <c r="B14256" s="72" t="s">
        <v>296</v>
      </c>
      <c r="C14256" s="74" t="s">
        <v>130</v>
      </c>
      <c r="D14256" s="73">
        <v>30764</v>
      </c>
    </row>
    <row r="14257" spans="2:4" x14ac:dyDescent="0.3">
      <c r="B14257" s="72" t="s">
        <v>296</v>
      </c>
      <c r="C14257" s="74" t="s">
        <v>132</v>
      </c>
      <c r="D14257" s="73">
        <v>102190.09</v>
      </c>
    </row>
    <row r="14258" spans="2:4" x14ac:dyDescent="0.3">
      <c r="B14258" s="72" t="s">
        <v>296</v>
      </c>
      <c r="C14258" s="74" t="s">
        <v>27</v>
      </c>
      <c r="D14258" s="73">
        <v>650</v>
      </c>
    </row>
    <row r="14259" spans="2:4" x14ac:dyDescent="0.3">
      <c r="B14259" s="72" t="s">
        <v>296</v>
      </c>
      <c r="C14259" s="74" t="s">
        <v>39</v>
      </c>
      <c r="D14259" s="73">
        <v>7307.35</v>
      </c>
    </row>
    <row r="14260" spans="2:4" x14ac:dyDescent="0.3">
      <c r="B14260" s="72" t="s">
        <v>296</v>
      </c>
      <c r="C14260" s="74" t="s">
        <v>45</v>
      </c>
      <c r="D14260" s="73">
        <v>103089.81999999999</v>
      </c>
    </row>
    <row r="14261" spans="2:4" x14ac:dyDescent="0.3">
      <c r="B14261" s="72" t="s">
        <v>296</v>
      </c>
      <c r="C14261" s="74" t="s">
        <v>49</v>
      </c>
      <c r="D14261" s="73">
        <v>39467.35</v>
      </c>
    </row>
    <row r="14262" spans="2:4" x14ac:dyDescent="0.3">
      <c r="B14262" s="72" t="s">
        <v>296</v>
      </c>
      <c r="C14262" s="74" t="s">
        <v>55</v>
      </c>
      <c r="D14262" s="73">
        <v>55485.72</v>
      </c>
    </row>
    <row r="14263" spans="2:4" x14ac:dyDescent="0.3">
      <c r="B14263" s="72" t="s">
        <v>296</v>
      </c>
      <c r="C14263" s="74" t="s">
        <v>57</v>
      </c>
      <c r="D14263" s="73">
        <v>379</v>
      </c>
    </row>
    <row r="14264" spans="2:4" x14ac:dyDescent="0.3">
      <c r="B14264" s="72" t="s">
        <v>296</v>
      </c>
      <c r="C14264" s="74" t="s">
        <v>61</v>
      </c>
      <c r="D14264" s="73">
        <v>2000</v>
      </c>
    </row>
    <row r="14265" spans="2:4" x14ac:dyDescent="0.3">
      <c r="B14265" s="72" t="s">
        <v>296</v>
      </c>
      <c r="C14265" s="74" t="s">
        <v>63</v>
      </c>
      <c r="D14265" s="73">
        <v>7217.6</v>
      </c>
    </row>
    <row r="14266" spans="2:4" x14ac:dyDescent="0.3">
      <c r="B14266" s="72" t="s">
        <v>296</v>
      </c>
      <c r="C14266" s="74" t="s">
        <v>67</v>
      </c>
      <c r="D14266" s="73">
        <v>965.56999999999994</v>
      </c>
    </row>
    <row r="14267" spans="2:4" x14ac:dyDescent="0.3">
      <c r="B14267" s="72" t="s">
        <v>296</v>
      </c>
      <c r="C14267" s="74" t="s">
        <v>69</v>
      </c>
      <c r="D14267" s="73">
        <v>16808.25</v>
      </c>
    </row>
    <row r="14268" spans="2:4" x14ac:dyDescent="0.3">
      <c r="B14268" s="72" t="s">
        <v>296</v>
      </c>
      <c r="C14268" s="74" t="s">
        <v>71</v>
      </c>
      <c r="D14268" s="73">
        <v>84214.7</v>
      </c>
    </row>
    <row r="14269" spans="2:4" x14ac:dyDescent="0.3">
      <c r="B14269" s="72" t="s">
        <v>296</v>
      </c>
      <c r="C14269" s="74" t="s">
        <v>85</v>
      </c>
      <c r="D14269" s="73">
        <v>7852.95</v>
      </c>
    </row>
    <row r="14270" spans="2:4" x14ac:dyDescent="0.3">
      <c r="B14270" s="72" t="s">
        <v>296</v>
      </c>
      <c r="C14270" s="74" t="s">
        <v>91</v>
      </c>
      <c r="D14270" s="73">
        <v>81442.989999999991</v>
      </c>
    </row>
    <row r="14271" spans="2:4" x14ac:dyDescent="0.3">
      <c r="B14271" s="72" t="s">
        <v>296</v>
      </c>
      <c r="C14271" s="74" t="s">
        <v>93</v>
      </c>
      <c r="D14271" s="73">
        <v>4837.3500000000004</v>
      </c>
    </row>
    <row r="14272" spans="2:4" x14ac:dyDescent="0.3">
      <c r="B14272" s="72" t="s">
        <v>296</v>
      </c>
      <c r="C14272" s="74" t="s">
        <v>95</v>
      </c>
      <c r="D14272" s="73">
        <v>13229.88</v>
      </c>
    </row>
    <row r="14273" spans="2:4" x14ac:dyDescent="0.3">
      <c r="B14273" s="72" t="s">
        <v>296</v>
      </c>
      <c r="C14273" s="74" t="s">
        <v>97</v>
      </c>
      <c r="D14273" s="73">
        <v>1155.69</v>
      </c>
    </row>
    <row r="14274" spans="2:4" x14ac:dyDescent="0.3">
      <c r="B14274" s="72" t="s">
        <v>296</v>
      </c>
      <c r="C14274" s="74" t="s">
        <v>99</v>
      </c>
      <c r="D14274" s="73">
        <v>17800</v>
      </c>
    </row>
    <row r="14275" spans="2:4" x14ac:dyDescent="0.3">
      <c r="B14275" s="72" t="s">
        <v>296</v>
      </c>
      <c r="C14275" s="74" t="s">
        <v>101</v>
      </c>
      <c r="D14275" s="73">
        <v>13069.3</v>
      </c>
    </row>
    <row r="14276" spans="2:4" x14ac:dyDescent="0.3">
      <c r="B14276" s="72" t="s">
        <v>296</v>
      </c>
      <c r="C14276" s="74" t="s">
        <v>103</v>
      </c>
      <c r="D14276" s="73">
        <v>4964.5</v>
      </c>
    </row>
    <row r="14277" spans="2:4" x14ac:dyDescent="0.3">
      <c r="B14277" s="72" t="s">
        <v>296</v>
      </c>
      <c r="C14277" s="74" t="s">
        <v>105</v>
      </c>
      <c r="D14277" s="73">
        <v>1161</v>
      </c>
    </row>
    <row r="14278" spans="2:4" x14ac:dyDescent="0.3">
      <c r="B14278" s="72" t="s">
        <v>296</v>
      </c>
      <c r="C14278" s="74" t="s">
        <v>107</v>
      </c>
      <c r="D14278" s="73">
        <v>1256</v>
      </c>
    </row>
    <row r="14279" spans="2:4" x14ac:dyDescent="0.3">
      <c r="B14279" s="72" t="s">
        <v>296</v>
      </c>
      <c r="C14279" s="74" t="s">
        <v>109</v>
      </c>
      <c r="D14279" s="73">
        <v>28939.739999999998</v>
      </c>
    </row>
    <row r="14280" spans="2:4" x14ac:dyDescent="0.3">
      <c r="B14280" s="72" t="s">
        <v>296</v>
      </c>
      <c r="C14280" s="74" t="s">
        <v>111</v>
      </c>
      <c r="D14280" s="73">
        <v>3337.26</v>
      </c>
    </row>
    <row r="14281" spans="2:4" x14ac:dyDescent="0.3">
      <c r="B14281" s="72" t="s">
        <v>296</v>
      </c>
      <c r="C14281" s="74" t="s">
        <v>113</v>
      </c>
      <c r="D14281" s="73">
        <v>2581</v>
      </c>
    </row>
    <row r="14282" spans="2:4" x14ac:dyDescent="0.3">
      <c r="B14282" s="72" t="s">
        <v>296</v>
      </c>
      <c r="C14282" s="74" t="s">
        <v>117</v>
      </c>
      <c r="D14282" s="73">
        <v>1213.69</v>
      </c>
    </row>
    <row r="14283" spans="2:4" x14ac:dyDescent="0.3">
      <c r="B14283" s="72" t="s">
        <v>296</v>
      </c>
      <c r="C14283" s="74" t="s">
        <v>119</v>
      </c>
      <c r="D14283" s="73">
        <v>749.56</v>
      </c>
    </row>
    <row r="14284" spans="2:4" x14ac:dyDescent="0.3">
      <c r="B14284" s="72" t="s">
        <v>296</v>
      </c>
      <c r="C14284" s="74" t="s">
        <v>22</v>
      </c>
      <c r="D14284" s="73">
        <v>7519.8099999999995</v>
      </c>
    </row>
    <row r="14285" spans="2:4" x14ac:dyDescent="0.3">
      <c r="B14285" s="72" t="s">
        <v>488</v>
      </c>
      <c r="C14285" s="74" t="s">
        <v>194</v>
      </c>
      <c r="D14285" s="73">
        <v>62067</v>
      </c>
    </row>
    <row r="14286" spans="2:4" x14ac:dyDescent="0.3">
      <c r="B14286" s="72" t="s">
        <v>488</v>
      </c>
      <c r="C14286" s="74" t="s">
        <v>193</v>
      </c>
      <c r="D14286" s="73">
        <v>-62067</v>
      </c>
    </row>
    <row r="14287" spans="2:4" x14ac:dyDescent="0.3">
      <c r="B14287" s="72" t="s">
        <v>488</v>
      </c>
      <c r="C14287" s="74" t="s">
        <v>186</v>
      </c>
      <c r="D14287" s="73">
        <v>59179.94</v>
      </c>
    </row>
    <row r="14288" spans="2:4" x14ac:dyDescent="0.3">
      <c r="B14288" s="72" t="s">
        <v>488</v>
      </c>
      <c r="C14288" s="74" t="s">
        <v>187</v>
      </c>
      <c r="D14288" s="73">
        <v>5833.34</v>
      </c>
    </row>
    <row r="14289" spans="2:4" x14ac:dyDescent="0.3">
      <c r="B14289" s="72" t="s">
        <v>488</v>
      </c>
      <c r="C14289" s="74" t="s">
        <v>190</v>
      </c>
      <c r="D14289" s="73">
        <v>34598.43</v>
      </c>
    </row>
    <row r="14290" spans="2:4" x14ac:dyDescent="0.3">
      <c r="B14290" s="72" t="s">
        <v>488</v>
      </c>
      <c r="C14290" s="74" t="s">
        <v>191</v>
      </c>
      <c r="D14290" s="73">
        <v>31359.41</v>
      </c>
    </row>
    <row r="14291" spans="2:4" x14ac:dyDescent="0.3">
      <c r="B14291" s="72" t="s">
        <v>488</v>
      </c>
      <c r="C14291" s="74" t="s">
        <v>192</v>
      </c>
      <c r="D14291" s="73">
        <v>2235721.3200000003</v>
      </c>
    </row>
    <row r="14292" spans="2:4" x14ac:dyDescent="0.3">
      <c r="B14292" s="72" t="s">
        <v>488</v>
      </c>
      <c r="C14292" s="74" t="s">
        <v>172</v>
      </c>
      <c r="D14292" s="73">
        <v>8909.4</v>
      </c>
    </row>
    <row r="14293" spans="2:4" x14ac:dyDescent="0.3">
      <c r="B14293" s="72" t="s">
        <v>488</v>
      </c>
      <c r="C14293" s="74" t="s">
        <v>174</v>
      </c>
      <c r="D14293" s="73">
        <v>55352.51</v>
      </c>
    </row>
    <row r="14294" spans="2:4" x14ac:dyDescent="0.3">
      <c r="B14294" s="72" t="s">
        <v>488</v>
      </c>
      <c r="C14294" s="74" t="s">
        <v>178</v>
      </c>
      <c r="D14294" s="73">
        <v>60335.89</v>
      </c>
    </row>
    <row r="14295" spans="2:4" x14ac:dyDescent="0.3">
      <c r="B14295" s="72" t="s">
        <v>488</v>
      </c>
      <c r="C14295" s="74" t="s">
        <v>180</v>
      </c>
      <c r="D14295" s="73">
        <v>45971.73</v>
      </c>
    </row>
    <row r="14296" spans="2:4" x14ac:dyDescent="0.3">
      <c r="B14296" s="72" t="s">
        <v>488</v>
      </c>
      <c r="C14296" s="74" t="s">
        <v>182</v>
      </c>
      <c r="D14296" s="73">
        <v>1052811.75</v>
      </c>
    </row>
    <row r="14297" spans="2:4" x14ac:dyDescent="0.3">
      <c r="B14297" s="72" t="s">
        <v>488</v>
      </c>
      <c r="C14297" s="74" t="s">
        <v>139</v>
      </c>
      <c r="D14297" s="73">
        <v>404610.35</v>
      </c>
    </row>
    <row r="14298" spans="2:4" x14ac:dyDescent="0.3">
      <c r="B14298" s="72" t="s">
        <v>488</v>
      </c>
      <c r="C14298" s="74" t="s">
        <v>141</v>
      </c>
      <c r="D14298" s="73">
        <v>360587.85000000003</v>
      </c>
    </row>
    <row r="14299" spans="2:4" x14ac:dyDescent="0.3">
      <c r="B14299" s="72" t="s">
        <v>488</v>
      </c>
      <c r="C14299" s="74" t="s">
        <v>143</v>
      </c>
      <c r="D14299" s="73">
        <v>24693.54</v>
      </c>
    </row>
    <row r="14300" spans="2:4" x14ac:dyDescent="0.3">
      <c r="B14300" s="72" t="s">
        <v>488</v>
      </c>
      <c r="C14300" s="74" t="s">
        <v>145</v>
      </c>
      <c r="D14300" s="73">
        <v>14170.84</v>
      </c>
    </row>
    <row r="14301" spans="2:4" x14ac:dyDescent="0.3">
      <c r="B14301" s="72" t="s">
        <v>488</v>
      </c>
      <c r="C14301" s="74" t="s">
        <v>147</v>
      </c>
      <c r="D14301" s="73">
        <v>15277.8</v>
      </c>
    </row>
    <row r="14302" spans="2:4" x14ac:dyDescent="0.3">
      <c r="B14302" s="72" t="s">
        <v>488</v>
      </c>
      <c r="C14302" s="74" t="s">
        <v>149</v>
      </c>
      <c r="D14302" s="73">
        <v>13922.449999999999</v>
      </c>
    </row>
    <row r="14303" spans="2:4" x14ac:dyDescent="0.3">
      <c r="B14303" s="72" t="s">
        <v>488</v>
      </c>
      <c r="C14303" s="74" t="s">
        <v>159</v>
      </c>
      <c r="D14303" s="73">
        <v>116854.95000000003</v>
      </c>
    </row>
    <row r="14304" spans="2:4" x14ac:dyDescent="0.3">
      <c r="B14304" s="72" t="s">
        <v>488</v>
      </c>
      <c r="C14304" s="74" t="s">
        <v>161</v>
      </c>
      <c r="D14304" s="73">
        <v>328622.42</v>
      </c>
    </row>
    <row r="14305" spans="2:4" x14ac:dyDescent="0.3">
      <c r="B14305" s="72" t="s">
        <v>488</v>
      </c>
      <c r="C14305" s="74" t="s">
        <v>163</v>
      </c>
      <c r="D14305" s="73">
        <v>92981.4</v>
      </c>
    </row>
    <row r="14306" spans="2:4" x14ac:dyDescent="0.3">
      <c r="B14306" s="72" t="s">
        <v>488</v>
      </c>
      <c r="C14306" s="74" t="s">
        <v>165</v>
      </c>
      <c r="D14306" s="73">
        <v>174724.31000000003</v>
      </c>
    </row>
    <row r="14307" spans="2:4" x14ac:dyDescent="0.3">
      <c r="B14307" s="72" t="s">
        <v>488</v>
      </c>
      <c r="C14307" s="74" t="s">
        <v>124</v>
      </c>
      <c r="D14307" s="73">
        <v>18371.559999999998</v>
      </c>
    </row>
    <row r="14308" spans="2:4" x14ac:dyDescent="0.3">
      <c r="B14308" s="72" t="s">
        <v>488</v>
      </c>
      <c r="C14308" s="74" t="s">
        <v>126</v>
      </c>
      <c r="D14308" s="73">
        <v>12969.59</v>
      </c>
    </row>
    <row r="14309" spans="2:4" x14ac:dyDescent="0.3">
      <c r="B14309" s="72" t="s">
        <v>488</v>
      </c>
      <c r="C14309" s="74" t="s">
        <v>128</v>
      </c>
      <c r="D14309" s="73">
        <v>126833.16</v>
      </c>
    </row>
    <row r="14310" spans="2:4" x14ac:dyDescent="0.3">
      <c r="B14310" s="72" t="s">
        <v>488</v>
      </c>
      <c r="C14310" s="74" t="s">
        <v>130</v>
      </c>
      <c r="D14310" s="73">
        <v>57967.93</v>
      </c>
    </row>
    <row r="14311" spans="2:4" x14ac:dyDescent="0.3">
      <c r="B14311" s="72" t="s">
        <v>488</v>
      </c>
      <c r="C14311" s="74" t="s">
        <v>132</v>
      </c>
      <c r="D14311" s="73">
        <v>213350.88</v>
      </c>
    </row>
    <row r="14312" spans="2:4" x14ac:dyDescent="0.3">
      <c r="B14312" s="72" t="s">
        <v>488</v>
      </c>
      <c r="C14312" s="74" t="s">
        <v>35</v>
      </c>
      <c r="D14312" s="73">
        <v>79912.899999999994</v>
      </c>
    </row>
    <row r="14313" spans="2:4" x14ac:dyDescent="0.3">
      <c r="B14313" s="72" t="s">
        <v>488</v>
      </c>
      <c r="C14313" s="74" t="s">
        <v>39</v>
      </c>
      <c r="D14313" s="73">
        <v>28497.79</v>
      </c>
    </row>
    <row r="14314" spans="2:4" x14ac:dyDescent="0.3">
      <c r="B14314" s="72" t="s">
        <v>488</v>
      </c>
      <c r="C14314" s="74" t="s">
        <v>49</v>
      </c>
      <c r="D14314" s="73">
        <v>72802.48</v>
      </c>
    </row>
    <row r="14315" spans="2:4" x14ac:dyDescent="0.3">
      <c r="B14315" s="72" t="s">
        <v>488</v>
      </c>
      <c r="C14315" s="74" t="s">
        <v>51</v>
      </c>
      <c r="D14315" s="73">
        <v>106142.95</v>
      </c>
    </row>
    <row r="14316" spans="2:4" x14ac:dyDescent="0.3">
      <c r="B14316" s="72" t="s">
        <v>488</v>
      </c>
      <c r="C14316" s="74" t="s">
        <v>55</v>
      </c>
      <c r="D14316" s="73">
        <v>9632.33</v>
      </c>
    </row>
    <row r="14317" spans="2:4" x14ac:dyDescent="0.3">
      <c r="B14317" s="72" t="s">
        <v>488</v>
      </c>
      <c r="C14317" s="74" t="s">
        <v>57</v>
      </c>
      <c r="D14317" s="73">
        <v>850</v>
      </c>
    </row>
    <row r="14318" spans="2:4" x14ac:dyDescent="0.3">
      <c r="B14318" s="72" t="s">
        <v>488</v>
      </c>
      <c r="C14318" s="74" t="s">
        <v>59</v>
      </c>
      <c r="D14318" s="73">
        <v>1500</v>
      </c>
    </row>
    <row r="14319" spans="2:4" x14ac:dyDescent="0.3">
      <c r="B14319" s="72" t="s">
        <v>488</v>
      </c>
      <c r="C14319" s="74" t="s">
        <v>63</v>
      </c>
      <c r="D14319" s="73">
        <v>6000</v>
      </c>
    </row>
    <row r="14320" spans="2:4" x14ac:dyDescent="0.3">
      <c r="B14320" s="72" t="s">
        <v>488</v>
      </c>
      <c r="C14320" s="74" t="s">
        <v>67</v>
      </c>
      <c r="D14320" s="73">
        <v>348</v>
      </c>
    </row>
    <row r="14321" spans="2:4" x14ac:dyDescent="0.3">
      <c r="B14321" s="72" t="s">
        <v>488</v>
      </c>
      <c r="C14321" s="74" t="s">
        <v>69</v>
      </c>
      <c r="D14321" s="73">
        <v>23387.24</v>
      </c>
    </row>
    <row r="14322" spans="2:4" x14ac:dyDescent="0.3">
      <c r="B14322" s="72" t="s">
        <v>488</v>
      </c>
      <c r="C14322" s="74" t="s">
        <v>71</v>
      </c>
      <c r="D14322" s="73">
        <v>146227.74</v>
      </c>
    </row>
    <row r="14323" spans="2:4" x14ac:dyDescent="0.3">
      <c r="B14323" s="72" t="s">
        <v>488</v>
      </c>
      <c r="C14323" s="74" t="s">
        <v>81</v>
      </c>
      <c r="D14323" s="73">
        <v>150.80000000000001</v>
      </c>
    </row>
    <row r="14324" spans="2:4" x14ac:dyDescent="0.3">
      <c r="B14324" s="72" t="s">
        <v>488</v>
      </c>
      <c r="C14324" s="74" t="s">
        <v>85</v>
      </c>
      <c r="D14324" s="73">
        <v>22412.12</v>
      </c>
    </row>
    <row r="14325" spans="2:4" x14ac:dyDescent="0.3">
      <c r="B14325" s="72" t="s">
        <v>488</v>
      </c>
      <c r="C14325" s="74" t="s">
        <v>91</v>
      </c>
      <c r="D14325" s="73">
        <v>26954.99</v>
      </c>
    </row>
    <row r="14326" spans="2:4" x14ac:dyDescent="0.3">
      <c r="B14326" s="72" t="s">
        <v>488</v>
      </c>
      <c r="C14326" s="74" t="s">
        <v>93</v>
      </c>
      <c r="D14326" s="73">
        <v>123.12</v>
      </c>
    </row>
    <row r="14327" spans="2:4" x14ac:dyDescent="0.3">
      <c r="B14327" s="72" t="s">
        <v>488</v>
      </c>
      <c r="C14327" s="74" t="s">
        <v>95</v>
      </c>
      <c r="D14327" s="73">
        <v>25086.61</v>
      </c>
    </row>
    <row r="14328" spans="2:4" x14ac:dyDescent="0.3">
      <c r="B14328" s="72" t="s">
        <v>488</v>
      </c>
      <c r="C14328" s="74" t="s">
        <v>97</v>
      </c>
      <c r="D14328" s="73">
        <v>17035.260000000002</v>
      </c>
    </row>
    <row r="14329" spans="2:4" x14ac:dyDescent="0.3">
      <c r="B14329" s="72" t="s">
        <v>488</v>
      </c>
      <c r="C14329" s="74" t="s">
        <v>99</v>
      </c>
      <c r="D14329" s="73">
        <v>26208.79</v>
      </c>
    </row>
    <row r="14330" spans="2:4" x14ac:dyDescent="0.3">
      <c r="B14330" s="72" t="s">
        <v>488</v>
      </c>
      <c r="C14330" s="74" t="s">
        <v>101</v>
      </c>
      <c r="D14330" s="73">
        <v>8154.32</v>
      </c>
    </row>
    <row r="14331" spans="2:4" x14ac:dyDescent="0.3">
      <c r="B14331" s="72" t="s">
        <v>488</v>
      </c>
      <c r="C14331" s="74" t="s">
        <v>103</v>
      </c>
      <c r="D14331" s="73">
        <v>554.4</v>
      </c>
    </row>
    <row r="14332" spans="2:4" x14ac:dyDescent="0.3">
      <c r="B14332" s="72" t="s">
        <v>488</v>
      </c>
      <c r="C14332" s="74" t="s">
        <v>105</v>
      </c>
      <c r="D14332" s="73">
        <v>26196.99</v>
      </c>
    </row>
    <row r="14333" spans="2:4" x14ac:dyDescent="0.3">
      <c r="B14333" s="72" t="s">
        <v>488</v>
      </c>
      <c r="C14333" s="74" t="s">
        <v>109</v>
      </c>
      <c r="D14333" s="73">
        <v>260477.02000000002</v>
      </c>
    </row>
    <row r="14334" spans="2:4" x14ac:dyDescent="0.3">
      <c r="B14334" s="72" t="s">
        <v>488</v>
      </c>
      <c r="C14334" s="74" t="s">
        <v>111</v>
      </c>
      <c r="D14334" s="73">
        <v>90179.53</v>
      </c>
    </row>
    <row r="14335" spans="2:4" x14ac:dyDescent="0.3">
      <c r="B14335" s="72" t="s">
        <v>488</v>
      </c>
      <c r="C14335" s="74" t="s">
        <v>117</v>
      </c>
      <c r="D14335" s="73">
        <v>70314.53</v>
      </c>
    </row>
    <row r="14336" spans="2:4" x14ac:dyDescent="0.3">
      <c r="B14336" s="72" t="s">
        <v>488</v>
      </c>
      <c r="C14336" s="74" t="s">
        <v>119</v>
      </c>
      <c r="D14336" s="73">
        <v>1747.98</v>
      </c>
    </row>
    <row r="14337" spans="2:4" x14ac:dyDescent="0.3">
      <c r="B14337" s="72" t="s">
        <v>488</v>
      </c>
      <c r="C14337" s="74" t="s">
        <v>121</v>
      </c>
      <c r="D14337" s="73">
        <v>5037.97</v>
      </c>
    </row>
    <row r="14338" spans="2:4" x14ac:dyDescent="0.3">
      <c r="B14338" s="72" t="s">
        <v>488</v>
      </c>
      <c r="C14338" s="74" t="s">
        <v>22</v>
      </c>
      <c r="D14338" s="73">
        <v>18161.309999999998</v>
      </c>
    </row>
    <row r="14339" spans="2:4" x14ac:dyDescent="0.3">
      <c r="B14339" s="72" t="s">
        <v>488</v>
      </c>
      <c r="C14339" s="74" t="s">
        <v>6</v>
      </c>
      <c r="D14339" s="73">
        <v>16432.759999999998</v>
      </c>
    </row>
    <row r="14340" spans="2:4" x14ac:dyDescent="0.3">
      <c r="B14340" s="72" t="s">
        <v>488</v>
      </c>
      <c r="C14340" s="74" t="s">
        <v>12</v>
      </c>
      <c r="D14340" s="73">
        <v>23003.42</v>
      </c>
    </row>
    <row r="14341" spans="2:4" x14ac:dyDescent="0.3">
      <c r="B14341" s="72" t="s">
        <v>554</v>
      </c>
      <c r="C14341" s="74" t="s">
        <v>194</v>
      </c>
      <c r="D14341" s="73">
        <v>6745.52</v>
      </c>
    </row>
    <row r="14342" spans="2:4" x14ac:dyDescent="0.3">
      <c r="B14342" s="72" t="s">
        <v>554</v>
      </c>
      <c r="C14342" s="74" t="s">
        <v>193</v>
      </c>
      <c r="D14342" s="73">
        <v>-6745.52</v>
      </c>
    </row>
    <row r="14343" spans="2:4" x14ac:dyDescent="0.3">
      <c r="B14343" s="72" t="s">
        <v>554</v>
      </c>
      <c r="C14343" s="74" t="s">
        <v>187</v>
      </c>
      <c r="D14343" s="73">
        <v>35977.710000000006</v>
      </c>
    </row>
    <row r="14344" spans="2:4" x14ac:dyDescent="0.3">
      <c r="B14344" s="72" t="s">
        <v>554</v>
      </c>
      <c r="C14344" s="74" t="s">
        <v>191</v>
      </c>
      <c r="D14344" s="73">
        <v>21516.71</v>
      </c>
    </row>
    <row r="14345" spans="2:4" x14ac:dyDescent="0.3">
      <c r="B14345" s="72" t="s">
        <v>554</v>
      </c>
      <c r="C14345" s="74" t="s">
        <v>192</v>
      </c>
      <c r="D14345" s="73">
        <v>1740373.17</v>
      </c>
    </row>
    <row r="14346" spans="2:4" x14ac:dyDescent="0.3">
      <c r="B14346" s="72" t="s">
        <v>554</v>
      </c>
      <c r="C14346" s="74" t="s">
        <v>172</v>
      </c>
      <c r="D14346" s="73">
        <v>500</v>
      </c>
    </row>
    <row r="14347" spans="2:4" x14ac:dyDescent="0.3">
      <c r="B14347" s="72" t="s">
        <v>554</v>
      </c>
      <c r="C14347" s="74" t="s">
        <v>174</v>
      </c>
      <c r="D14347" s="73">
        <v>66709.64</v>
      </c>
    </row>
    <row r="14348" spans="2:4" x14ac:dyDescent="0.3">
      <c r="B14348" s="72" t="s">
        <v>554</v>
      </c>
      <c r="C14348" s="74" t="s">
        <v>178</v>
      </c>
      <c r="D14348" s="73">
        <v>6.25</v>
      </c>
    </row>
    <row r="14349" spans="2:4" x14ac:dyDescent="0.3">
      <c r="B14349" s="72" t="s">
        <v>554</v>
      </c>
      <c r="C14349" s="74" t="s">
        <v>180</v>
      </c>
      <c r="D14349" s="73">
        <v>12269.59</v>
      </c>
    </row>
    <row r="14350" spans="2:4" x14ac:dyDescent="0.3">
      <c r="B14350" s="72" t="s">
        <v>554</v>
      </c>
      <c r="C14350" s="74" t="s">
        <v>182</v>
      </c>
      <c r="D14350" s="73">
        <v>737281.23999999987</v>
      </c>
    </row>
    <row r="14351" spans="2:4" x14ac:dyDescent="0.3">
      <c r="B14351" s="72" t="s">
        <v>554</v>
      </c>
      <c r="C14351" s="74" t="s">
        <v>139</v>
      </c>
      <c r="D14351" s="73">
        <v>260754.49</v>
      </c>
    </row>
    <row r="14352" spans="2:4" x14ac:dyDescent="0.3">
      <c r="B14352" s="72" t="s">
        <v>554</v>
      </c>
      <c r="C14352" s="74" t="s">
        <v>141</v>
      </c>
      <c r="D14352" s="73">
        <v>274439.51</v>
      </c>
    </row>
    <row r="14353" spans="2:4" x14ac:dyDescent="0.3">
      <c r="B14353" s="72" t="s">
        <v>554</v>
      </c>
      <c r="C14353" s="74" t="s">
        <v>143</v>
      </c>
      <c r="D14353" s="73">
        <v>15721.880000000001</v>
      </c>
    </row>
    <row r="14354" spans="2:4" x14ac:dyDescent="0.3">
      <c r="B14354" s="72" t="s">
        <v>554</v>
      </c>
      <c r="C14354" s="74" t="s">
        <v>145</v>
      </c>
      <c r="D14354" s="73">
        <v>8655.17</v>
      </c>
    </row>
    <row r="14355" spans="2:4" x14ac:dyDescent="0.3">
      <c r="B14355" s="72" t="s">
        <v>554</v>
      </c>
      <c r="C14355" s="74" t="s">
        <v>147</v>
      </c>
      <c r="D14355" s="73">
        <v>3588.28</v>
      </c>
    </row>
    <row r="14356" spans="2:4" x14ac:dyDescent="0.3">
      <c r="B14356" s="72" t="s">
        <v>554</v>
      </c>
      <c r="C14356" s="74" t="s">
        <v>149</v>
      </c>
      <c r="D14356" s="73">
        <v>7597.8899999999994</v>
      </c>
    </row>
    <row r="14357" spans="2:4" x14ac:dyDescent="0.3">
      <c r="B14357" s="72" t="s">
        <v>554</v>
      </c>
      <c r="C14357" s="74" t="s">
        <v>157</v>
      </c>
      <c r="D14357" s="73">
        <v>2237.79</v>
      </c>
    </row>
    <row r="14358" spans="2:4" x14ac:dyDescent="0.3">
      <c r="B14358" s="72" t="s">
        <v>554</v>
      </c>
      <c r="C14358" s="74" t="s">
        <v>159</v>
      </c>
      <c r="D14358" s="73">
        <v>85885.440000000002</v>
      </c>
    </row>
    <row r="14359" spans="2:4" x14ac:dyDescent="0.3">
      <c r="B14359" s="72" t="s">
        <v>554</v>
      </c>
      <c r="C14359" s="74" t="s">
        <v>161</v>
      </c>
      <c r="D14359" s="73">
        <v>251929.69</v>
      </c>
    </row>
    <row r="14360" spans="2:4" x14ac:dyDescent="0.3">
      <c r="B14360" s="72" t="s">
        <v>554</v>
      </c>
      <c r="C14360" s="74" t="s">
        <v>163</v>
      </c>
      <c r="D14360" s="73">
        <v>55743.369999999988</v>
      </c>
    </row>
    <row r="14361" spans="2:4" x14ac:dyDescent="0.3">
      <c r="B14361" s="72" t="s">
        <v>554</v>
      </c>
      <c r="C14361" s="74" t="s">
        <v>165</v>
      </c>
      <c r="D14361" s="73">
        <v>134731.75</v>
      </c>
    </row>
    <row r="14362" spans="2:4" x14ac:dyDescent="0.3">
      <c r="B14362" s="72" t="s">
        <v>554</v>
      </c>
      <c r="C14362" s="74" t="s">
        <v>167</v>
      </c>
      <c r="D14362" s="73">
        <v>1871.46</v>
      </c>
    </row>
    <row r="14363" spans="2:4" x14ac:dyDescent="0.3">
      <c r="B14363" s="72" t="s">
        <v>554</v>
      </c>
      <c r="C14363" s="74" t="s">
        <v>169</v>
      </c>
      <c r="D14363" s="73">
        <v>1992.8899999999999</v>
      </c>
    </row>
    <row r="14364" spans="2:4" x14ac:dyDescent="0.3">
      <c r="B14364" s="72" t="s">
        <v>554</v>
      </c>
      <c r="C14364" s="74" t="s">
        <v>124</v>
      </c>
      <c r="D14364" s="73">
        <v>98032.76999999999</v>
      </c>
    </row>
    <row r="14365" spans="2:4" x14ac:dyDescent="0.3">
      <c r="B14365" s="72" t="s">
        <v>554</v>
      </c>
      <c r="C14365" s="74" t="s">
        <v>126</v>
      </c>
      <c r="D14365" s="73">
        <v>10193</v>
      </c>
    </row>
    <row r="14366" spans="2:4" x14ac:dyDescent="0.3">
      <c r="B14366" s="72" t="s">
        <v>554</v>
      </c>
      <c r="C14366" s="74" t="s">
        <v>128</v>
      </c>
      <c r="D14366" s="73">
        <v>37525.600000000006</v>
      </c>
    </row>
    <row r="14367" spans="2:4" x14ac:dyDescent="0.3">
      <c r="B14367" s="72" t="s">
        <v>554</v>
      </c>
      <c r="C14367" s="74" t="s">
        <v>130</v>
      </c>
      <c r="D14367" s="73">
        <v>42440.35</v>
      </c>
    </row>
    <row r="14368" spans="2:4" x14ac:dyDescent="0.3">
      <c r="B14368" s="72" t="s">
        <v>554</v>
      </c>
      <c r="C14368" s="74" t="s">
        <v>132</v>
      </c>
      <c r="D14368" s="73">
        <v>597753.82000000007</v>
      </c>
    </row>
    <row r="14369" spans="2:4" x14ac:dyDescent="0.3">
      <c r="B14369" s="72" t="s">
        <v>554</v>
      </c>
      <c r="C14369" s="74" t="s">
        <v>39</v>
      </c>
      <c r="D14369" s="73">
        <v>2161</v>
      </c>
    </row>
    <row r="14370" spans="2:4" x14ac:dyDescent="0.3">
      <c r="B14370" s="72" t="s">
        <v>554</v>
      </c>
      <c r="C14370" s="74" t="s">
        <v>41</v>
      </c>
      <c r="D14370" s="73">
        <v>9952</v>
      </c>
    </row>
    <row r="14371" spans="2:4" x14ac:dyDescent="0.3">
      <c r="B14371" s="72" t="s">
        <v>554</v>
      </c>
      <c r="C14371" s="74" t="s">
        <v>45</v>
      </c>
      <c r="D14371" s="73">
        <v>11158.5</v>
      </c>
    </row>
    <row r="14372" spans="2:4" x14ac:dyDescent="0.3">
      <c r="B14372" s="72" t="s">
        <v>554</v>
      </c>
      <c r="C14372" s="74" t="s">
        <v>49</v>
      </c>
      <c r="D14372" s="73">
        <v>59552.14</v>
      </c>
    </row>
    <row r="14373" spans="2:4" x14ac:dyDescent="0.3">
      <c r="B14373" s="72" t="s">
        <v>554</v>
      </c>
      <c r="C14373" s="74" t="s">
        <v>55</v>
      </c>
      <c r="D14373" s="73">
        <v>65347.12</v>
      </c>
    </row>
    <row r="14374" spans="2:4" x14ac:dyDescent="0.3">
      <c r="B14374" s="72" t="s">
        <v>554</v>
      </c>
      <c r="C14374" s="74" t="s">
        <v>57</v>
      </c>
      <c r="D14374" s="73">
        <v>30</v>
      </c>
    </row>
    <row r="14375" spans="2:4" x14ac:dyDescent="0.3">
      <c r="B14375" s="72" t="s">
        <v>554</v>
      </c>
      <c r="C14375" s="74" t="s">
        <v>63</v>
      </c>
      <c r="D14375" s="73">
        <v>27635.98</v>
      </c>
    </row>
    <row r="14376" spans="2:4" x14ac:dyDescent="0.3">
      <c r="B14376" s="72" t="s">
        <v>554</v>
      </c>
      <c r="C14376" s="74" t="s">
        <v>67</v>
      </c>
      <c r="D14376" s="73">
        <v>32.25</v>
      </c>
    </row>
    <row r="14377" spans="2:4" x14ac:dyDescent="0.3">
      <c r="B14377" s="72" t="s">
        <v>554</v>
      </c>
      <c r="C14377" s="74" t="s">
        <v>69</v>
      </c>
      <c r="D14377" s="73">
        <v>26738.54</v>
      </c>
    </row>
    <row r="14378" spans="2:4" x14ac:dyDescent="0.3">
      <c r="B14378" s="72" t="s">
        <v>554</v>
      </c>
      <c r="C14378" s="74" t="s">
        <v>71</v>
      </c>
      <c r="D14378" s="73">
        <v>88910.430000000008</v>
      </c>
    </row>
    <row r="14379" spans="2:4" x14ac:dyDescent="0.3">
      <c r="B14379" s="72" t="s">
        <v>554</v>
      </c>
      <c r="C14379" s="74" t="s">
        <v>81</v>
      </c>
      <c r="D14379" s="73">
        <v>60157.440000000002</v>
      </c>
    </row>
    <row r="14380" spans="2:4" x14ac:dyDescent="0.3">
      <c r="B14380" s="72" t="s">
        <v>554</v>
      </c>
      <c r="C14380" s="74" t="s">
        <v>83</v>
      </c>
      <c r="D14380" s="73">
        <v>4271.76</v>
      </c>
    </row>
    <row r="14381" spans="2:4" x14ac:dyDescent="0.3">
      <c r="B14381" s="72" t="s">
        <v>554</v>
      </c>
      <c r="C14381" s="74" t="s">
        <v>91</v>
      </c>
      <c r="D14381" s="73">
        <v>4778.0600000000004</v>
      </c>
    </row>
    <row r="14382" spans="2:4" x14ac:dyDescent="0.3">
      <c r="B14382" s="72" t="s">
        <v>554</v>
      </c>
      <c r="C14382" s="74" t="s">
        <v>93</v>
      </c>
      <c r="D14382" s="73">
        <v>6217.57</v>
      </c>
    </row>
    <row r="14383" spans="2:4" x14ac:dyDescent="0.3">
      <c r="B14383" s="72" t="s">
        <v>554</v>
      </c>
      <c r="C14383" s="74" t="s">
        <v>95</v>
      </c>
      <c r="D14383" s="73">
        <v>5433.61</v>
      </c>
    </row>
    <row r="14384" spans="2:4" x14ac:dyDescent="0.3">
      <c r="B14384" s="72" t="s">
        <v>554</v>
      </c>
      <c r="C14384" s="74" t="s">
        <v>97</v>
      </c>
      <c r="D14384" s="73">
        <v>1983.54</v>
      </c>
    </row>
    <row r="14385" spans="2:4" x14ac:dyDescent="0.3">
      <c r="B14385" s="72" t="s">
        <v>554</v>
      </c>
      <c r="C14385" s="74" t="s">
        <v>99</v>
      </c>
      <c r="D14385" s="73">
        <v>3288.08</v>
      </c>
    </row>
    <row r="14386" spans="2:4" x14ac:dyDescent="0.3">
      <c r="B14386" s="72" t="s">
        <v>554</v>
      </c>
      <c r="C14386" s="74" t="s">
        <v>101</v>
      </c>
      <c r="D14386" s="73">
        <v>31944.14</v>
      </c>
    </row>
    <row r="14387" spans="2:4" x14ac:dyDescent="0.3">
      <c r="B14387" s="72" t="s">
        <v>554</v>
      </c>
      <c r="C14387" s="74" t="s">
        <v>103</v>
      </c>
      <c r="D14387" s="73">
        <v>2564.02</v>
      </c>
    </row>
    <row r="14388" spans="2:4" x14ac:dyDescent="0.3">
      <c r="B14388" s="72" t="s">
        <v>554</v>
      </c>
      <c r="C14388" s="74" t="s">
        <v>107</v>
      </c>
      <c r="D14388" s="73">
        <v>5992.5</v>
      </c>
    </row>
    <row r="14389" spans="2:4" x14ac:dyDescent="0.3">
      <c r="B14389" s="72" t="s">
        <v>554</v>
      </c>
      <c r="C14389" s="74" t="s">
        <v>109</v>
      </c>
      <c r="D14389" s="73">
        <v>82750.98</v>
      </c>
    </row>
    <row r="14390" spans="2:4" x14ac:dyDescent="0.3">
      <c r="B14390" s="72" t="s">
        <v>554</v>
      </c>
      <c r="C14390" s="74" t="s">
        <v>111</v>
      </c>
      <c r="D14390" s="73">
        <v>9816.2000000000007</v>
      </c>
    </row>
    <row r="14391" spans="2:4" x14ac:dyDescent="0.3">
      <c r="B14391" s="72" t="s">
        <v>554</v>
      </c>
      <c r="C14391" s="74" t="s">
        <v>119</v>
      </c>
      <c r="D14391" s="73">
        <v>932.38</v>
      </c>
    </row>
    <row r="14392" spans="2:4" x14ac:dyDescent="0.3">
      <c r="B14392" s="72" t="s">
        <v>554</v>
      </c>
      <c r="C14392" s="74" t="s">
        <v>121</v>
      </c>
      <c r="D14392" s="73">
        <v>8052.78</v>
      </c>
    </row>
    <row r="14393" spans="2:4" x14ac:dyDescent="0.3">
      <c r="B14393" s="72" t="s">
        <v>554</v>
      </c>
      <c r="C14393" s="74" t="s">
        <v>22</v>
      </c>
      <c r="D14393" s="73">
        <v>6626.86</v>
      </c>
    </row>
    <row r="14394" spans="2:4" x14ac:dyDescent="0.3">
      <c r="B14394" s="72" t="s">
        <v>554</v>
      </c>
      <c r="C14394" s="74" t="s">
        <v>18</v>
      </c>
      <c r="D14394" s="73">
        <v>93.25</v>
      </c>
    </row>
    <row r="14395" spans="2:4" x14ac:dyDescent="0.3">
      <c r="B14395" s="72" t="s">
        <v>438</v>
      </c>
      <c r="C14395" s="74" t="s">
        <v>194</v>
      </c>
      <c r="D14395" s="73">
        <v>63717.1</v>
      </c>
    </row>
    <row r="14396" spans="2:4" x14ac:dyDescent="0.3">
      <c r="B14396" s="72" t="s">
        <v>438</v>
      </c>
      <c r="C14396" s="74" t="s">
        <v>193</v>
      </c>
      <c r="D14396" s="73">
        <v>-63717.100000000006</v>
      </c>
    </row>
    <row r="14397" spans="2:4" x14ac:dyDescent="0.3">
      <c r="B14397" s="72" t="s">
        <v>438</v>
      </c>
      <c r="C14397" s="74" t="s">
        <v>185</v>
      </c>
      <c r="D14397" s="73">
        <v>46900</v>
      </c>
    </row>
    <row r="14398" spans="2:4" x14ac:dyDescent="0.3">
      <c r="B14398" s="72" t="s">
        <v>438</v>
      </c>
      <c r="C14398" s="74" t="s">
        <v>186</v>
      </c>
      <c r="D14398" s="73">
        <v>128608.2</v>
      </c>
    </row>
    <row r="14399" spans="2:4" x14ac:dyDescent="0.3">
      <c r="B14399" s="72" t="s">
        <v>438</v>
      </c>
      <c r="C14399" s="74" t="s">
        <v>187</v>
      </c>
      <c r="D14399" s="73">
        <v>135538</v>
      </c>
    </row>
    <row r="14400" spans="2:4" x14ac:dyDescent="0.3">
      <c r="B14400" s="72" t="s">
        <v>438</v>
      </c>
      <c r="C14400" s="74" t="s">
        <v>190</v>
      </c>
      <c r="D14400" s="73">
        <v>118982.37</v>
      </c>
    </row>
    <row r="14401" spans="2:4" x14ac:dyDescent="0.3">
      <c r="B14401" s="72" t="s">
        <v>438</v>
      </c>
      <c r="C14401" s="74" t="s">
        <v>191</v>
      </c>
      <c r="D14401" s="73">
        <v>116992.2</v>
      </c>
    </row>
    <row r="14402" spans="2:4" x14ac:dyDescent="0.3">
      <c r="B14402" s="72" t="s">
        <v>438</v>
      </c>
      <c r="C14402" s="74" t="s">
        <v>192</v>
      </c>
      <c r="D14402" s="73">
        <v>5079404.5299999993</v>
      </c>
    </row>
    <row r="14403" spans="2:4" x14ac:dyDescent="0.3">
      <c r="B14403" s="72" t="s">
        <v>438</v>
      </c>
      <c r="C14403" s="74" t="s">
        <v>172</v>
      </c>
      <c r="D14403" s="73">
        <v>30525.020000000004</v>
      </c>
    </row>
    <row r="14404" spans="2:4" x14ac:dyDescent="0.3">
      <c r="B14404" s="72" t="s">
        <v>438</v>
      </c>
      <c r="C14404" s="74" t="s">
        <v>174</v>
      </c>
      <c r="D14404" s="73">
        <v>192815.9</v>
      </c>
    </row>
    <row r="14405" spans="2:4" x14ac:dyDescent="0.3">
      <c r="B14405" s="72" t="s">
        <v>438</v>
      </c>
      <c r="C14405" s="74" t="s">
        <v>178</v>
      </c>
      <c r="D14405" s="73">
        <v>159839.24</v>
      </c>
    </row>
    <row r="14406" spans="2:4" x14ac:dyDescent="0.3">
      <c r="B14406" s="72" t="s">
        <v>438</v>
      </c>
      <c r="C14406" s="74" t="s">
        <v>180</v>
      </c>
      <c r="D14406" s="73">
        <v>130351.33000000002</v>
      </c>
    </row>
    <row r="14407" spans="2:4" x14ac:dyDescent="0.3">
      <c r="B14407" s="72" t="s">
        <v>438</v>
      </c>
      <c r="C14407" s="74" t="s">
        <v>182</v>
      </c>
      <c r="D14407" s="73">
        <v>2153017.58</v>
      </c>
    </row>
    <row r="14408" spans="2:4" x14ac:dyDescent="0.3">
      <c r="B14408" s="72" t="s">
        <v>438</v>
      </c>
      <c r="C14408" s="74" t="s">
        <v>135</v>
      </c>
      <c r="D14408" s="73">
        <v>108.42</v>
      </c>
    </row>
    <row r="14409" spans="2:4" x14ac:dyDescent="0.3">
      <c r="B14409" s="72" t="s">
        <v>438</v>
      </c>
      <c r="C14409" s="74" t="s">
        <v>139</v>
      </c>
      <c r="D14409" s="73">
        <v>859623.98</v>
      </c>
    </row>
    <row r="14410" spans="2:4" x14ac:dyDescent="0.3">
      <c r="B14410" s="72" t="s">
        <v>438</v>
      </c>
      <c r="C14410" s="74" t="s">
        <v>141</v>
      </c>
      <c r="D14410" s="73">
        <v>815061.89</v>
      </c>
    </row>
    <row r="14411" spans="2:4" x14ac:dyDescent="0.3">
      <c r="B14411" s="72" t="s">
        <v>438</v>
      </c>
      <c r="C14411" s="74" t="s">
        <v>143</v>
      </c>
      <c r="D14411" s="73">
        <v>56330.340000000011</v>
      </c>
    </row>
    <row r="14412" spans="2:4" x14ac:dyDescent="0.3">
      <c r="B14412" s="72" t="s">
        <v>438</v>
      </c>
      <c r="C14412" s="74" t="s">
        <v>145</v>
      </c>
      <c r="D14412" s="73">
        <v>28714.699999999997</v>
      </c>
    </row>
    <row r="14413" spans="2:4" x14ac:dyDescent="0.3">
      <c r="B14413" s="72" t="s">
        <v>438</v>
      </c>
      <c r="C14413" s="74" t="s">
        <v>147</v>
      </c>
      <c r="D14413" s="73">
        <v>13429.74</v>
      </c>
    </row>
    <row r="14414" spans="2:4" x14ac:dyDescent="0.3">
      <c r="B14414" s="72" t="s">
        <v>438</v>
      </c>
      <c r="C14414" s="74" t="s">
        <v>149</v>
      </c>
      <c r="D14414" s="73">
        <v>24280.26</v>
      </c>
    </row>
    <row r="14415" spans="2:4" x14ac:dyDescent="0.3">
      <c r="B14415" s="72" t="s">
        <v>438</v>
      </c>
      <c r="C14415" s="74" t="s">
        <v>159</v>
      </c>
      <c r="D14415" s="73">
        <v>281251.8</v>
      </c>
    </row>
    <row r="14416" spans="2:4" x14ac:dyDescent="0.3">
      <c r="B14416" s="72" t="s">
        <v>438</v>
      </c>
      <c r="C14416" s="74" t="s">
        <v>161</v>
      </c>
      <c r="D14416" s="73">
        <v>790453.85999999987</v>
      </c>
    </row>
    <row r="14417" spans="2:4" x14ac:dyDescent="0.3">
      <c r="B14417" s="72" t="s">
        <v>438</v>
      </c>
      <c r="C14417" s="74" t="s">
        <v>163</v>
      </c>
      <c r="D14417" s="73">
        <v>197927.26</v>
      </c>
    </row>
    <row r="14418" spans="2:4" x14ac:dyDescent="0.3">
      <c r="B14418" s="72" t="s">
        <v>438</v>
      </c>
      <c r="C14418" s="74" t="s">
        <v>165</v>
      </c>
      <c r="D14418" s="73">
        <v>418886.19</v>
      </c>
    </row>
    <row r="14419" spans="2:4" x14ac:dyDescent="0.3">
      <c r="B14419" s="72" t="s">
        <v>438</v>
      </c>
      <c r="C14419" s="74" t="s">
        <v>124</v>
      </c>
      <c r="D14419" s="73">
        <v>163808.85999999999</v>
      </c>
    </row>
    <row r="14420" spans="2:4" x14ac:dyDescent="0.3">
      <c r="B14420" s="72" t="s">
        <v>438</v>
      </c>
      <c r="C14420" s="74" t="s">
        <v>126</v>
      </c>
      <c r="D14420" s="73">
        <v>26394.68</v>
      </c>
    </row>
    <row r="14421" spans="2:4" x14ac:dyDescent="0.3">
      <c r="B14421" s="72" t="s">
        <v>438</v>
      </c>
      <c r="C14421" s="74" t="s">
        <v>128</v>
      </c>
      <c r="D14421" s="73">
        <v>366526.36</v>
      </c>
    </row>
    <row r="14422" spans="2:4" x14ac:dyDescent="0.3">
      <c r="B14422" s="72" t="s">
        <v>438</v>
      </c>
      <c r="C14422" s="74" t="s">
        <v>130</v>
      </c>
      <c r="D14422" s="73">
        <v>97226.840000000011</v>
      </c>
    </row>
    <row r="14423" spans="2:4" x14ac:dyDescent="0.3">
      <c r="B14423" s="72" t="s">
        <v>438</v>
      </c>
      <c r="C14423" s="74" t="s">
        <v>132</v>
      </c>
      <c r="D14423" s="73">
        <v>707645.53000000014</v>
      </c>
    </row>
    <row r="14424" spans="2:4" x14ac:dyDescent="0.3">
      <c r="B14424" s="72" t="s">
        <v>438</v>
      </c>
      <c r="C14424" s="74" t="s">
        <v>33</v>
      </c>
      <c r="D14424" s="73">
        <v>5929.27</v>
      </c>
    </row>
    <row r="14425" spans="2:4" x14ac:dyDescent="0.3">
      <c r="B14425" s="72" t="s">
        <v>438</v>
      </c>
      <c r="C14425" s="74" t="s">
        <v>35</v>
      </c>
      <c r="D14425" s="73">
        <v>20991.89</v>
      </c>
    </row>
    <row r="14426" spans="2:4" x14ac:dyDescent="0.3">
      <c r="B14426" s="72" t="s">
        <v>438</v>
      </c>
      <c r="C14426" s="74" t="s">
        <v>39</v>
      </c>
      <c r="D14426" s="73">
        <v>11147.560000000001</v>
      </c>
    </row>
    <row r="14427" spans="2:4" x14ac:dyDescent="0.3">
      <c r="B14427" s="72" t="s">
        <v>438</v>
      </c>
      <c r="C14427" s="74" t="s">
        <v>49</v>
      </c>
      <c r="D14427" s="73">
        <v>120182.53</v>
      </c>
    </row>
    <row r="14428" spans="2:4" x14ac:dyDescent="0.3">
      <c r="B14428" s="72" t="s">
        <v>438</v>
      </c>
      <c r="C14428" s="74" t="s">
        <v>51</v>
      </c>
      <c r="D14428" s="73">
        <v>61344.45</v>
      </c>
    </row>
    <row r="14429" spans="2:4" x14ac:dyDescent="0.3">
      <c r="B14429" s="72" t="s">
        <v>438</v>
      </c>
      <c r="C14429" s="74" t="s">
        <v>55</v>
      </c>
      <c r="D14429" s="73">
        <v>675158.06</v>
      </c>
    </row>
    <row r="14430" spans="2:4" x14ac:dyDescent="0.3">
      <c r="B14430" s="72" t="s">
        <v>438</v>
      </c>
      <c r="C14430" s="74" t="s">
        <v>57</v>
      </c>
      <c r="D14430" s="73">
        <v>11412.210000000001</v>
      </c>
    </row>
    <row r="14431" spans="2:4" x14ac:dyDescent="0.3">
      <c r="B14431" s="72" t="s">
        <v>438</v>
      </c>
      <c r="C14431" s="74" t="s">
        <v>63</v>
      </c>
      <c r="D14431" s="73">
        <v>153702.67000000001</v>
      </c>
    </row>
    <row r="14432" spans="2:4" x14ac:dyDescent="0.3">
      <c r="B14432" s="72" t="s">
        <v>438</v>
      </c>
      <c r="C14432" s="74" t="s">
        <v>65</v>
      </c>
      <c r="D14432" s="73">
        <v>49074.96</v>
      </c>
    </row>
    <row r="14433" spans="2:4" x14ac:dyDescent="0.3">
      <c r="B14433" s="72" t="s">
        <v>438</v>
      </c>
      <c r="C14433" s="74" t="s">
        <v>67</v>
      </c>
      <c r="D14433" s="73">
        <v>2893.6800000000003</v>
      </c>
    </row>
    <row r="14434" spans="2:4" x14ac:dyDescent="0.3">
      <c r="B14434" s="72" t="s">
        <v>438</v>
      </c>
      <c r="C14434" s="74" t="s">
        <v>69</v>
      </c>
      <c r="D14434" s="73">
        <v>96043.13</v>
      </c>
    </row>
    <row r="14435" spans="2:4" x14ac:dyDescent="0.3">
      <c r="B14435" s="72" t="s">
        <v>438</v>
      </c>
      <c r="C14435" s="74" t="s">
        <v>71</v>
      </c>
      <c r="D14435" s="73">
        <v>198399.19</v>
      </c>
    </row>
    <row r="14436" spans="2:4" x14ac:dyDescent="0.3">
      <c r="B14436" s="72" t="s">
        <v>438</v>
      </c>
      <c r="C14436" s="74" t="s">
        <v>81</v>
      </c>
      <c r="D14436" s="73">
        <v>65277.36</v>
      </c>
    </row>
    <row r="14437" spans="2:4" x14ac:dyDescent="0.3">
      <c r="B14437" s="72" t="s">
        <v>438</v>
      </c>
      <c r="C14437" s="74" t="s">
        <v>85</v>
      </c>
      <c r="D14437" s="73">
        <v>7271.3899999999994</v>
      </c>
    </row>
    <row r="14438" spans="2:4" x14ac:dyDescent="0.3">
      <c r="B14438" s="72" t="s">
        <v>438</v>
      </c>
      <c r="C14438" s="74" t="s">
        <v>89</v>
      </c>
      <c r="D14438" s="73">
        <v>4897.1400000000003</v>
      </c>
    </row>
    <row r="14439" spans="2:4" x14ac:dyDescent="0.3">
      <c r="B14439" s="72" t="s">
        <v>438</v>
      </c>
      <c r="C14439" s="74" t="s">
        <v>91</v>
      </c>
      <c r="D14439" s="73">
        <v>140565.56</v>
      </c>
    </row>
    <row r="14440" spans="2:4" x14ac:dyDescent="0.3">
      <c r="B14440" s="72" t="s">
        <v>438</v>
      </c>
      <c r="C14440" s="74" t="s">
        <v>93</v>
      </c>
      <c r="D14440" s="73">
        <v>19923.809999999998</v>
      </c>
    </row>
    <row r="14441" spans="2:4" x14ac:dyDescent="0.3">
      <c r="B14441" s="72" t="s">
        <v>438</v>
      </c>
      <c r="C14441" s="74" t="s">
        <v>95</v>
      </c>
      <c r="D14441" s="73">
        <v>31315.79</v>
      </c>
    </row>
    <row r="14442" spans="2:4" x14ac:dyDescent="0.3">
      <c r="B14442" s="72" t="s">
        <v>438</v>
      </c>
      <c r="C14442" s="74" t="s">
        <v>97</v>
      </c>
      <c r="D14442" s="73">
        <v>4875.6000000000004</v>
      </c>
    </row>
    <row r="14443" spans="2:4" x14ac:dyDescent="0.3">
      <c r="B14443" s="72" t="s">
        <v>438</v>
      </c>
      <c r="C14443" s="74" t="s">
        <v>101</v>
      </c>
      <c r="D14443" s="73">
        <v>24887.269999999997</v>
      </c>
    </row>
    <row r="14444" spans="2:4" x14ac:dyDescent="0.3">
      <c r="B14444" s="72" t="s">
        <v>438</v>
      </c>
      <c r="C14444" s="74" t="s">
        <v>105</v>
      </c>
      <c r="D14444" s="73">
        <v>23608.47</v>
      </c>
    </row>
    <row r="14445" spans="2:4" x14ac:dyDescent="0.3">
      <c r="B14445" s="72" t="s">
        <v>438</v>
      </c>
      <c r="C14445" s="74" t="s">
        <v>107</v>
      </c>
      <c r="D14445" s="73">
        <v>47883.41</v>
      </c>
    </row>
    <row r="14446" spans="2:4" x14ac:dyDescent="0.3">
      <c r="B14446" s="72" t="s">
        <v>438</v>
      </c>
      <c r="C14446" s="74" t="s">
        <v>109</v>
      </c>
      <c r="D14446" s="73">
        <v>97676.099999999991</v>
      </c>
    </row>
    <row r="14447" spans="2:4" x14ac:dyDescent="0.3">
      <c r="B14447" s="72" t="s">
        <v>438</v>
      </c>
      <c r="C14447" s="74" t="s">
        <v>111</v>
      </c>
      <c r="D14447" s="73">
        <v>102286.94</v>
      </c>
    </row>
    <row r="14448" spans="2:4" x14ac:dyDescent="0.3">
      <c r="B14448" s="72" t="s">
        <v>438</v>
      </c>
      <c r="C14448" s="74" t="s">
        <v>119</v>
      </c>
      <c r="D14448" s="73">
        <v>3141.85</v>
      </c>
    </row>
    <row r="14449" spans="2:4" x14ac:dyDescent="0.3">
      <c r="B14449" s="72" t="s">
        <v>438</v>
      </c>
      <c r="C14449" s="74" t="s">
        <v>121</v>
      </c>
      <c r="D14449" s="73">
        <v>14443.43</v>
      </c>
    </row>
    <row r="14450" spans="2:4" x14ac:dyDescent="0.3">
      <c r="B14450" s="72" t="s">
        <v>438</v>
      </c>
      <c r="C14450" s="74" t="s">
        <v>22</v>
      </c>
      <c r="D14450" s="73">
        <v>86532.000000000015</v>
      </c>
    </row>
    <row r="14451" spans="2:4" x14ac:dyDescent="0.3">
      <c r="B14451" s="72" t="s">
        <v>438</v>
      </c>
      <c r="C14451" s="74" t="s">
        <v>14</v>
      </c>
      <c r="D14451" s="73">
        <v>51499.3</v>
      </c>
    </row>
    <row r="14452" spans="2:4" x14ac:dyDescent="0.3">
      <c r="B14452" s="72" t="s">
        <v>438</v>
      </c>
      <c r="C14452" s="74" t="s">
        <v>16</v>
      </c>
      <c r="D14452" s="73">
        <v>11122.91</v>
      </c>
    </row>
    <row r="14453" spans="2:4" x14ac:dyDescent="0.3">
      <c r="B14453" s="72" t="s">
        <v>842</v>
      </c>
      <c r="C14453" s="74" t="s">
        <v>194</v>
      </c>
      <c r="D14453" s="73">
        <v>170499.25</v>
      </c>
    </row>
    <row r="14454" spans="2:4" x14ac:dyDescent="0.3">
      <c r="B14454" s="72" t="s">
        <v>842</v>
      </c>
      <c r="C14454" s="74" t="s">
        <v>193</v>
      </c>
      <c r="D14454" s="73">
        <v>-170499.25</v>
      </c>
    </row>
    <row r="14455" spans="2:4" x14ac:dyDescent="0.3">
      <c r="B14455" s="72" t="s">
        <v>842</v>
      </c>
      <c r="C14455" s="74" t="s">
        <v>185</v>
      </c>
      <c r="D14455" s="73">
        <v>96985</v>
      </c>
    </row>
    <row r="14456" spans="2:4" x14ac:dyDescent="0.3">
      <c r="B14456" s="72" t="s">
        <v>842</v>
      </c>
      <c r="C14456" s="74" t="s">
        <v>186</v>
      </c>
      <c r="D14456" s="73">
        <v>380256.3</v>
      </c>
    </row>
    <row r="14457" spans="2:4" x14ac:dyDescent="0.3">
      <c r="B14457" s="72" t="s">
        <v>842</v>
      </c>
      <c r="C14457" s="74" t="s">
        <v>187</v>
      </c>
      <c r="D14457" s="73">
        <v>2404865.6</v>
      </c>
    </row>
    <row r="14458" spans="2:4" x14ac:dyDescent="0.3">
      <c r="B14458" s="72" t="s">
        <v>842</v>
      </c>
      <c r="C14458" s="74" t="s">
        <v>190</v>
      </c>
      <c r="D14458" s="73">
        <v>1652476.6999999997</v>
      </c>
    </row>
    <row r="14459" spans="2:4" x14ac:dyDescent="0.3">
      <c r="B14459" s="72" t="s">
        <v>842</v>
      </c>
      <c r="C14459" s="74" t="s">
        <v>191</v>
      </c>
      <c r="D14459" s="73">
        <v>665646.93999999994</v>
      </c>
    </row>
    <row r="14460" spans="2:4" x14ac:dyDescent="0.3">
      <c r="B14460" s="72" t="s">
        <v>842</v>
      </c>
      <c r="C14460" s="74" t="s">
        <v>192</v>
      </c>
      <c r="D14460" s="73">
        <v>31584481.009999998</v>
      </c>
    </row>
    <row r="14461" spans="2:4" x14ac:dyDescent="0.3">
      <c r="B14461" s="72" t="s">
        <v>842</v>
      </c>
      <c r="C14461" s="74" t="s">
        <v>172</v>
      </c>
      <c r="D14461" s="73">
        <v>692751.92999999993</v>
      </c>
    </row>
    <row r="14462" spans="2:4" x14ac:dyDescent="0.3">
      <c r="B14462" s="72" t="s">
        <v>842</v>
      </c>
      <c r="C14462" s="74" t="s">
        <v>174</v>
      </c>
      <c r="D14462" s="73">
        <v>525012.06999999995</v>
      </c>
    </row>
    <row r="14463" spans="2:4" x14ac:dyDescent="0.3">
      <c r="B14463" s="72" t="s">
        <v>842</v>
      </c>
      <c r="C14463" s="74" t="s">
        <v>178</v>
      </c>
      <c r="D14463" s="73">
        <v>752964.45</v>
      </c>
    </row>
    <row r="14464" spans="2:4" x14ac:dyDescent="0.3">
      <c r="B14464" s="72" t="s">
        <v>842</v>
      </c>
      <c r="C14464" s="74" t="s">
        <v>180</v>
      </c>
      <c r="D14464" s="73">
        <v>373949.76</v>
      </c>
    </row>
    <row r="14465" spans="2:4" x14ac:dyDescent="0.3">
      <c r="B14465" s="72" t="s">
        <v>842</v>
      </c>
      <c r="C14465" s="74" t="s">
        <v>182</v>
      </c>
      <c r="D14465" s="73">
        <v>13141078.449999996</v>
      </c>
    </row>
    <row r="14466" spans="2:4" x14ac:dyDescent="0.3">
      <c r="B14466" s="72" t="s">
        <v>842</v>
      </c>
      <c r="C14466" s="74" t="s">
        <v>135</v>
      </c>
      <c r="D14466" s="73">
        <v>40955.070000000007</v>
      </c>
    </row>
    <row r="14467" spans="2:4" x14ac:dyDescent="0.3">
      <c r="B14467" s="72" t="s">
        <v>842</v>
      </c>
      <c r="C14467" s="74" t="s">
        <v>137</v>
      </c>
      <c r="D14467" s="73">
        <v>104314.54000000002</v>
      </c>
    </row>
    <row r="14468" spans="2:4" x14ac:dyDescent="0.3">
      <c r="B14468" s="72" t="s">
        <v>842</v>
      </c>
      <c r="C14468" s="74" t="s">
        <v>139</v>
      </c>
      <c r="D14468" s="73">
        <v>4124474.9300000006</v>
      </c>
    </row>
    <row r="14469" spans="2:4" x14ac:dyDescent="0.3">
      <c r="B14469" s="72" t="s">
        <v>842</v>
      </c>
      <c r="C14469" s="74" t="s">
        <v>141</v>
      </c>
      <c r="D14469" s="73">
        <v>4681363.57</v>
      </c>
    </row>
    <row r="14470" spans="2:4" x14ac:dyDescent="0.3">
      <c r="B14470" s="72" t="s">
        <v>842</v>
      </c>
      <c r="C14470" s="74" t="s">
        <v>143</v>
      </c>
      <c r="D14470" s="73">
        <v>434553.41999999993</v>
      </c>
    </row>
    <row r="14471" spans="2:4" x14ac:dyDescent="0.3">
      <c r="B14471" s="72" t="s">
        <v>842</v>
      </c>
      <c r="C14471" s="74" t="s">
        <v>145</v>
      </c>
      <c r="D14471" s="73">
        <v>202850.17999999991</v>
      </c>
    </row>
    <row r="14472" spans="2:4" x14ac:dyDescent="0.3">
      <c r="B14472" s="72" t="s">
        <v>842</v>
      </c>
      <c r="C14472" s="74" t="s">
        <v>147</v>
      </c>
      <c r="D14472" s="73">
        <v>48911.49</v>
      </c>
    </row>
    <row r="14473" spans="2:4" x14ac:dyDescent="0.3">
      <c r="B14473" s="72" t="s">
        <v>842</v>
      </c>
      <c r="C14473" s="74" t="s">
        <v>149</v>
      </c>
      <c r="D14473" s="73">
        <v>87458.979999999981</v>
      </c>
    </row>
    <row r="14474" spans="2:4" x14ac:dyDescent="0.3">
      <c r="B14474" s="72" t="s">
        <v>842</v>
      </c>
      <c r="C14474" s="74" t="s">
        <v>159</v>
      </c>
      <c r="D14474" s="73">
        <v>1630650.86</v>
      </c>
    </row>
    <row r="14475" spans="2:4" x14ac:dyDescent="0.3">
      <c r="B14475" s="72" t="s">
        <v>842</v>
      </c>
      <c r="C14475" s="74" t="s">
        <v>161</v>
      </c>
      <c r="D14475" s="73">
        <v>5179076.8600000013</v>
      </c>
    </row>
    <row r="14476" spans="2:4" x14ac:dyDescent="0.3">
      <c r="B14476" s="72" t="s">
        <v>842</v>
      </c>
      <c r="C14476" s="74" t="s">
        <v>163</v>
      </c>
      <c r="D14476" s="73">
        <v>1154778.95</v>
      </c>
    </row>
    <row r="14477" spans="2:4" x14ac:dyDescent="0.3">
      <c r="B14477" s="72" t="s">
        <v>842</v>
      </c>
      <c r="C14477" s="74" t="s">
        <v>165</v>
      </c>
      <c r="D14477" s="73">
        <v>2744918.32</v>
      </c>
    </row>
    <row r="14478" spans="2:4" x14ac:dyDescent="0.3">
      <c r="B14478" s="72" t="s">
        <v>842</v>
      </c>
      <c r="C14478" s="74" t="s">
        <v>124</v>
      </c>
      <c r="D14478" s="73">
        <v>1295423.51</v>
      </c>
    </row>
    <row r="14479" spans="2:4" x14ac:dyDescent="0.3">
      <c r="B14479" s="72" t="s">
        <v>842</v>
      </c>
      <c r="C14479" s="74" t="s">
        <v>126</v>
      </c>
      <c r="D14479" s="73">
        <v>1091614.3399999999</v>
      </c>
    </row>
    <row r="14480" spans="2:4" x14ac:dyDescent="0.3">
      <c r="B14480" s="72" t="s">
        <v>842</v>
      </c>
      <c r="C14480" s="74" t="s">
        <v>128</v>
      </c>
      <c r="D14480" s="73">
        <v>1056020.55</v>
      </c>
    </row>
    <row r="14481" spans="2:4" x14ac:dyDescent="0.3">
      <c r="B14481" s="72" t="s">
        <v>842</v>
      </c>
      <c r="C14481" s="74" t="s">
        <v>130</v>
      </c>
      <c r="D14481" s="73">
        <v>441593.21</v>
      </c>
    </row>
    <row r="14482" spans="2:4" x14ac:dyDescent="0.3">
      <c r="B14482" s="72" t="s">
        <v>842</v>
      </c>
      <c r="C14482" s="74" t="s">
        <v>132</v>
      </c>
      <c r="D14482" s="73">
        <v>2316303.2599999998</v>
      </c>
    </row>
    <row r="14483" spans="2:4" x14ac:dyDescent="0.3">
      <c r="B14483" s="72" t="s">
        <v>842</v>
      </c>
      <c r="C14483" s="74" t="s">
        <v>31</v>
      </c>
      <c r="D14483" s="73">
        <v>500</v>
      </c>
    </row>
    <row r="14484" spans="2:4" x14ac:dyDescent="0.3">
      <c r="B14484" s="72" t="s">
        <v>842</v>
      </c>
      <c r="C14484" s="74" t="s">
        <v>39</v>
      </c>
      <c r="D14484" s="73">
        <v>83741.88</v>
      </c>
    </row>
    <row r="14485" spans="2:4" x14ac:dyDescent="0.3">
      <c r="B14485" s="72" t="s">
        <v>842</v>
      </c>
      <c r="C14485" s="74" t="s">
        <v>49</v>
      </c>
      <c r="D14485" s="73">
        <v>811686.85</v>
      </c>
    </row>
    <row r="14486" spans="2:4" x14ac:dyDescent="0.3">
      <c r="B14486" s="72" t="s">
        <v>842</v>
      </c>
      <c r="C14486" s="74" t="s">
        <v>51</v>
      </c>
      <c r="D14486" s="73">
        <v>149702.35</v>
      </c>
    </row>
    <row r="14487" spans="2:4" x14ac:dyDescent="0.3">
      <c r="B14487" s="72" t="s">
        <v>842</v>
      </c>
      <c r="C14487" s="74" t="s">
        <v>55</v>
      </c>
      <c r="D14487" s="73">
        <v>647755.90999999992</v>
      </c>
    </row>
    <row r="14488" spans="2:4" x14ac:dyDescent="0.3">
      <c r="B14488" s="72" t="s">
        <v>842</v>
      </c>
      <c r="C14488" s="74" t="s">
        <v>57</v>
      </c>
      <c r="D14488" s="73">
        <v>114675.75000000001</v>
      </c>
    </row>
    <row r="14489" spans="2:4" x14ac:dyDescent="0.3">
      <c r="B14489" s="72" t="s">
        <v>842</v>
      </c>
      <c r="C14489" s="74" t="s">
        <v>61</v>
      </c>
      <c r="D14489" s="73">
        <v>2954</v>
      </c>
    </row>
    <row r="14490" spans="2:4" x14ac:dyDescent="0.3">
      <c r="B14490" s="72" t="s">
        <v>842</v>
      </c>
      <c r="C14490" s="74" t="s">
        <v>63</v>
      </c>
      <c r="D14490" s="73">
        <v>929643.16</v>
      </c>
    </row>
    <row r="14491" spans="2:4" x14ac:dyDescent="0.3">
      <c r="B14491" s="72" t="s">
        <v>842</v>
      </c>
      <c r="C14491" s="74" t="s">
        <v>65</v>
      </c>
      <c r="D14491" s="73">
        <v>9753.8799999999992</v>
      </c>
    </row>
    <row r="14492" spans="2:4" x14ac:dyDescent="0.3">
      <c r="B14492" s="72" t="s">
        <v>842</v>
      </c>
      <c r="C14492" s="74" t="s">
        <v>67</v>
      </c>
      <c r="D14492" s="73">
        <v>1751.74</v>
      </c>
    </row>
    <row r="14493" spans="2:4" x14ac:dyDescent="0.3">
      <c r="B14493" s="72" t="s">
        <v>842</v>
      </c>
      <c r="C14493" s="74" t="s">
        <v>69</v>
      </c>
      <c r="D14493" s="73">
        <v>1445883.1600000001</v>
      </c>
    </row>
    <row r="14494" spans="2:4" x14ac:dyDescent="0.3">
      <c r="B14494" s="72" t="s">
        <v>842</v>
      </c>
      <c r="C14494" s="74" t="s">
        <v>71</v>
      </c>
      <c r="D14494" s="73">
        <v>817410.1100000001</v>
      </c>
    </row>
    <row r="14495" spans="2:4" x14ac:dyDescent="0.3">
      <c r="B14495" s="72" t="s">
        <v>842</v>
      </c>
      <c r="C14495" s="74" t="s">
        <v>73</v>
      </c>
      <c r="D14495" s="73">
        <v>156405.09999999998</v>
      </c>
    </row>
    <row r="14496" spans="2:4" x14ac:dyDescent="0.3">
      <c r="B14496" s="72" t="s">
        <v>842</v>
      </c>
      <c r="C14496" s="74" t="s">
        <v>81</v>
      </c>
      <c r="D14496" s="73">
        <v>296017.92000000004</v>
      </c>
    </row>
    <row r="14497" spans="2:4" x14ac:dyDescent="0.3">
      <c r="B14497" s="72" t="s">
        <v>842</v>
      </c>
      <c r="C14497" s="74" t="s">
        <v>85</v>
      </c>
      <c r="D14497" s="73">
        <v>122377.95999999999</v>
      </c>
    </row>
    <row r="14498" spans="2:4" x14ac:dyDescent="0.3">
      <c r="B14498" s="72" t="s">
        <v>842</v>
      </c>
      <c r="C14498" s="74" t="s">
        <v>87</v>
      </c>
      <c r="D14498" s="73">
        <v>9105.4500000000007</v>
      </c>
    </row>
    <row r="14499" spans="2:4" x14ac:dyDescent="0.3">
      <c r="B14499" s="72" t="s">
        <v>842</v>
      </c>
      <c r="C14499" s="74" t="s">
        <v>89</v>
      </c>
      <c r="D14499" s="73">
        <v>77718.25</v>
      </c>
    </row>
    <row r="14500" spans="2:4" x14ac:dyDescent="0.3">
      <c r="B14500" s="72" t="s">
        <v>842</v>
      </c>
      <c r="C14500" s="74" t="s">
        <v>91</v>
      </c>
      <c r="D14500" s="73">
        <v>157916.24</v>
      </c>
    </row>
    <row r="14501" spans="2:4" x14ac:dyDescent="0.3">
      <c r="B14501" s="72" t="s">
        <v>842</v>
      </c>
      <c r="C14501" s="74" t="s">
        <v>93</v>
      </c>
      <c r="D14501" s="73">
        <v>151014.84</v>
      </c>
    </row>
    <row r="14502" spans="2:4" x14ac:dyDescent="0.3">
      <c r="B14502" s="72" t="s">
        <v>842</v>
      </c>
      <c r="C14502" s="74" t="s">
        <v>95</v>
      </c>
      <c r="D14502" s="73">
        <v>257566.85</v>
      </c>
    </row>
    <row r="14503" spans="2:4" x14ac:dyDescent="0.3">
      <c r="B14503" s="72" t="s">
        <v>842</v>
      </c>
      <c r="C14503" s="74" t="s">
        <v>97</v>
      </c>
      <c r="D14503" s="73">
        <v>6830.64</v>
      </c>
    </row>
    <row r="14504" spans="2:4" x14ac:dyDescent="0.3">
      <c r="B14504" s="72" t="s">
        <v>842</v>
      </c>
      <c r="C14504" s="74" t="s">
        <v>99</v>
      </c>
      <c r="D14504" s="73">
        <v>13884.94</v>
      </c>
    </row>
    <row r="14505" spans="2:4" x14ac:dyDescent="0.3">
      <c r="B14505" s="72" t="s">
        <v>842</v>
      </c>
      <c r="C14505" s="74" t="s">
        <v>101</v>
      </c>
      <c r="D14505" s="73">
        <v>26423.27</v>
      </c>
    </row>
    <row r="14506" spans="2:4" x14ac:dyDescent="0.3">
      <c r="B14506" s="72" t="s">
        <v>842</v>
      </c>
      <c r="C14506" s="74" t="s">
        <v>105</v>
      </c>
      <c r="D14506" s="73">
        <v>20989.38</v>
      </c>
    </row>
    <row r="14507" spans="2:4" x14ac:dyDescent="0.3">
      <c r="B14507" s="72" t="s">
        <v>842</v>
      </c>
      <c r="C14507" s="74" t="s">
        <v>107</v>
      </c>
      <c r="D14507" s="73">
        <v>21250</v>
      </c>
    </row>
    <row r="14508" spans="2:4" x14ac:dyDescent="0.3">
      <c r="B14508" s="72" t="s">
        <v>842</v>
      </c>
      <c r="C14508" s="74" t="s">
        <v>109</v>
      </c>
      <c r="D14508" s="73">
        <v>3497352.3899999997</v>
      </c>
    </row>
    <row r="14509" spans="2:4" x14ac:dyDescent="0.3">
      <c r="B14509" s="72" t="s">
        <v>842</v>
      </c>
      <c r="C14509" s="74" t="s">
        <v>111</v>
      </c>
      <c r="D14509" s="73">
        <v>101911.56000000001</v>
      </c>
    </row>
    <row r="14510" spans="2:4" x14ac:dyDescent="0.3">
      <c r="B14510" s="72" t="s">
        <v>842</v>
      </c>
      <c r="C14510" s="74" t="s">
        <v>117</v>
      </c>
      <c r="D14510" s="73">
        <v>4258.7299999999996</v>
      </c>
    </row>
    <row r="14511" spans="2:4" x14ac:dyDescent="0.3">
      <c r="B14511" s="72" t="s">
        <v>842</v>
      </c>
      <c r="C14511" s="74" t="s">
        <v>119</v>
      </c>
      <c r="D14511" s="73">
        <v>16434.62</v>
      </c>
    </row>
    <row r="14512" spans="2:4" x14ac:dyDescent="0.3">
      <c r="B14512" s="72" t="s">
        <v>842</v>
      </c>
      <c r="C14512" s="74" t="s">
        <v>22</v>
      </c>
      <c r="D14512" s="73">
        <v>112903.35</v>
      </c>
    </row>
    <row r="14513" spans="2:4" x14ac:dyDescent="0.3">
      <c r="B14513" s="72" t="s">
        <v>842</v>
      </c>
      <c r="C14513" s="74" t="s">
        <v>6</v>
      </c>
      <c r="D14513" s="73">
        <v>117977</v>
      </c>
    </row>
    <row r="14514" spans="2:4" x14ac:dyDescent="0.3">
      <c r="B14514" s="72" t="s">
        <v>842</v>
      </c>
      <c r="C14514" s="74" t="s">
        <v>10</v>
      </c>
      <c r="D14514" s="73">
        <v>52566.559999999998</v>
      </c>
    </row>
    <row r="14515" spans="2:4" x14ac:dyDescent="0.3">
      <c r="B14515" s="72" t="s">
        <v>842</v>
      </c>
      <c r="C14515" s="74" t="s">
        <v>14</v>
      </c>
      <c r="D14515" s="73">
        <v>69383.460000000006</v>
      </c>
    </row>
    <row r="14516" spans="2:4" x14ac:dyDescent="0.3">
      <c r="B14516" s="72" t="s">
        <v>552</v>
      </c>
      <c r="C14516" s="74" t="s">
        <v>194</v>
      </c>
      <c r="D14516" s="73">
        <v>162574.71</v>
      </c>
    </row>
    <row r="14517" spans="2:4" x14ac:dyDescent="0.3">
      <c r="B14517" s="72" t="s">
        <v>552</v>
      </c>
      <c r="C14517" s="74" t="s">
        <v>193</v>
      </c>
      <c r="D14517" s="73">
        <v>-162574.71</v>
      </c>
    </row>
    <row r="14518" spans="2:4" x14ac:dyDescent="0.3">
      <c r="B14518" s="72" t="s">
        <v>552</v>
      </c>
      <c r="C14518" s="74" t="s">
        <v>185</v>
      </c>
      <c r="D14518" s="73">
        <v>718873</v>
      </c>
    </row>
    <row r="14519" spans="2:4" x14ac:dyDescent="0.3">
      <c r="B14519" s="72" t="s">
        <v>552</v>
      </c>
      <c r="C14519" s="74" t="s">
        <v>186</v>
      </c>
      <c r="D14519" s="73">
        <v>638221.5</v>
      </c>
    </row>
    <row r="14520" spans="2:4" x14ac:dyDescent="0.3">
      <c r="B14520" s="72" t="s">
        <v>552</v>
      </c>
      <c r="C14520" s="74" t="s">
        <v>187</v>
      </c>
      <c r="D14520" s="73">
        <v>5907671.5300000003</v>
      </c>
    </row>
    <row r="14521" spans="2:4" x14ac:dyDescent="0.3">
      <c r="B14521" s="72" t="s">
        <v>552</v>
      </c>
      <c r="C14521" s="74" t="s">
        <v>190</v>
      </c>
      <c r="D14521" s="73">
        <v>2090677.0299999998</v>
      </c>
    </row>
    <row r="14522" spans="2:4" x14ac:dyDescent="0.3">
      <c r="B14522" s="72" t="s">
        <v>552</v>
      </c>
      <c r="C14522" s="74" t="s">
        <v>191</v>
      </c>
      <c r="D14522" s="73">
        <v>2845857.64</v>
      </c>
    </row>
    <row r="14523" spans="2:4" x14ac:dyDescent="0.3">
      <c r="B14523" s="72" t="s">
        <v>552</v>
      </c>
      <c r="C14523" s="74" t="s">
        <v>192</v>
      </c>
      <c r="D14523" s="73">
        <v>96611615.260000005</v>
      </c>
    </row>
    <row r="14524" spans="2:4" x14ac:dyDescent="0.3">
      <c r="B14524" s="72" t="s">
        <v>552</v>
      </c>
      <c r="C14524" s="74" t="s">
        <v>172</v>
      </c>
      <c r="D14524" s="73">
        <v>380111.92</v>
      </c>
    </row>
    <row r="14525" spans="2:4" x14ac:dyDescent="0.3">
      <c r="B14525" s="72" t="s">
        <v>552</v>
      </c>
      <c r="C14525" s="74" t="s">
        <v>174</v>
      </c>
      <c r="D14525" s="73">
        <v>980221.3600000001</v>
      </c>
    </row>
    <row r="14526" spans="2:4" x14ac:dyDescent="0.3">
      <c r="B14526" s="72" t="s">
        <v>552</v>
      </c>
      <c r="C14526" s="74" t="s">
        <v>176</v>
      </c>
      <c r="D14526" s="73">
        <v>217.76</v>
      </c>
    </row>
    <row r="14527" spans="2:4" x14ac:dyDescent="0.3">
      <c r="B14527" s="72" t="s">
        <v>552</v>
      </c>
      <c r="C14527" s="74" t="s">
        <v>178</v>
      </c>
      <c r="D14527" s="73">
        <v>1699220.3900000001</v>
      </c>
    </row>
    <row r="14528" spans="2:4" x14ac:dyDescent="0.3">
      <c r="B14528" s="72" t="s">
        <v>552</v>
      </c>
      <c r="C14528" s="74" t="s">
        <v>180</v>
      </c>
      <c r="D14528" s="73">
        <v>1645884.6800000002</v>
      </c>
    </row>
    <row r="14529" spans="2:4" x14ac:dyDescent="0.3">
      <c r="B14529" s="72" t="s">
        <v>552</v>
      </c>
      <c r="C14529" s="74" t="s">
        <v>182</v>
      </c>
      <c r="D14529" s="73">
        <v>34126780.920000002</v>
      </c>
    </row>
    <row r="14530" spans="2:4" x14ac:dyDescent="0.3">
      <c r="B14530" s="72" t="s">
        <v>552</v>
      </c>
      <c r="C14530" s="74" t="s">
        <v>135</v>
      </c>
      <c r="D14530" s="73">
        <v>189.67999999999995</v>
      </c>
    </row>
    <row r="14531" spans="2:4" x14ac:dyDescent="0.3">
      <c r="B14531" s="72" t="s">
        <v>552</v>
      </c>
      <c r="C14531" s="74" t="s">
        <v>137</v>
      </c>
      <c r="D14531" s="73">
        <v>625</v>
      </c>
    </row>
    <row r="14532" spans="2:4" x14ac:dyDescent="0.3">
      <c r="B14532" s="72" t="s">
        <v>552</v>
      </c>
      <c r="C14532" s="74" t="s">
        <v>139</v>
      </c>
      <c r="D14532" s="73">
        <v>10580310.610000001</v>
      </c>
    </row>
    <row r="14533" spans="2:4" x14ac:dyDescent="0.3">
      <c r="B14533" s="72" t="s">
        <v>552</v>
      </c>
      <c r="C14533" s="74" t="s">
        <v>141</v>
      </c>
      <c r="D14533" s="73">
        <v>13123671.43</v>
      </c>
    </row>
    <row r="14534" spans="2:4" x14ac:dyDescent="0.3">
      <c r="B14534" s="72" t="s">
        <v>552</v>
      </c>
      <c r="C14534" s="74" t="s">
        <v>143</v>
      </c>
      <c r="D14534" s="73">
        <v>916592.45</v>
      </c>
    </row>
    <row r="14535" spans="2:4" x14ac:dyDescent="0.3">
      <c r="B14535" s="72" t="s">
        <v>552</v>
      </c>
      <c r="C14535" s="74" t="s">
        <v>145</v>
      </c>
      <c r="D14535" s="73">
        <v>531345.40000000014</v>
      </c>
    </row>
    <row r="14536" spans="2:4" x14ac:dyDescent="0.3">
      <c r="B14536" s="72" t="s">
        <v>552</v>
      </c>
      <c r="C14536" s="74" t="s">
        <v>147</v>
      </c>
      <c r="D14536" s="73">
        <v>191032.26</v>
      </c>
    </row>
    <row r="14537" spans="2:4" x14ac:dyDescent="0.3">
      <c r="B14537" s="72" t="s">
        <v>552</v>
      </c>
      <c r="C14537" s="74" t="s">
        <v>149</v>
      </c>
      <c r="D14537" s="73">
        <v>329188.3299999999</v>
      </c>
    </row>
    <row r="14538" spans="2:4" x14ac:dyDescent="0.3">
      <c r="B14538" s="72" t="s">
        <v>552</v>
      </c>
      <c r="C14538" s="74" t="s">
        <v>159</v>
      </c>
      <c r="D14538" s="73">
        <v>4147769.9800000004</v>
      </c>
    </row>
    <row r="14539" spans="2:4" x14ac:dyDescent="0.3">
      <c r="B14539" s="72" t="s">
        <v>552</v>
      </c>
      <c r="C14539" s="74" t="s">
        <v>161</v>
      </c>
      <c r="D14539" s="73">
        <v>15320848.489999995</v>
      </c>
    </row>
    <row r="14540" spans="2:4" x14ac:dyDescent="0.3">
      <c r="B14540" s="72" t="s">
        <v>552</v>
      </c>
      <c r="C14540" s="74" t="s">
        <v>163</v>
      </c>
      <c r="D14540" s="73">
        <v>2885978.2499999986</v>
      </c>
    </row>
    <row r="14541" spans="2:4" x14ac:dyDescent="0.3">
      <c r="B14541" s="72" t="s">
        <v>552</v>
      </c>
      <c r="C14541" s="74" t="s">
        <v>165</v>
      </c>
      <c r="D14541" s="73">
        <v>8119194.4400000004</v>
      </c>
    </row>
    <row r="14542" spans="2:4" x14ac:dyDescent="0.3">
      <c r="B14542" s="72" t="s">
        <v>552</v>
      </c>
      <c r="C14542" s="74" t="s">
        <v>167</v>
      </c>
      <c r="D14542" s="73">
        <v>1.49</v>
      </c>
    </row>
    <row r="14543" spans="2:4" x14ac:dyDescent="0.3">
      <c r="B14543" s="72" t="s">
        <v>552</v>
      </c>
      <c r="C14543" s="74" t="s">
        <v>169</v>
      </c>
      <c r="D14543" s="73">
        <v>129.30000000000001</v>
      </c>
    </row>
    <row r="14544" spans="2:4" x14ac:dyDescent="0.3">
      <c r="B14544" s="72" t="s">
        <v>552</v>
      </c>
      <c r="C14544" s="74" t="s">
        <v>124</v>
      </c>
      <c r="D14544" s="73">
        <v>2892744.1900000004</v>
      </c>
    </row>
    <row r="14545" spans="2:4" x14ac:dyDescent="0.3">
      <c r="B14545" s="72" t="s">
        <v>552</v>
      </c>
      <c r="C14545" s="74" t="s">
        <v>126</v>
      </c>
      <c r="D14545" s="73">
        <v>1016160.8500000001</v>
      </c>
    </row>
    <row r="14546" spans="2:4" x14ac:dyDescent="0.3">
      <c r="B14546" s="72" t="s">
        <v>552</v>
      </c>
      <c r="C14546" s="74" t="s">
        <v>128</v>
      </c>
      <c r="D14546" s="73">
        <v>2664166.71</v>
      </c>
    </row>
    <row r="14547" spans="2:4" x14ac:dyDescent="0.3">
      <c r="B14547" s="72" t="s">
        <v>552</v>
      </c>
      <c r="C14547" s="74" t="s">
        <v>130</v>
      </c>
      <c r="D14547" s="73">
        <v>743415.89999999991</v>
      </c>
    </row>
    <row r="14548" spans="2:4" x14ac:dyDescent="0.3">
      <c r="B14548" s="72" t="s">
        <v>552</v>
      </c>
      <c r="C14548" s="74" t="s">
        <v>132</v>
      </c>
      <c r="D14548" s="73">
        <v>4625110.53</v>
      </c>
    </row>
    <row r="14549" spans="2:4" x14ac:dyDescent="0.3">
      <c r="B14549" s="72" t="s">
        <v>552</v>
      </c>
      <c r="C14549" s="74" t="s">
        <v>37</v>
      </c>
      <c r="D14549" s="73">
        <v>10000</v>
      </c>
    </row>
    <row r="14550" spans="2:4" x14ac:dyDescent="0.3">
      <c r="B14550" s="72" t="s">
        <v>552</v>
      </c>
      <c r="C14550" s="74" t="s">
        <v>39</v>
      </c>
      <c r="D14550" s="73">
        <v>238600.25999999998</v>
      </c>
    </row>
    <row r="14551" spans="2:4" x14ac:dyDescent="0.3">
      <c r="B14551" s="72" t="s">
        <v>552</v>
      </c>
      <c r="C14551" s="74" t="s">
        <v>49</v>
      </c>
      <c r="D14551" s="73">
        <v>2109032.0699999998</v>
      </c>
    </row>
    <row r="14552" spans="2:4" x14ac:dyDescent="0.3">
      <c r="B14552" s="72" t="s">
        <v>552</v>
      </c>
      <c r="C14552" s="74" t="s">
        <v>51</v>
      </c>
      <c r="D14552" s="73">
        <v>644377.47</v>
      </c>
    </row>
    <row r="14553" spans="2:4" x14ac:dyDescent="0.3">
      <c r="B14553" s="72" t="s">
        <v>552</v>
      </c>
      <c r="C14553" s="74" t="s">
        <v>55</v>
      </c>
      <c r="D14553" s="73">
        <v>1489808.1</v>
      </c>
    </row>
    <row r="14554" spans="2:4" x14ac:dyDescent="0.3">
      <c r="B14554" s="72" t="s">
        <v>552</v>
      </c>
      <c r="C14554" s="74" t="s">
        <v>57</v>
      </c>
      <c r="D14554" s="73">
        <v>3630</v>
      </c>
    </row>
    <row r="14555" spans="2:4" x14ac:dyDescent="0.3">
      <c r="B14555" s="72" t="s">
        <v>552</v>
      </c>
      <c r="C14555" s="74" t="s">
        <v>61</v>
      </c>
      <c r="D14555" s="73">
        <v>564209.54</v>
      </c>
    </row>
    <row r="14556" spans="2:4" x14ac:dyDescent="0.3">
      <c r="B14556" s="72" t="s">
        <v>552</v>
      </c>
      <c r="C14556" s="74" t="s">
        <v>63</v>
      </c>
      <c r="D14556" s="73">
        <v>2682169.9500000002</v>
      </c>
    </row>
    <row r="14557" spans="2:4" x14ac:dyDescent="0.3">
      <c r="B14557" s="72" t="s">
        <v>552</v>
      </c>
      <c r="C14557" s="74" t="s">
        <v>65</v>
      </c>
      <c r="D14557" s="73">
        <v>196144.63</v>
      </c>
    </row>
    <row r="14558" spans="2:4" x14ac:dyDescent="0.3">
      <c r="B14558" s="72" t="s">
        <v>552</v>
      </c>
      <c r="C14558" s="74" t="s">
        <v>67</v>
      </c>
      <c r="D14558" s="73">
        <v>1535.44</v>
      </c>
    </row>
    <row r="14559" spans="2:4" x14ac:dyDescent="0.3">
      <c r="B14559" s="72" t="s">
        <v>552</v>
      </c>
      <c r="C14559" s="74" t="s">
        <v>69</v>
      </c>
      <c r="D14559" s="73">
        <v>4313987.13</v>
      </c>
    </row>
    <row r="14560" spans="2:4" x14ac:dyDescent="0.3">
      <c r="B14560" s="72" t="s">
        <v>552</v>
      </c>
      <c r="C14560" s="74" t="s">
        <v>71</v>
      </c>
      <c r="D14560" s="73">
        <v>1991811.95</v>
      </c>
    </row>
    <row r="14561" spans="2:4" x14ac:dyDescent="0.3">
      <c r="B14561" s="72" t="s">
        <v>552</v>
      </c>
      <c r="C14561" s="74" t="s">
        <v>73</v>
      </c>
      <c r="D14561" s="73">
        <v>375112.61</v>
      </c>
    </row>
    <row r="14562" spans="2:4" x14ac:dyDescent="0.3">
      <c r="B14562" s="72" t="s">
        <v>552</v>
      </c>
      <c r="C14562" s="74" t="s">
        <v>77</v>
      </c>
      <c r="D14562" s="73">
        <v>14705.59</v>
      </c>
    </row>
    <row r="14563" spans="2:4" x14ac:dyDescent="0.3">
      <c r="B14563" s="72" t="s">
        <v>552</v>
      </c>
      <c r="C14563" s="74" t="s">
        <v>81</v>
      </c>
      <c r="D14563" s="73">
        <v>113470.03</v>
      </c>
    </row>
    <row r="14564" spans="2:4" x14ac:dyDescent="0.3">
      <c r="B14564" s="72" t="s">
        <v>552</v>
      </c>
      <c r="C14564" s="74" t="s">
        <v>85</v>
      </c>
      <c r="D14564" s="73">
        <v>3995.18</v>
      </c>
    </row>
    <row r="14565" spans="2:4" x14ac:dyDescent="0.3">
      <c r="B14565" s="72" t="s">
        <v>552</v>
      </c>
      <c r="C14565" s="74" t="s">
        <v>87</v>
      </c>
      <c r="D14565" s="73">
        <v>25044.12</v>
      </c>
    </row>
    <row r="14566" spans="2:4" x14ac:dyDescent="0.3">
      <c r="B14566" s="72" t="s">
        <v>552</v>
      </c>
      <c r="C14566" s="74" t="s">
        <v>89</v>
      </c>
      <c r="D14566" s="73">
        <v>555689.04</v>
      </c>
    </row>
    <row r="14567" spans="2:4" x14ac:dyDescent="0.3">
      <c r="B14567" s="72" t="s">
        <v>552</v>
      </c>
      <c r="C14567" s="74" t="s">
        <v>91</v>
      </c>
      <c r="D14567" s="73">
        <v>686450.13</v>
      </c>
    </row>
    <row r="14568" spans="2:4" x14ac:dyDescent="0.3">
      <c r="B14568" s="72" t="s">
        <v>552</v>
      </c>
      <c r="C14568" s="74" t="s">
        <v>93</v>
      </c>
      <c r="D14568" s="73">
        <v>380327.88</v>
      </c>
    </row>
    <row r="14569" spans="2:4" x14ac:dyDescent="0.3">
      <c r="B14569" s="72" t="s">
        <v>552</v>
      </c>
      <c r="C14569" s="74" t="s">
        <v>95</v>
      </c>
      <c r="D14569" s="73">
        <v>645183.41</v>
      </c>
    </row>
    <row r="14570" spans="2:4" x14ac:dyDescent="0.3">
      <c r="B14570" s="72" t="s">
        <v>552</v>
      </c>
      <c r="C14570" s="74" t="s">
        <v>99</v>
      </c>
      <c r="D14570" s="73">
        <v>1153.81</v>
      </c>
    </row>
    <row r="14571" spans="2:4" x14ac:dyDescent="0.3">
      <c r="B14571" s="72" t="s">
        <v>552</v>
      </c>
      <c r="C14571" s="74" t="s">
        <v>103</v>
      </c>
      <c r="D14571" s="73">
        <v>69373.48</v>
      </c>
    </row>
    <row r="14572" spans="2:4" x14ac:dyDescent="0.3">
      <c r="B14572" s="72" t="s">
        <v>552</v>
      </c>
      <c r="C14572" s="74" t="s">
        <v>105</v>
      </c>
      <c r="D14572" s="73">
        <v>30859.38</v>
      </c>
    </row>
    <row r="14573" spans="2:4" x14ac:dyDescent="0.3">
      <c r="B14573" s="72" t="s">
        <v>552</v>
      </c>
      <c r="C14573" s="74" t="s">
        <v>107</v>
      </c>
      <c r="D14573" s="73">
        <v>84785</v>
      </c>
    </row>
    <row r="14574" spans="2:4" x14ac:dyDescent="0.3">
      <c r="B14574" s="72" t="s">
        <v>552</v>
      </c>
      <c r="C14574" s="74" t="s">
        <v>109</v>
      </c>
      <c r="D14574" s="73">
        <v>4208464.34</v>
      </c>
    </row>
    <row r="14575" spans="2:4" x14ac:dyDescent="0.3">
      <c r="B14575" s="72" t="s">
        <v>552</v>
      </c>
      <c r="C14575" s="74" t="s">
        <v>111</v>
      </c>
      <c r="D14575" s="73">
        <v>515460.80000000005</v>
      </c>
    </row>
    <row r="14576" spans="2:4" x14ac:dyDescent="0.3">
      <c r="B14576" s="72" t="s">
        <v>552</v>
      </c>
      <c r="C14576" s="74" t="s">
        <v>117</v>
      </c>
      <c r="D14576" s="73">
        <v>25330.04</v>
      </c>
    </row>
    <row r="14577" spans="2:4" x14ac:dyDescent="0.3">
      <c r="B14577" s="72" t="s">
        <v>552</v>
      </c>
      <c r="C14577" s="74" t="s">
        <v>119</v>
      </c>
      <c r="D14577" s="73">
        <v>49236.58</v>
      </c>
    </row>
    <row r="14578" spans="2:4" x14ac:dyDescent="0.3">
      <c r="B14578" s="72" t="s">
        <v>552</v>
      </c>
      <c r="C14578" s="74" t="s">
        <v>22</v>
      </c>
      <c r="D14578" s="73">
        <v>286057.74000000005</v>
      </c>
    </row>
    <row r="14579" spans="2:4" x14ac:dyDescent="0.3">
      <c r="B14579" s="72" t="s">
        <v>552</v>
      </c>
      <c r="C14579" s="74" t="s">
        <v>6</v>
      </c>
      <c r="D14579" s="73">
        <v>142247.84000000003</v>
      </c>
    </row>
    <row r="14580" spans="2:4" x14ac:dyDescent="0.3">
      <c r="B14580" s="72" t="s">
        <v>552</v>
      </c>
      <c r="C14580" s="74" t="s">
        <v>10</v>
      </c>
      <c r="D14580" s="73">
        <v>22188.82</v>
      </c>
    </row>
    <row r="14581" spans="2:4" x14ac:dyDescent="0.3">
      <c r="B14581" s="72" t="s">
        <v>552</v>
      </c>
      <c r="C14581" s="74" t="s">
        <v>14</v>
      </c>
      <c r="D14581" s="73">
        <v>65868.25</v>
      </c>
    </row>
    <row r="14582" spans="2:4" x14ac:dyDescent="0.3">
      <c r="B14582" s="72" t="s">
        <v>552</v>
      </c>
      <c r="C14582" s="74" t="s">
        <v>16</v>
      </c>
      <c r="D14582" s="73">
        <v>105964.29000000001</v>
      </c>
    </row>
    <row r="14583" spans="2:4" x14ac:dyDescent="0.3">
      <c r="B14583" s="72" t="s">
        <v>774</v>
      </c>
      <c r="C14583" s="74" t="s">
        <v>194</v>
      </c>
      <c r="D14583" s="73">
        <v>144785.48000000001</v>
      </c>
    </row>
    <row r="14584" spans="2:4" x14ac:dyDescent="0.3">
      <c r="B14584" s="72" t="s">
        <v>774</v>
      </c>
      <c r="C14584" s="74" t="s">
        <v>193</v>
      </c>
      <c r="D14584" s="73">
        <v>-144785.47999999998</v>
      </c>
    </row>
    <row r="14585" spans="2:4" x14ac:dyDescent="0.3">
      <c r="B14585" s="72" t="s">
        <v>774</v>
      </c>
      <c r="C14585" s="74" t="s">
        <v>185</v>
      </c>
      <c r="D14585" s="73">
        <v>233160.38</v>
      </c>
    </row>
    <row r="14586" spans="2:4" x14ac:dyDescent="0.3">
      <c r="B14586" s="72" t="s">
        <v>774</v>
      </c>
      <c r="C14586" s="74" t="s">
        <v>186</v>
      </c>
      <c r="D14586" s="73">
        <v>779699.4600000002</v>
      </c>
    </row>
    <row r="14587" spans="2:4" x14ac:dyDescent="0.3">
      <c r="B14587" s="72" t="s">
        <v>774</v>
      </c>
      <c r="C14587" s="74" t="s">
        <v>187</v>
      </c>
      <c r="D14587" s="73">
        <v>1116420.07</v>
      </c>
    </row>
    <row r="14588" spans="2:4" x14ac:dyDescent="0.3">
      <c r="B14588" s="72" t="s">
        <v>774</v>
      </c>
      <c r="C14588" s="74" t="s">
        <v>190</v>
      </c>
      <c r="D14588" s="73">
        <v>1851610.8900000001</v>
      </c>
    </row>
    <row r="14589" spans="2:4" x14ac:dyDescent="0.3">
      <c r="B14589" s="72" t="s">
        <v>774</v>
      </c>
      <c r="C14589" s="74" t="s">
        <v>191</v>
      </c>
      <c r="D14589" s="73">
        <v>1054972.3399999999</v>
      </c>
    </row>
    <row r="14590" spans="2:4" x14ac:dyDescent="0.3">
      <c r="B14590" s="72" t="s">
        <v>774</v>
      </c>
      <c r="C14590" s="74" t="s">
        <v>192</v>
      </c>
      <c r="D14590" s="73">
        <v>38975248.210000001</v>
      </c>
    </row>
    <row r="14591" spans="2:4" x14ac:dyDescent="0.3">
      <c r="B14591" s="72" t="s">
        <v>774</v>
      </c>
      <c r="C14591" s="74" t="s">
        <v>172</v>
      </c>
      <c r="D14591" s="73">
        <v>136288.71</v>
      </c>
    </row>
    <row r="14592" spans="2:4" x14ac:dyDescent="0.3">
      <c r="B14592" s="72" t="s">
        <v>774</v>
      </c>
      <c r="C14592" s="74" t="s">
        <v>174</v>
      </c>
      <c r="D14592" s="73">
        <v>378092.89</v>
      </c>
    </row>
    <row r="14593" spans="2:4" x14ac:dyDescent="0.3">
      <c r="B14593" s="72" t="s">
        <v>774</v>
      </c>
      <c r="C14593" s="74" t="s">
        <v>178</v>
      </c>
      <c r="D14593" s="73">
        <v>643514.41</v>
      </c>
    </row>
    <row r="14594" spans="2:4" x14ac:dyDescent="0.3">
      <c r="B14594" s="72" t="s">
        <v>774</v>
      </c>
      <c r="C14594" s="74" t="s">
        <v>180</v>
      </c>
      <c r="D14594" s="73">
        <v>546471.75</v>
      </c>
    </row>
    <row r="14595" spans="2:4" x14ac:dyDescent="0.3">
      <c r="B14595" s="72" t="s">
        <v>774</v>
      </c>
      <c r="C14595" s="74" t="s">
        <v>182</v>
      </c>
      <c r="D14595" s="73">
        <v>13808489.689999999</v>
      </c>
    </row>
    <row r="14596" spans="2:4" x14ac:dyDescent="0.3">
      <c r="B14596" s="72" t="s">
        <v>774</v>
      </c>
      <c r="C14596" s="74" t="s">
        <v>135</v>
      </c>
      <c r="D14596" s="73">
        <v>133636</v>
      </c>
    </row>
    <row r="14597" spans="2:4" x14ac:dyDescent="0.3">
      <c r="B14597" s="72" t="s">
        <v>774</v>
      </c>
      <c r="C14597" s="74" t="s">
        <v>137</v>
      </c>
      <c r="D14597" s="73">
        <v>71148.820000000007</v>
      </c>
    </row>
    <row r="14598" spans="2:4" x14ac:dyDescent="0.3">
      <c r="B14598" s="72" t="s">
        <v>774</v>
      </c>
      <c r="C14598" s="74" t="s">
        <v>139</v>
      </c>
      <c r="D14598" s="73">
        <v>4094634.9699999997</v>
      </c>
    </row>
    <row r="14599" spans="2:4" x14ac:dyDescent="0.3">
      <c r="B14599" s="72" t="s">
        <v>774</v>
      </c>
      <c r="C14599" s="74" t="s">
        <v>141</v>
      </c>
      <c r="D14599" s="73">
        <v>5292505.8100000005</v>
      </c>
    </row>
    <row r="14600" spans="2:4" x14ac:dyDescent="0.3">
      <c r="B14600" s="72" t="s">
        <v>774</v>
      </c>
      <c r="C14600" s="74" t="s">
        <v>143</v>
      </c>
      <c r="D14600" s="73">
        <v>414745.74000000011</v>
      </c>
    </row>
    <row r="14601" spans="2:4" x14ac:dyDescent="0.3">
      <c r="B14601" s="72" t="s">
        <v>774</v>
      </c>
      <c r="C14601" s="74" t="s">
        <v>145</v>
      </c>
      <c r="D14601" s="73">
        <v>208420.3</v>
      </c>
    </row>
    <row r="14602" spans="2:4" x14ac:dyDescent="0.3">
      <c r="B14602" s="72" t="s">
        <v>774</v>
      </c>
      <c r="C14602" s="74" t="s">
        <v>147</v>
      </c>
      <c r="D14602" s="73">
        <v>48942.960000000014</v>
      </c>
    </row>
    <row r="14603" spans="2:4" x14ac:dyDescent="0.3">
      <c r="B14603" s="72" t="s">
        <v>774</v>
      </c>
      <c r="C14603" s="74" t="s">
        <v>149</v>
      </c>
      <c r="D14603" s="73">
        <v>98460.349999999991</v>
      </c>
    </row>
    <row r="14604" spans="2:4" x14ac:dyDescent="0.3">
      <c r="B14604" s="72" t="s">
        <v>774</v>
      </c>
      <c r="C14604" s="74" t="s">
        <v>159</v>
      </c>
      <c r="D14604" s="73">
        <v>1648217.63</v>
      </c>
    </row>
    <row r="14605" spans="2:4" x14ac:dyDescent="0.3">
      <c r="B14605" s="72" t="s">
        <v>774</v>
      </c>
      <c r="C14605" s="74" t="s">
        <v>161</v>
      </c>
      <c r="D14605" s="73">
        <v>6074210.1999999993</v>
      </c>
    </row>
    <row r="14606" spans="2:4" x14ac:dyDescent="0.3">
      <c r="B14606" s="72" t="s">
        <v>774</v>
      </c>
      <c r="C14606" s="74" t="s">
        <v>163</v>
      </c>
      <c r="D14606" s="73">
        <v>1175682.2600000002</v>
      </c>
    </row>
    <row r="14607" spans="2:4" x14ac:dyDescent="0.3">
      <c r="B14607" s="72" t="s">
        <v>774</v>
      </c>
      <c r="C14607" s="74" t="s">
        <v>165</v>
      </c>
      <c r="D14607" s="73">
        <v>3246173.3499999992</v>
      </c>
    </row>
    <row r="14608" spans="2:4" x14ac:dyDescent="0.3">
      <c r="B14608" s="72" t="s">
        <v>774</v>
      </c>
      <c r="C14608" s="74" t="s">
        <v>124</v>
      </c>
      <c r="D14608" s="73">
        <v>16516.46</v>
      </c>
    </row>
    <row r="14609" spans="2:4" x14ac:dyDescent="0.3">
      <c r="B14609" s="72" t="s">
        <v>774</v>
      </c>
      <c r="C14609" s="74" t="s">
        <v>128</v>
      </c>
      <c r="D14609" s="73">
        <v>1073974.4899999998</v>
      </c>
    </row>
    <row r="14610" spans="2:4" x14ac:dyDescent="0.3">
      <c r="B14610" s="72" t="s">
        <v>774</v>
      </c>
      <c r="C14610" s="74" t="s">
        <v>132</v>
      </c>
      <c r="D14610" s="73">
        <v>3108356.4699999997</v>
      </c>
    </row>
    <row r="14611" spans="2:4" x14ac:dyDescent="0.3">
      <c r="B14611" s="72" t="s">
        <v>774</v>
      </c>
      <c r="C14611" s="74" t="s">
        <v>39</v>
      </c>
      <c r="D14611" s="73">
        <v>10270417.149999999</v>
      </c>
    </row>
    <row r="14612" spans="2:4" x14ac:dyDescent="0.3">
      <c r="B14612" s="72" t="s">
        <v>774</v>
      </c>
      <c r="C14612" s="74" t="s">
        <v>65</v>
      </c>
      <c r="D14612" s="73">
        <v>4440.8599999999997</v>
      </c>
    </row>
    <row r="14613" spans="2:4" x14ac:dyDescent="0.3">
      <c r="B14613" s="72" t="s">
        <v>774</v>
      </c>
      <c r="C14613" s="74" t="s">
        <v>69</v>
      </c>
      <c r="D14613" s="73">
        <v>168</v>
      </c>
    </row>
    <row r="14614" spans="2:4" x14ac:dyDescent="0.3">
      <c r="B14614" s="72" t="s">
        <v>774</v>
      </c>
      <c r="C14614" s="74" t="s">
        <v>71</v>
      </c>
      <c r="D14614" s="73">
        <v>1352641.8699999999</v>
      </c>
    </row>
    <row r="14615" spans="2:4" x14ac:dyDescent="0.3">
      <c r="B14615" s="72" t="s">
        <v>774</v>
      </c>
      <c r="C14615" s="74" t="s">
        <v>77</v>
      </c>
      <c r="D14615" s="73">
        <v>12271.53</v>
      </c>
    </row>
    <row r="14616" spans="2:4" x14ac:dyDescent="0.3">
      <c r="B14616" s="72" t="s">
        <v>774</v>
      </c>
      <c r="C14616" s="74" t="s">
        <v>91</v>
      </c>
      <c r="D14616" s="73">
        <v>5820.71</v>
      </c>
    </row>
    <row r="14617" spans="2:4" x14ac:dyDescent="0.3">
      <c r="B14617" s="72" t="s">
        <v>774</v>
      </c>
      <c r="C14617" s="74" t="s">
        <v>101</v>
      </c>
      <c r="D14617" s="73">
        <v>2250</v>
      </c>
    </row>
    <row r="14618" spans="2:4" x14ac:dyDescent="0.3">
      <c r="B14618" s="72" t="s">
        <v>774</v>
      </c>
      <c r="C14618" s="74" t="s">
        <v>103</v>
      </c>
      <c r="D14618" s="73">
        <v>38580.18</v>
      </c>
    </row>
    <row r="14619" spans="2:4" x14ac:dyDescent="0.3">
      <c r="B14619" s="72" t="s">
        <v>774</v>
      </c>
      <c r="C14619" s="74" t="s">
        <v>105</v>
      </c>
      <c r="D14619" s="73">
        <v>22910.52</v>
      </c>
    </row>
    <row r="14620" spans="2:4" x14ac:dyDescent="0.3">
      <c r="B14620" s="72" t="s">
        <v>774</v>
      </c>
      <c r="C14620" s="74" t="s">
        <v>107</v>
      </c>
      <c r="D14620" s="73">
        <v>172803.74</v>
      </c>
    </row>
    <row r="14621" spans="2:4" x14ac:dyDescent="0.3">
      <c r="B14621" s="72" t="s">
        <v>774</v>
      </c>
      <c r="C14621" s="74" t="s">
        <v>109</v>
      </c>
      <c r="D14621" s="73">
        <v>157090.56</v>
      </c>
    </row>
    <row r="14622" spans="2:4" x14ac:dyDescent="0.3">
      <c r="B14622" s="72" t="s">
        <v>774</v>
      </c>
      <c r="C14622" s="74" t="s">
        <v>111</v>
      </c>
      <c r="D14622" s="73">
        <v>350</v>
      </c>
    </row>
    <row r="14623" spans="2:4" x14ac:dyDescent="0.3">
      <c r="B14623" s="72" t="s">
        <v>774</v>
      </c>
      <c r="C14623" s="74" t="s">
        <v>113</v>
      </c>
      <c r="D14623" s="73">
        <v>25217.5</v>
      </c>
    </row>
    <row r="14624" spans="2:4" x14ac:dyDescent="0.3">
      <c r="B14624" s="72" t="s">
        <v>774</v>
      </c>
      <c r="C14624" s="74" t="s">
        <v>115</v>
      </c>
      <c r="D14624" s="73">
        <v>16106.96</v>
      </c>
    </row>
    <row r="14625" spans="2:4" x14ac:dyDescent="0.3">
      <c r="B14625" s="72" t="s">
        <v>774</v>
      </c>
      <c r="C14625" s="74" t="s">
        <v>117</v>
      </c>
      <c r="D14625" s="73">
        <v>769642.48</v>
      </c>
    </row>
    <row r="14626" spans="2:4" x14ac:dyDescent="0.3">
      <c r="B14626" s="72" t="s">
        <v>774</v>
      </c>
      <c r="C14626" s="74" t="s">
        <v>119</v>
      </c>
      <c r="D14626" s="73">
        <v>92330.39</v>
      </c>
    </row>
    <row r="14627" spans="2:4" x14ac:dyDescent="0.3">
      <c r="B14627" s="72" t="s">
        <v>774</v>
      </c>
      <c r="C14627" s="74" t="s">
        <v>121</v>
      </c>
      <c r="D14627" s="73">
        <v>270861.77</v>
      </c>
    </row>
    <row r="14628" spans="2:4" x14ac:dyDescent="0.3">
      <c r="B14628" s="72" t="s">
        <v>774</v>
      </c>
      <c r="C14628" s="74" t="s">
        <v>22</v>
      </c>
      <c r="D14628" s="73">
        <v>164958.76</v>
      </c>
    </row>
    <row r="14629" spans="2:4" x14ac:dyDescent="0.3">
      <c r="B14629" s="72" t="s">
        <v>774</v>
      </c>
      <c r="C14629" s="74" t="s">
        <v>6</v>
      </c>
      <c r="D14629" s="73">
        <v>128326.45999999999</v>
      </c>
    </row>
    <row r="14630" spans="2:4" x14ac:dyDescent="0.3">
      <c r="B14630" s="72" t="s">
        <v>572</v>
      </c>
      <c r="C14630" s="74" t="s">
        <v>194</v>
      </c>
      <c r="D14630" s="73">
        <v>164662.63</v>
      </c>
    </row>
    <row r="14631" spans="2:4" x14ac:dyDescent="0.3">
      <c r="B14631" s="72" t="s">
        <v>572</v>
      </c>
      <c r="C14631" s="74" t="s">
        <v>193</v>
      </c>
      <c r="D14631" s="73">
        <v>-164662.63</v>
      </c>
    </row>
    <row r="14632" spans="2:4" x14ac:dyDescent="0.3">
      <c r="B14632" s="72" t="s">
        <v>572</v>
      </c>
      <c r="C14632" s="74" t="s">
        <v>185</v>
      </c>
      <c r="D14632" s="73">
        <v>442708</v>
      </c>
    </row>
    <row r="14633" spans="2:4" x14ac:dyDescent="0.3">
      <c r="B14633" s="72" t="s">
        <v>572</v>
      </c>
      <c r="C14633" s="74" t="s">
        <v>186</v>
      </c>
      <c r="D14633" s="73">
        <v>877736.25</v>
      </c>
    </row>
    <row r="14634" spans="2:4" x14ac:dyDescent="0.3">
      <c r="B14634" s="72" t="s">
        <v>572</v>
      </c>
      <c r="C14634" s="74" t="s">
        <v>187</v>
      </c>
      <c r="D14634" s="73">
        <v>3856824.9899999998</v>
      </c>
    </row>
    <row r="14635" spans="2:4" x14ac:dyDescent="0.3">
      <c r="B14635" s="72" t="s">
        <v>572</v>
      </c>
      <c r="C14635" s="74" t="s">
        <v>190</v>
      </c>
      <c r="D14635" s="73">
        <v>111370.13000000006</v>
      </c>
    </row>
    <row r="14636" spans="2:4" x14ac:dyDescent="0.3">
      <c r="B14636" s="72" t="s">
        <v>572</v>
      </c>
      <c r="C14636" s="74" t="s">
        <v>191</v>
      </c>
      <c r="D14636" s="73">
        <v>1931753.4100000001</v>
      </c>
    </row>
    <row r="14637" spans="2:4" x14ac:dyDescent="0.3">
      <c r="B14637" s="72" t="s">
        <v>572</v>
      </c>
      <c r="C14637" s="74" t="s">
        <v>192</v>
      </c>
      <c r="D14637" s="73">
        <v>61434983.669999965</v>
      </c>
    </row>
    <row r="14638" spans="2:4" x14ac:dyDescent="0.3">
      <c r="B14638" s="72" t="s">
        <v>572</v>
      </c>
      <c r="C14638" s="74" t="s">
        <v>172</v>
      </c>
      <c r="D14638" s="73">
        <v>627544.15999999992</v>
      </c>
    </row>
    <row r="14639" spans="2:4" x14ac:dyDescent="0.3">
      <c r="B14639" s="72" t="s">
        <v>572</v>
      </c>
      <c r="C14639" s="74" t="s">
        <v>174</v>
      </c>
      <c r="D14639" s="73">
        <v>1445268.12</v>
      </c>
    </row>
    <row r="14640" spans="2:4" x14ac:dyDescent="0.3">
      <c r="B14640" s="72" t="s">
        <v>572</v>
      </c>
      <c r="C14640" s="74" t="s">
        <v>178</v>
      </c>
      <c r="D14640" s="73">
        <v>520048.56999999995</v>
      </c>
    </row>
    <row r="14641" spans="2:4" x14ac:dyDescent="0.3">
      <c r="B14641" s="72" t="s">
        <v>572</v>
      </c>
      <c r="C14641" s="74" t="s">
        <v>180</v>
      </c>
      <c r="D14641" s="73">
        <v>846980.5</v>
      </c>
    </row>
    <row r="14642" spans="2:4" x14ac:dyDescent="0.3">
      <c r="B14642" s="72" t="s">
        <v>572</v>
      </c>
      <c r="C14642" s="74" t="s">
        <v>182</v>
      </c>
      <c r="D14642" s="73">
        <v>23268884.400000006</v>
      </c>
    </row>
    <row r="14643" spans="2:4" x14ac:dyDescent="0.3">
      <c r="B14643" s="72" t="s">
        <v>572</v>
      </c>
      <c r="C14643" s="74" t="s">
        <v>135</v>
      </c>
      <c r="D14643" s="73">
        <v>-9559.8200000002398</v>
      </c>
    </row>
    <row r="14644" spans="2:4" x14ac:dyDescent="0.3">
      <c r="B14644" s="72" t="s">
        <v>572</v>
      </c>
      <c r="C14644" s="74" t="s">
        <v>137</v>
      </c>
      <c r="D14644" s="73">
        <v>-646907.64000000025</v>
      </c>
    </row>
    <row r="14645" spans="2:4" x14ac:dyDescent="0.3">
      <c r="B14645" s="72" t="s">
        <v>572</v>
      </c>
      <c r="C14645" s="74" t="s">
        <v>139</v>
      </c>
      <c r="D14645" s="73">
        <v>7726738.7199999988</v>
      </c>
    </row>
    <row r="14646" spans="2:4" x14ac:dyDescent="0.3">
      <c r="B14646" s="72" t="s">
        <v>572</v>
      </c>
      <c r="C14646" s="74" t="s">
        <v>141</v>
      </c>
      <c r="D14646" s="73">
        <v>8773388.9700000007</v>
      </c>
    </row>
    <row r="14647" spans="2:4" x14ac:dyDescent="0.3">
      <c r="B14647" s="72" t="s">
        <v>572</v>
      </c>
      <c r="C14647" s="74" t="s">
        <v>143</v>
      </c>
      <c r="D14647" s="73">
        <v>681997.9</v>
      </c>
    </row>
    <row r="14648" spans="2:4" x14ac:dyDescent="0.3">
      <c r="B14648" s="72" t="s">
        <v>572</v>
      </c>
      <c r="C14648" s="74" t="s">
        <v>145</v>
      </c>
      <c r="D14648" s="73">
        <v>479443.65000000008</v>
      </c>
    </row>
    <row r="14649" spans="2:4" x14ac:dyDescent="0.3">
      <c r="B14649" s="72" t="s">
        <v>572</v>
      </c>
      <c r="C14649" s="74" t="s">
        <v>147</v>
      </c>
      <c r="D14649" s="73">
        <v>60631.57</v>
      </c>
    </row>
    <row r="14650" spans="2:4" x14ac:dyDescent="0.3">
      <c r="B14650" s="72" t="s">
        <v>572</v>
      </c>
      <c r="C14650" s="74" t="s">
        <v>149</v>
      </c>
      <c r="D14650" s="73">
        <v>123367.47000000002</v>
      </c>
    </row>
    <row r="14651" spans="2:4" x14ac:dyDescent="0.3">
      <c r="B14651" s="72" t="s">
        <v>572</v>
      </c>
      <c r="C14651" s="74" t="s">
        <v>159</v>
      </c>
      <c r="D14651" s="73">
        <v>3095311.1100000003</v>
      </c>
    </row>
    <row r="14652" spans="2:4" x14ac:dyDescent="0.3">
      <c r="B14652" s="72" t="s">
        <v>572</v>
      </c>
      <c r="C14652" s="74" t="s">
        <v>161</v>
      </c>
      <c r="D14652" s="73">
        <v>9889531.6099999975</v>
      </c>
    </row>
    <row r="14653" spans="2:4" x14ac:dyDescent="0.3">
      <c r="B14653" s="72" t="s">
        <v>572</v>
      </c>
      <c r="C14653" s="74" t="s">
        <v>163</v>
      </c>
      <c r="D14653" s="73">
        <v>2135997.5300000012</v>
      </c>
    </row>
    <row r="14654" spans="2:4" x14ac:dyDescent="0.3">
      <c r="B14654" s="72" t="s">
        <v>572</v>
      </c>
      <c r="C14654" s="74" t="s">
        <v>165</v>
      </c>
      <c r="D14654" s="73">
        <v>5365262.4899999993</v>
      </c>
    </row>
    <row r="14655" spans="2:4" x14ac:dyDescent="0.3">
      <c r="B14655" s="72" t="s">
        <v>572</v>
      </c>
      <c r="C14655" s="74" t="s">
        <v>124</v>
      </c>
      <c r="D14655" s="73">
        <v>33920.660000000003</v>
      </c>
    </row>
    <row r="14656" spans="2:4" x14ac:dyDescent="0.3">
      <c r="B14656" s="72" t="s">
        <v>572</v>
      </c>
      <c r="C14656" s="74" t="s">
        <v>126</v>
      </c>
      <c r="D14656" s="73">
        <v>9078.9000000000015</v>
      </c>
    </row>
    <row r="14657" spans="2:4" x14ac:dyDescent="0.3">
      <c r="B14657" s="72" t="s">
        <v>572</v>
      </c>
      <c r="C14657" s="74" t="s">
        <v>128</v>
      </c>
      <c r="D14657" s="73">
        <v>1160987.76</v>
      </c>
    </row>
    <row r="14658" spans="2:4" x14ac:dyDescent="0.3">
      <c r="B14658" s="72" t="s">
        <v>572</v>
      </c>
      <c r="C14658" s="74" t="s">
        <v>130</v>
      </c>
      <c r="D14658" s="73">
        <v>419622.14999999997</v>
      </c>
    </row>
    <row r="14659" spans="2:4" x14ac:dyDescent="0.3">
      <c r="B14659" s="72" t="s">
        <v>572</v>
      </c>
      <c r="C14659" s="74" t="s">
        <v>132</v>
      </c>
      <c r="D14659" s="73">
        <v>5395669.9100000001</v>
      </c>
    </row>
    <row r="14660" spans="2:4" x14ac:dyDescent="0.3">
      <c r="B14660" s="72" t="s">
        <v>572</v>
      </c>
      <c r="C14660" s="74" t="s">
        <v>39</v>
      </c>
      <c r="D14660" s="73">
        <v>295444.77</v>
      </c>
    </row>
    <row r="14661" spans="2:4" x14ac:dyDescent="0.3">
      <c r="B14661" s="72" t="s">
        <v>572</v>
      </c>
      <c r="C14661" s="74" t="s">
        <v>47</v>
      </c>
      <c r="D14661" s="73">
        <v>27797.200000000001</v>
      </c>
    </row>
    <row r="14662" spans="2:4" x14ac:dyDescent="0.3">
      <c r="B14662" s="72" t="s">
        <v>572</v>
      </c>
      <c r="C14662" s="74" t="s">
        <v>49</v>
      </c>
      <c r="D14662" s="73">
        <v>1516602.11</v>
      </c>
    </row>
    <row r="14663" spans="2:4" x14ac:dyDescent="0.3">
      <c r="B14663" s="72" t="s">
        <v>572</v>
      </c>
      <c r="C14663" s="74" t="s">
        <v>51</v>
      </c>
      <c r="D14663" s="73">
        <v>268051.34999999998</v>
      </c>
    </row>
    <row r="14664" spans="2:4" x14ac:dyDescent="0.3">
      <c r="B14664" s="72" t="s">
        <v>572</v>
      </c>
      <c r="C14664" s="74" t="s">
        <v>57</v>
      </c>
      <c r="D14664" s="73">
        <v>94929.73000000001</v>
      </c>
    </row>
    <row r="14665" spans="2:4" x14ac:dyDescent="0.3">
      <c r="B14665" s="72" t="s">
        <v>572</v>
      </c>
      <c r="C14665" s="74" t="s">
        <v>65</v>
      </c>
      <c r="D14665" s="73">
        <v>35543.919999999998</v>
      </c>
    </row>
    <row r="14666" spans="2:4" x14ac:dyDescent="0.3">
      <c r="B14666" s="72" t="s">
        <v>572</v>
      </c>
      <c r="C14666" s="74" t="s">
        <v>69</v>
      </c>
      <c r="D14666" s="73">
        <v>113971.56</v>
      </c>
    </row>
    <row r="14667" spans="2:4" x14ac:dyDescent="0.3">
      <c r="B14667" s="72" t="s">
        <v>572</v>
      </c>
      <c r="C14667" s="74" t="s">
        <v>71</v>
      </c>
      <c r="D14667" s="73">
        <v>1849309.9500000002</v>
      </c>
    </row>
    <row r="14668" spans="2:4" x14ac:dyDescent="0.3">
      <c r="B14668" s="72" t="s">
        <v>572</v>
      </c>
      <c r="C14668" s="74" t="s">
        <v>85</v>
      </c>
      <c r="D14668" s="73">
        <v>3669.25</v>
      </c>
    </row>
    <row r="14669" spans="2:4" x14ac:dyDescent="0.3">
      <c r="B14669" s="72" t="s">
        <v>572</v>
      </c>
      <c r="C14669" s="74" t="s">
        <v>93</v>
      </c>
      <c r="D14669" s="73">
        <v>150804.44</v>
      </c>
    </row>
    <row r="14670" spans="2:4" x14ac:dyDescent="0.3">
      <c r="B14670" s="72" t="s">
        <v>572</v>
      </c>
      <c r="C14670" s="74" t="s">
        <v>95</v>
      </c>
      <c r="D14670" s="73">
        <v>752982.90999999992</v>
      </c>
    </row>
    <row r="14671" spans="2:4" x14ac:dyDescent="0.3">
      <c r="B14671" s="72" t="s">
        <v>572</v>
      </c>
      <c r="C14671" s="74" t="s">
        <v>101</v>
      </c>
      <c r="D14671" s="73">
        <v>22258.850000000002</v>
      </c>
    </row>
    <row r="14672" spans="2:4" x14ac:dyDescent="0.3">
      <c r="B14672" s="72" t="s">
        <v>572</v>
      </c>
      <c r="C14672" s="74" t="s">
        <v>105</v>
      </c>
      <c r="D14672" s="73">
        <v>32008.41</v>
      </c>
    </row>
    <row r="14673" spans="2:4" x14ac:dyDescent="0.3">
      <c r="B14673" s="72" t="s">
        <v>572</v>
      </c>
      <c r="C14673" s="74" t="s">
        <v>107</v>
      </c>
      <c r="D14673" s="73">
        <v>363566.83</v>
      </c>
    </row>
    <row r="14674" spans="2:4" x14ac:dyDescent="0.3">
      <c r="B14674" s="72" t="s">
        <v>572</v>
      </c>
      <c r="C14674" s="74" t="s">
        <v>109</v>
      </c>
      <c r="D14674" s="73">
        <v>10686677.559999999</v>
      </c>
    </row>
    <row r="14675" spans="2:4" x14ac:dyDescent="0.3">
      <c r="B14675" s="72" t="s">
        <v>572</v>
      </c>
      <c r="C14675" s="74" t="s">
        <v>111</v>
      </c>
      <c r="D14675" s="73">
        <v>24443.149999999998</v>
      </c>
    </row>
    <row r="14676" spans="2:4" x14ac:dyDescent="0.3">
      <c r="B14676" s="72" t="s">
        <v>572</v>
      </c>
      <c r="C14676" s="74" t="s">
        <v>117</v>
      </c>
      <c r="D14676" s="73">
        <v>5080.26</v>
      </c>
    </row>
    <row r="14677" spans="2:4" x14ac:dyDescent="0.3">
      <c r="B14677" s="72" t="s">
        <v>572</v>
      </c>
      <c r="C14677" s="74" t="s">
        <v>119</v>
      </c>
      <c r="D14677" s="73">
        <v>208435.02</v>
      </c>
    </row>
    <row r="14678" spans="2:4" x14ac:dyDescent="0.3">
      <c r="B14678" s="72" t="s">
        <v>572</v>
      </c>
      <c r="C14678" s="74" t="s">
        <v>121</v>
      </c>
      <c r="D14678" s="73">
        <v>3922.6</v>
      </c>
    </row>
    <row r="14679" spans="2:4" x14ac:dyDescent="0.3">
      <c r="B14679" s="72" t="s">
        <v>572</v>
      </c>
      <c r="C14679" s="74" t="s">
        <v>22</v>
      </c>
      <c r="D14679" s="73">
        <v>125464.8</v>
      </c>
    </row>
    <row r="14680" spans="2:4" x14ac:dyDescent="0.3">
      <c r="B14680" s="72" t="s">
        <v>572</v>
      </c>
      <c r="C14680" s="74" t="s">
        <v>14</v>
      </c>
      <c r="D14680" s="73">
        <v>69670.38</v>
      </c>
    </row>
    <row r="14681" spans="2:4" x14ac:dyDescent="0.3">
      <c r="B14681" s="72" t="s">
        <v>642</v>
      </c>
      <c r="C14681" s="74" t="s">
        <v>194</v>
      </c>
      <c r="D14681" s="73">
        <v>36031.5</v>
      </c>
    </row>
    <row r="14682" spans="2:4" x14ac:dyDescent="0.3">
      <c r="B14682" s="72" t="s">
        <v>642</v>
      </c>
      <c r="C14682" s="74" t="s">
        <v>193</v>
      </c>
      <c r="D14682" s="73">
        <v>-36031.5</v>
      </c>
    </row>
    <row r="14683" spans="2:4" x14ac:dyDescent="0.3">
      <c r="B14683" s="72" t="s">
        <v>642</v>
      </c>
      <c r="C14683" s="74" t="s">
        <v>186</v>
      </c>
      <c r="D14683" s="73">
        <v>15739.16</v>
      </c>
    </row>
    <row r="14684" spans="2:4" x14ac:dyDescent="0.3">
      <c r="B14684" s="72" t="s">
        <v>642</v>
      </c>
      <c r="C14684" s="74" t="s">
        <v>187</v>
      </c>
      <c r="D14684" s="73">
        <v>349401.45999999996</v>
      </c>
    </row>
    <row r="14685" spans="2:4" x14ac:dyDescent="0.3">
      <c r="B14685" s="72" t="s">
        <v>642</v>
      </c>
      <c r="C14685" s="74" t="s">
        <v>190</v>
      </c>
      <c r="D14685" s="73">
        <v>39069.620000000003</v>
      </c>
    </row>
    <row r="14686" spans="2:4" x14ac:dyDescent="0.3">
      <c r="B14686" s="72" t="s">
        <v>642</v>
      </c>
      <c r="C14686" s="74" t="s">
        <v>191</v>
      </c>
      <c r="D14686" s="73">
        <v>130254.37</v>
      </c>
    </row>
    <row r="14687" spans="2:4" x14ac:dyDescent="0.3">
      <c r="B14687" s="72" t="s">
        <v>642</v>
      </c>
      <c r="C14687" s="74" t="s">
        <v>192</v>
      </c>
      <c r="D14687" s="73">
        <v>5115187.67</v>
      </c>
    </row>
    <row r="14688" spans="2:4" x14ac:dyDescent="0.3">
      <c r="B14688" s="72" t="s">
        <v>642</v>
      </c>
      <c r="C14688" s="74" t="s">
        <v>172</v>
      </c>
      <c r="D14688" s="73">
        <v>13840.630000000001</v>
      </c>
    </row>
    <row r="14689" spans="2:4" x14ac:dyDescent="0.3">
      <c r="B14689" s="72" t="s">
        <v>642</v>
      </c>
      <c r="C14689" s="74" t="s">
        <v>174</v>
      </c>
      <c r="D14689" s="73">
        <v>56621.47</v>
      </c>
    </row>
    <row r="14690" spans="2:4" x14ac:dyDescent="0.3">
      <c r="B14690" s="72" t="s">
        <v>642</v>
      </c>
      <c r="C14690" s="74" t="s">
        <v>178</v>
      </c>
      <c r="D14690" s="73">
        <v>60442.79</v>
      </c>
    </row>
    <row r="14691" spans="2:4" x14ac:dyDescent="0.3">
      <c r="B14691" s="72" t="s">
        <v>642</v>
      </c>
      <c r="C14691" s="74" t="s">
        <v>180</v>
      </c>
      <c r="D14691" s="73">
        <v>114012.15000000001</v>
      </c>
    </row>
    <row r="14692" spans="2:4" x14ac:dyDescent="0.3">
      <c r="B14692" s="72" t="s">
        <v>642</v>
      </c>
      <c r="C14692" s="74" t="s">
        <v>182</v>
      </c>
      <c r="D14692" s="73">
        <v>1808482.98</v>
      </c>
    </row>
    <row r="14693" spans="2:4" x14ac:dyDescent="0.3">
      <c r="B14693" s="72" t="s">
        <v>642</v>
      </c>
      <c r="C14693" s="74" t="s">
        <v>135</v>
      </c>
      <c r="D14693" s="73">
        <v>3201.54</v>
      </c>
    </row>
    <row r="14694" spans="2:4" x14ac:dyDescent="0.3">
      <c r="B14694" s="72" t="s">
        <v>642</v>
      </c>
      <c r="C14694" s="74" t="s">
        <v>137</v>
      </c>
      <c r="D14694" s="73">
        <v>8769.5400000000009</v>
      </c>
    </row>
    <row r="14695" spans="2:4" x14ac:dyDescent="0.3">
      <c r="B14695" s="72" t="s">
        <v>642</v>
      </c>
      <c r="C14695" s="74" t="s">
        <v>139</v>
      </c>
      <c r="D14695" s="73">
        <v>644469.27</v>
      </c>
    </row>
    <row r="14696" spans="2:4" x14ac:dyDescent="0.3">
      <c r="B14696" s="72" t="s">
        <v>642</v>
      </c>
      <c r="C14696" s="74" t="s">
        <v>141</v>
      </c>
      <c r="D14696" s="73">
        <v>740930.73</v>
      </c>
    </row>
    <row r="14697" spans="2:4" x14ac:dyDescent="0.3">
      <c r="B14697" s="72" t="s">
        <v>642</v>
      </c>
      <c r="C14697" s="74" t="s">
        <v>143</v>
      </c>
      <c r="D14697" s="73">
        <v>52178.74</v>
      </c>
    </row>
    <row r="14698" spans="2:4" x14ac:dyDescent="0.3">
      <c r="B14698" s="72" t="s">
        <v>642</v>
      </c>
      <c r="C14698" s="74" t="s">
        <v>145</v>
      </c>
      <c r="D14698" s="73">
        <v>25613.79</v>
      </c>
    </row>
    <row r="14699" spans="2:4" x14ac:dyDescent="0.3">
      <c r="B14699" s="72" t="s">
        <v>642</v>
      </c>
      <c r="C14699" s="74" t="s">
        <v>147</v>
      </c>
      <c r="D14699" s="73">
        <v>3026.93</v>
      </c>
    </row>
    <row r="14700" spans="2:4" x14ac:dyDescent="0.3">
      <c r="B14700" s="72" t="s">
        <v>642</v>
      </c>
      <c r="C14700" s="74" t="s">
        <v>149</v>
      </c>
      <c r="D14700" s="73">
        <v>6230.08</v>
      </c>
    </row>
    <row r="14701" spans="2:4" x14ac:dyDescent="0.3">
      <c r="B14701" s="72" t="s">
        <v>642</v>
      </c>
      <c r="C14701" s="74" t="s">
        <v>159</v>
      </c>
      <c r="D14701" s="73">
        <v>214190.17</v>
      </c>
    </row>
    <row r="14702" spans="2:4" x14ac:dyDescent="0.3">
      <c r="B14702" s="72" t="s">
        <v>642</v>
      </c>
      <c r="C14702" s="74" t="s">
        <v>161</v>
      </c>
      <c r="D14702" s="73">
        <v>796530.42999999993</v>
      </c>
    </row>
    <row r="14703" spans="2:4" x14ac:dyDescent="0.3">
      <c r="B14703" s="72" t="s">
        <v>642</v>
      </c>
      <c r="C14703" s="74" t="s">
        <v>163</v>
      </c>
      <c r="D14703" s="73">
        <v>151801.13</v>
      </c>
    </row>
    <row r="14704" spans="2:4" x14ac:dyDescent="0.3">
      <c r="B14704" s="72" t="s">
        <v>642</v>
      </c>
      <c r="C14704" s="74" t="s">
        <v>165</v>
      </c>
      <c r="D14704" s="73">
        <v>423923.65</v>
      </c>
    </row>
    <row r="14705" spans="2:4" x14ac:dyDescent="0.3">
      <c r="B14705" s="72" t="s">
        <v>642</v>
      </c>
      <c r="C14705" s="74" t="s">
        <v>124</v>
      </c>
      <c r="D14705" s="73">
        <v>94280.3</v>
      </c>
    </row>
    <row r="14706" spans="2:4" x14ac:dyDescent="0.3">
      <c r="B14706" s="72" t="s">
        <v>642</v>
      </c>
      <c r="C14706" s="74" t="s">
        <v>126</v>
      </c>
      <c r="D14706" s="73">
        <v>39506.379999999997</v>
      </c>
    </row>
    <row r="14707" spans="2:4" x14ac:dyDescent="0.3">
      <c r="B14707" s="72" t="s">
        <v>642</v>
      </c>
      <c r="C14707" s="74" t="s">
        <v>128</v>
      </c>
      <c r="D14707" s="73">
        <v>225891.77</v>
      </c>
    </row>
    <row r="14708" spans="2:4" x14ac:dyDescent="0.3">
      <c r="B14708" s="72" t="s">
        <v>642</v>
      </c>
      <c r="C14708" s="74" t="s">
        <v>130</v>
      </c>
      <c r="D14708" s="73">
        <v>55632.67</v>
      </c>
    </row>
    <row r="14709" spans="2:4" x14ac:dyDescent="0.3">
      <c r="B14709" s="72" t="s">
        <v>642</v>
      </c>
      <c r="C14709" s="74" t="s">
        <v>132</v>
      </c>
      <c r="D14709" s="73">
        <v>343643.06</v>
      </c>
    </row>
    <row r="14710" spans="2:4" x14ac:dyDescent="0.3">
      <c r="B14710" s="72" t="s">
        <v>642</v>
      </c>
      <c r="C14710" s="74" t="s">
        <v>29</v>
      </c>
      <c r="D14710" s="73">
        <v>191.48</v>
      </c>
    </row>
    <row r="14711" spans="2:4" x14ac:dyDescent="0.3">
      <c r="B14711" s="72" t="s">
        <v>642</v>
      </c>
      <c r="C14711" s="74" t="s">
        <v>35</v>
      </c>
      <c r="D14711" s="73">
        <v>9528.52</v>
      </c>
    </row>
    <row r="14712" spans="2:4" x14ac:dyDescent="0.3">
      <c r="B14712" s="72" t="s">
        <v>642</v>
      </c>
      <c r="C14712" s="74" t="s">
        <v>39</v>
      </c>
      <c r="D14712" s="73">
        <v>16087.310000000001</v>
      </c>
    </row>
    <row r="14713" spans="2:4" x14ac:dyDescent="0.3">
      <c r="B14713" s="72" t="s">
        <v>642</v>
      </c>
      <c r="C14713" s="74" t="s">
        <v>47</v>
      </c>
      <c r="D14713" s="73">
        <v>2744.46</v>
      </c>
    </row>
    <row r="14714" spans="2:4" x14ac:dyDescent="0.3">
      <c r="B14714" s="72" t="s">
        <v>642</v>
      </c>
      <c r="C14714" s="74" t="s">
        <v>49</v>
      </c>
      <c r="D14714" s="73">
        <v>158629.46</v>
      </c>
    </row>
    <row r="14715" spans="2:4" x14ac:dyDescent="0.3">
      <c r="B14715" s="72" t="s">
        <v>642</v>
      </c>
      <c r="C14715" s="74" t="s">
        <v>51</v>
      </c>
      <c r="D14715" s="73">
        <v>38432.04</v>
      </c>
    </row>
    <row r="14716" spans="2:4" x14ac:dyDescent="0.3">
      <c r="B14716" s="72" t="s">
        <v>642</v>
      </c>
      <c r="C14716" s="74" t="s">
        <v>55</v>
      </c>
      <c r="D14716" s="73">
        <v>121785.82</v>
      </c>
    </row>
    <row r="14717" spans="2:4" x14ac:dyDescent="0.3">
      <c r="B14717" s="72" t="s">
        <v>642</v>
      </c>
      <c r="C14717" s="74" t="s">
        <v>57</v>
      </c>
      <c r="D14717" s="73">
        <v>8791.4</v>
      </c>
    </row>
    <row r="14718" spans="2:4" x14ac:dyDescent="0.3">
      <c r="B14718" s="72" t="s">
        <v>642</v>
      </c>
      <c r="C14718" s="74" t="s">
        <v>59</v>
      </c>
      <c r="D14718" s="73">
        <v>59578.31</v>
      </c>
    </row>
    <row r="14719" spans="2:4" x14ac:dyDescent="0.3">
      <c r="B14719" s="72" t="s">
        <v>642</v>
      </c>
      <c r="C14719" s="74" t="s">
        <v>63</v>
      </c>
      <c r="D14719" s="73">
        <v>183687.41</v>
      </c>
    </row>
    <row r="14720" spans="2:4" x14ac:dyDescent="0.3">
      <c r="B14720" s="72" t="s">
        <v>642</v>
      </c>
      <c r="C14720" s="74" t="s">
        <v>67</v>
      </c>
      <c r="D14720" s="73">
        <v>65</v>
      </c>
    </row>
    <row r="14721" spans="2:4" x14ac:dyDescent="0.3">
      <c r="B14721" s="72" t="s">
        <v>642</v>
      </c>
      <c r="C14721" s="74" t="s">
        <v>69</v>
      </c>
      <c r="D14721" s="73">
        <v>44616.24</v>
      </c>
    </row>
    <row r="14722" spans="2:4" x14ac:dyDescent="0.3">
      <c r="B14722" s="72" t="s">
        <v>642</v>
      </c>
      <c r="C14722" s="74" t="s">
        <v>71</v>
      </c>
      <c r="D14722" s="73">
        <v>237940.72999999998</v>
      </c>
    </row>
    <row r="14723" spans="2:4" x14ac:dyDescent="0.3">
      <c r="B14723" s="72" t="s">
        <v>642</v>
      </c>
      <c r="C14723" s="74" t="s">
        <v>79</v>
      </c>
      <c r="D14723" s="73">
        <v>133.87</v>
      </c>
    </row>
    <row r="14724" spans="2:4" x14ac:dyDescent="0.3">
      <c r="B14724" s="72" t="s">
        <v>642</v>
      </c>
      <c r="C14724" s="74" t="s">
        <v>83</v>
      </c>
      <c r="D14724" s="73">
        <v>10506.76</v>
      </c>
    </row>
    <row r="14725" spans="2:4" x14ac:dyDescent="0.3">
      <c r="B14725" s="72" t="s">
        <v>642</v>
      </c>
      <c r="C14725" s="74" t="s">
        <v>85</v>
      </c>
      <c r="D14725" s="73">
        <v>10889.9</v>
      </c>
    </row>
    <row r="14726" spans="2:4" x14ac:dyDescent="0.3">
      <c r="B14726" s="72" t="s">
        <v>642</v>
      </c>
      <c r="C14726" s="74" t="s">
        <v>87</v>
      </c>
      <c r="D14726" s="73">
        <v>2137.58</v>
      </c>
    </row>
    <row r="14727" spans="2:4" x14ac:dyDescent="0.3">
      <c r="B14727" s="72" t="s">
        <v>642</v>
      </c>
      <c r="C14727" s="74" t="s">
        <v>89</v>
      </c>
      <c r="D14727" s="73">
        <v>25920</v>
      </c>
    </row>
    <row r="14728" spans="2:4" x14ac:dyDescent="0.3">
      <c r="B14728" s="72" t="s">
        <v>642</v>
      </c>
      <c r="C14728" s="74" t="s">
        <v>91</v>
      </c>
      <c r="D14728" s="73">
        <v>61531.01</v>
      </c>
    </row>
    <row r="14729" spans="2:4" x14ac:dyDescent="0.3">
      <c r="B14729" s="72" t="s">
        <v>642</v>
      </c>
      <c r="C14729" s="74" t="s">
        <v>93</v>
      </c>
      <c r="D14729" s="73">
        <v>28856.49</v>
      </c>
    </row>
    <row r="14730" spans="2:4" x14ac:dyDescent="0.3">
      <c r="B14730" s="72" t="s">
        <v>642</v>
      </c>
      <c r="C14730" s="74" t="s">
        <v>95</v>
      </c>
      <c r="D14730" s="73">
        <v>12584.3</v>
      </c>
    </row>
    <row r="14731" spans="2:4" x14ac:dyDescent="0.3">
      <c r="B14731" s="72" t="s">
        <v>642</v>
      </c>
      <c r="C14731" s="74" t="s">
        <v>97</v>
      </c>
      <c r="D14731" s="73">
        <v>4743.17</v>
      </c>
    </row>
    <row r="14732" spans="2:4" x14ac:dyDescent="0.3">
      <c r="B14732" s="72" t="s">
        <v>642</v>
      </c>
      <c r="C14732" s="74" t="s">
        <v>99</v>
      </c>
      <c r="D14732" s="73">
        <v>2263.52</v>
      </c>
    </row>
    <row r="14733" spans="2:4" x14ac:dyDescent="0.3">
      <c r="B14733" s="72" t="s">
        <v>642</v>
      </c>
      <c r="C14733" s="74" t="s">
        <v>101</v>
      </c>
      <c r="D14733" s="73">
        <v>127079.15</v>
      </c>
    </row>
    <row r="14734" spans="2:4" x14ac:dyDescent="0.3">
      <c r="B14734" s="72" t="s">
        <v>642</v>
      </c>
      <c r="C14734" s="74" t="s">
        <v>105</v>
      </c>
      <c r="D14734" s="73">
        <v>22999.41</v>
      </c>
    </row>
    <row r="14735" spans="2:4" x14ac:dyDescent="0.3">
      <c r="B14735" s="72" t="s">
        <v>642</v>
      </c>
      <c r="C14735" s="74" t="s">
        <v>107</v>
      </c>
      <c r="D14735" s="73">
        <v>3925</v>
      </c>
    </row>
    <row r="14736" spans="2:4" x14ac:dyDescent="0.3">
      <c r="B14736" s="72" t="s">
        <v>642</v>
      </c>
      <c r="C14736" s="74" t="s">
        <v>109</v>
      </c>
      <c r="D14736" s="73">
        <v>516997.43</v>
      </c>
    </row>
    <row r="14737" spans="2:4" x14ac:dyDescent="0.3">
      <c r="B14737" s="72" t="s">
        <v>642</v>
      </c>
      <c r="C14737" s="74" t="s">
        <v>111</v>
      </c>
      <c r="D14737" s="73">
        <v>9576.02</v>
      </c>
    </row>
    <row r="14738" spans="2:4" x14ac:dyDescent="0.3">
      <c r="B14738" s="72" t="s">
        <v>642</v>
      </c>
      <c r="C14738" s="74" t="s">
        <v>117</v>
      </c>
      <c r="D14738" s="73">
        <v>1019.58</v>
      </c>
    </row>
    <row r="14739" spans="2:4" x14ac:dyDescent="0.3">
      <c r="B14739" s="72" t="s">
        <v>642</v>
      </c>
      <c r="C14739" s="74" t="s">
        <v>119</v>
      </c>
      <c r="D14739" s="73">
        <v>3146.65</v>
      </c>
    </row>
    <row r="14740" spans="2:4" x14ac:dyDescent="0.3">
      <c r="B14740" s="72" t="s">
        <v>642</v>
      </c>
      <c r="C14740" s="74" t="s">
        <v>121</v>
      </c>
      <c r="D14740" s="73">
        <v>3477.29</v>
      </c>
    </row>
    <row r="14741" spans="2:4" x14ac:dyDescent="0.3">
      <c r="B14741" s="72" t="s">
        <v>642</v>
      </c>
      <c r="C14741" s="74" t="s">
        <v>22</v>
      </c>
      <c r="D14741" s="73">
        <v>17438.239999999998</v>
      </c>
    </row>
    <row r="14742" spans="2:4" x14ac:dyDescent="0.3">
      <c r="B14742" s="72" t="s">
        <v>642</v>
      </c>
      <c r="C14742" s="74" t="s">
        <v>6</v>
      </c>
      <c r="D14742" s="73">
        <v>118095.2</v>
      </c>
    </row>
    <row r="14743" spans="2:4" x14ac:dyDescent="0.3">
      <c r="B14743" s="72" t="s">
        <v>642</v>
      </c>
      <c r="C14743" s="74" t="s">
        <v>18</v>
      </c>
      <c r="D14743" s="73">
        <v>47174.13</v>
      </c>
    </row>
    <row r="14744" spans="2:4" x14ac:dyDescent="0.3">
      <c r="B14744" s="72" t="s">
        <v>400</v>
      </c>
      <c r="C14744" s="74" t="s">
        <v>194</v>
      </c>
      <c r="D14744" s="73">
        <v>17230.52</v>
      </c>
    </row>
    <row r="14745" spans="2:4" x14ac:dyDescent="0.3">
      <c r="B14745" s="72" t="s">
        <v>400</v>
      </c>
      <c r="C14745" s="74" t="s">
        <v>193</v>
      </c>
      <c r="D14745" s="73">
        <v>-17230.52</v>
      </c>
    </row>
    <row r="14746" spans="2:4" x14ac:dyDescent="0.3">
      <c r="B14746" s="72" t="s">
        <v>400</v>
      </c>
      <c r="C14746" s="74" t="s">
        <v>185</v>
      </c>
      <c r="D14746" s="73">
        <v>22755.88</v>
      </c>
    </row>
    <row r="14747" spans="2:4" x14ac:dyDescent="0.3">
      <c r="B14747" s="72" t="s">
        <v>400</v>
      </c>
      <c r="C14747" s="74" t="s">
        <v>186</v>
      </c>
      <c r="D14747" s="73">
        <v>52999.1</v>
      </c>
    </row>
    <row r="14748" spans="2:4" x14ac:dyDescent="0.3">
      <c r="B14748" s="72" t="s">
        <v>400</v>
      </c>
      <c r="C14748" s="74" t="s">
        <v>187</v>
      </c>
      <c r="D14748" s="73">
        <v>45088.57</v>
      </c>
    </row>
    <row r="14749" spans="2:4" x14ac:dyDescent="0.3">
      <c r="B14749" s="72" t="s">
        <v>400</v>
      </c>
      <c r="C14749" s="74" t="s">
        <v>190</v>
      </c>
      <c r="D14749" s="73">
        <v>95536.81</v>
      </c>
    </row>
    <row r="14750" spans="2:4" x14ac:dyDescent="0.3">
      <c r="B14750" s="72" t="s">
        <v>400</v>
      </c>
      <c r="C14750" s="74" t="s">
        <v>191</v>
      </c>
      <c r="D14750" s="73">
        <v>159448.51999999999</v>
      </c>
    </row>
    <row r="14751" spans="2:4" x14ac:dyDescent="0.3">
      <c r="B14751" s="72" t="s">
        <v>400</v>
      </c>
      <c r="C14751" s="74" t="s">
        <v>192</v>
      </c>
      <c r="D14751" s="73">
        <v>4008447.9800000004</v>
      </c>
    </row>
    <row r="14752" spans="2:4" x14ac:dyDescent="0.3">
      <c r="B14752" s="72" t="s">
        <v>400</v>
      </c>
      <c r="C14752" s="74" t="s">
        <v>172</v>
      </c>
      <c r="D14752" s="73">
        <v>10088.780000000001</v>
      </c>
    </row>
    <row r="14753" spans="2:4" x14ac:dyDescent="0.3">
      <c r="B14753" s="72" t="s">
        <v>400</v>
      </c>
      <c r="C14753" s="74" t="s">
        <v>174</v>
      </c>
      <c r="D14753" s="73">
        <v>67414</v>
      </c>
    </row>
    <row r="14754" spans="2:4" x14ac:dyDescent="0.3">
      <c r="B14754" s="72" t="s">
        <v>400</v>
      </c>
      <c r="C14754" s="74" t="s">
        <v>178</v>
      </c>
      <c r="D14754" s="73">
        <v>70479.14</v>
      </c>
    </row>
    <row r="14755" spans="2:4" x14ac:dyDescent="0.3">
      <c r="B14755" s="72" t="s">
        <v>400</v>
      </c>
      <c r="C14755" s="74" t="s">
        <v>180</v>
      </c>
      <c r="D14755" s="73">
        <v>53566.43</v>
      </c>
    </row>
    <row r="14756" spans="2:4" x14ac:dyDescent="0.3">
      <c r="B14756" s="72" t="s">
        <v>400</v>
      </c>
      <c r="C14756" s="74" t="s">
        <v>182</v>
      </c>
      <c r="D14756" s="73">
        <v>1848865.68</v>
      </c>
    </row>
    <row r="14757" spans="2:4" x14ac:dyDescent="0.3">
      <c r="B14757" s="72" t="s">
        <v>400</v>
      </c>
      <c r="C14757" s="74" t="s">
        <v>139</v>
      </c>
      <c r="D14757" s="73">
        <v>541012.07999999996</v>
      </c>
    </row>
    <row r="14758" spans="2:4" x14ac:dyDescent="0.3">
      <c r="B14758" s="72" t="s">
        <v>400</v>
      </c>
      <c r="C14758" s="74" t="s">
        <v>141</v>
      </c>
      <c r="D14758" s="73">
        <v>533949.1</v>
      </c>
    </row>
    <row r="14759" spans="2:4" x14ac:dyDescent="0.3">
      <c r="B14759" s="72" t="s">
        <v>400</v>
      </c>
      <c r="C14759" s="74" t="s">
        <v>143</v>
      </c>
      <c r="D14759" s="73">
        <v>46254.080000000002</v>
      </c>
    </row>
    <row r="14760" spans="2:4" x14ac:dyDescent="0.3">
      <c r="B14760" s="72" t="s">
        <v>400</v>
      </c>
      <c r="C14760" s="74" t="s">
        <v>145</v>
      </c>
      <c r="D14760" s="73">
        <v>21558.66</v>
      </c>
    </row>
    <row r="14761" spans="2:4" x14ac:dyDescent="0.3">
      <c r="B14761" s="72" t="s">
        <v>400</v>
      </c>
      <c r="C14761" s="74" t="s">
        <v>147</v>
      </c>
      <c r="D14761" s="73">
        <v>5332.87</v>
      </c>
    </row>
    <row r="14762" spans="2:4" x14ac:dyDescent="0.3">
      <c r="B14762" s="72" t="s">
        <v>400</v>
      </c>
      <c r="C14762" s="74" t="s">
        <v>149</v>
      </c>
      <c r="D14762" s="73">
        <v>9170.76</v>
      </c>
    </row>
    <row r="14763" spans="2:4" x14ac:dyDescent="0.3">
      <c r="B14763" s="72" t="s">
        <v>400</v>
      </c>
      <c r="C14763" s="74" t="s">
        <v>159</v>
      </c>
      <c r="D14763" s="73">
        <v>229509.17</v>
      </c>
    </row>
    <row r="14764" spans="2:4" x14ac:dyDescent="0.3">
      <c r="B14764" s="72" t="s">
        <v>400</v>
      </c>
      <c r="C14764" s="74" t="s">
        <v>161</v>
      </c>
      <c r="D14764" s="73">
        <v>594736.35000000009</v>
      </c>
    </row>
    <row r="14765" spans="2:4" x14ac:dyDescent="0.3">
      <c r="B14765" s="72" t="s">
        <v>400</v>
      </c>
      <c r="C14765" s="74" t="s">
        <v>163</v>
      </c>
      <c r="D14765" s="73">
        <v>153062.59999999998</v>
      </c>
    </row>
    <row r="14766" spans="2:4" x14ac:dyDescent="0.3">
      <c r="B14766" s="72" t="s">
        <v>400</v>
      </c>
      <c r="C14766" s="74" t="s">
        <v>165</v>
      </c>
      <c r="D14766" s="73">
        <v>327003.48</v>
      </c>
    </row>
    <row r="14767" spans="2:4" x14ac:dyDescent="0.3">
      <c r="B14767" s="72" t="s">
        <v>400</v>
      </c>
      <c r="C14767" s="74" t="s">
        <v>124</v>
      </c>
      <c r="D14767" s="73">
        <v>95809.840000000011</v>
      </c>
    </row>
    <row r="14768" spans="2:4" x14ac:dyDescent="0.3">
      <c r="B14768" s="72" t="s">
        <v>400</v>
      </c>
      <c r="C14768" s="74" t="s">
        <v>126</v>
      </c>
      <c r="D14768" s="73">
        <v>67227.710000000006</v>
      </c>
    </row>
    <row r="14769" spans="2:4" x14ac:dyDescent="0.3">
      <c r="B14769" s="72" t="s">
        <v>400</v>
      </c>
      <c r="C14769" s="74" t="s">
        <v>128</v>
      </c>
      <c r="D14769" s="73">
        <v>81002.98</v>
      </c>
    </row>
    <row r="14770" spans="2:4" x14ac:dyDescent="0.3">
      <c r="B14770" s="72" t="s">
        <v>400</v>
      </c>
      <c r="C14770" s="74" t="s">
        <v>130</v>
      </c>
      <c r="D14770" s="73">
        <v>58681.2</v>
      </c>
    </row>
    <row r="14771" spans="2:4" x14ac:dyDescent="0.3">
      <c r="B14771" s="72" t="s">
        <v>400</v>
      </c>
      <c r="C14771" s="74" t="s">
        <v>132</v>
      </c>
      <c r="D14771" s="73">
        <v>240940.32</v>
      </c>
    </row>
    <row r="14772" spans="2:4" x14ac:dyDescent="0.3">
      <c r="B14772" s="72" t="s">
        <v>400</v>
      </c>
      <c r="C14772" s="74" t="s">
        <v>39</v>
      </c>
      <c r="D14772" s="73">
        <v>4207</v>
      </c>
    </row>
    <row r="14773" spans="2:4" x14ac:dyDescent="0.3">
      <c r="B14773" s="72" t="s">
        <v>400</v>
      </c>
      <c r="C14773" s="74" t="s">
        <v>47</v>
      </c>
      <c r="D14773" s="73">
        <v>88146.77</v>
      </c>
    </row>
    <row r="14774" spans="2:4" x14ac:dyDescent="0.3">
      <c r="B14774" s="72" t="s">
        <v>400</v>
      </c>
      <c r="C14774" s="74" t="s">
        <v>49</v>
      </c>
      <c r="D14774" s="73">
        <v>76080.03</v>
      </c>
    </row>
    <row r="14775" spans="2:4" x14ac:dyDescent="0.3">
      <c r="B14775" s="72" t="s">
        <v>400</v>
      </c>
      <c r="C14775" s="74" t="s">
        <v>55</v>
      </c>
      <c r="D14775" s="73">
        <v>781</v>
      </c>
    </row>
    <row r="14776" spans="2:4" x14ac:dyDescent="0.3">
      <c r="B14776" s="72" t="s">
        <v>400</v>
      </c>
      <c r="C14776" s="74" t="s">
        <v>57</v>
      </c>
      <c r="D14776" s="73">
        <v>1663.2</v>
      </c>
    </row>
    <row r="14777" spans="2:4" x14ac:dyDescent="0.3">
      <c r="B14777" s="72" t="s">
        <v>400</v>
      </c>
      <c r="C14777" s="74" t="s">
        <v>61</v>
      </c>
      <c r="D14777" s="73">
        <v>26991</v>
      </c>
    </row>
    <row r="14778" spans="2:4" x14ac:dyDescent="0.3">
      <c r="B14778" s="72" t="s">
        <v>400</v>
      </c>
      <c r="C14778" s="74" t="s">
        <v>67</v>
      </c>
      <c r="D14778" s="73">
        <v>641.6</v>
      </c>
    </row>
    <row r="14779" spans="2:4" x14ac:dyDescent="0.3">
      <c r="B14779" s="72" t="s">
        <v>400</v>
      </c>
      <c r="C14779" s="74" t="s">
        <v>69</v>
      </c>
      <c r="D14779" s="73">
        <v>78151.049999999988</v>
      </c>
    </row>
    <row r="14780" spans="2:4" x14ac:dyDescent="0.3">
      <c r="B14780" s="72" t="s">
        <v>400</v>
      </c>
      <c r="C14780" s="74" t="s">
        <v>71</v>
      </c>
      <c r="D14780" s="73">
        <v>8974</v>
      </c>
    </row>
    <row r="14781" spans="2:4" x14ac:dyDescent="0.3">
      <c r="B14781" s="72" t="s">
        <v>400</v>
      </c>
      <c r="C14781" s="74" t="s">
        <v>85</v>
      </c>
      <c r="D14781" s="73">
        <v>29863.690000000002</v>
      </c>
    </row>
    <row r="14782" spans="2:4" x14ac:dyDescent="0.3">
      <c r="B14782" s="72" t="s">
        <v>400</v>
      </c>
      <c r="C14782" s="74" t="s">
        <v>87</v>
      </c>
      <c r="D14782" s="73">
        <v>636.86</v>
      </c>
    </row>
    <row r="14783" spans="2:4" x14ac:dyDescent="0.3">
      <c r="B14783" s="72" t="s">
        <v>400</v>
      </c>
      <c r="C14783" s="74" t="s">
        <v>89</v>
      </c>
      <c r="D14783" s="73">
        <v>3072.99</v>
      </c>
    </row>
    <row r="14784" spans="2:4" x14ac:dyDescent="0.3">
      <c r="B14784" s="72" t="s">
        <v>400</v>
      </c>
      <c r="C14784" s="74" t="s">
        <v>91</v>
      </c>
      <c r="D14784" s="73">
        <v>33996.180000000008</v>
      </c>
    </row>
    <row r="14785" spans="2:4" x14ac:dyDescent="0.3">
      <c r="B14785" s="72" t="s">
        <v>400</v>
      </c>
      <c r="C14785" s="74" t="s">
        <v>93</v>
      </c>
      <c r="D14785" s="73">
        <v>22252.600000000002</v>
      </c>
    </row>
    <row r="14786" spans="2:4" x14ac:dyDescent="0.3">
      <c r="B14786" s="72" t="s">
        <v>400</v>
      </c>
      <c r="C14786" s="74" t="s">
        <v>95</v>
      </c>
      <c r="D14786" s="73">
        <v>13114.96</v>
      </c>
    </row>
    <row r="14787" spans="2:4" x14ac:dyDescent="0.3">
      <c r="B14787" s="72" t="s">
        <v>400</v>
      </c>
      <c r="C14787" s="74" t="s">
        <v>97</v>
      </c>
      <c r="D14787" s="73">
        <v>3859.46</v>
      </c>
    </row>
    <row r="14788" spans="2:4" x14ac:dyDescent="0.3">
      <c r="B14788" s="72" t="s">
        <v>400</v>
      </c>
      <c r="C14788" s="74" t="s">
        <v>99</v>
      </c>
      <c r="D14788" s="73">
        <v>29407.79</v>
      </c>
    </row>
    <row r="14789" spans="2:4" x14ac:dyDescent="0.3">
      <c r="B14789" s="72" t="s">
        <v>400</v>
      </c>
      <c r="C14789" s="74" t="s">
        <v>101</v>
      </c>
      <c r="D14789" s="73">
        <v>70489.320000000007</v>
      </c>
    </row>
    <row r="14790" spans="2:4" x14ac:dyDescent="0.3">
      <c r="B14790" s="72" t="s">
        <v>400</v>
      </c>
      <c r="C14790" s="74" t="s">
        <v>107</v>
      </c>
      <c r="D14790" s="73">
        <v>6525</v>
      </c>
    </row>
    <row r="14791" spans="2:4" x14ac:dyDescent="0.3">
      <c r="B14791" s="72" t="s">
        <v>400</v>
      </c>
      <c r="C14791" s="74" t="s">
        <v>109</v>
      </c>
      <c r="D14791" s="73">
        <v>216713.49</v>
      </c>
    </row>
    <row r="14792" spans="2:4" x14ac:dyDescent="0.3">
      <c r="B14792" s="72" t="s">
        <v>400</v>
      </c>
      <c r="C14792" s="74" t="s">
        <v>111</v>
      </c>
      <c r="D14792" s="73">
        <v>26638.400000000001</v>
      </c>
    </row>
    <row r="14793" spans="2:4" x14ac:dyDescent="0.3">
      <c r="B14793" s="72" t="s">
        <v>400</v>
      </c>
      <c r="C14793" s="74" t="s">
        <v>117</v>
      </c>
      <c r="D14793" s="73">
        <v>626657.35</v>
      </c>
    </row>
    <row r="14794" spans="2:4" x14ac:dyDescent="0.3">
      <c r="B14794" s="72" t="s">
        <v>400</v>
      </c>
      <c r="C14794" s="74" t="s">
        <v>119</v>
      </c>
      <c r="D14794" s="73">
        <v>16249.02</v>
      </c>
    </row>
    <row r="14795" spans="2:4" x14ac:dyDescent="0.3">
      <c r="B14795" s="72" t="s">
        <v>400</v>
      </c>
      <c r="C14795" s="74" t="s">
        <v>121</v>
      </c>
      <c r="D14795" s="73">
        <v>12434.32</v>
      </c>
    </row>
    <row r="14796" spans="2:4" x14ac:dyDescent="0.3">
      <c r="B14796" s="72" t="s">
        <v>400</v>
      </c>
      <c r="C14796" s="74" t="s">
        <v>22</v>
      </c>
      <c r="D14796" s="73">
        <v>3678.91</v>
      </c>
    </row>
    <row r="14797" spans="2:4" x14ac:dyDescent="0.3">
      <c r="B14797" s="72" t="s">
        <v>664</v>
      </c>
      <c r="C14797" s="74" t="s">
        <v>185</v>
      </c>
      <c r="D14797" s="73">
        <v>22820</v>
      </c>
    </row>
    <row r="14798" spans="2:4" x14ac:dyDescent="0.3">
      <c r="B14798" s="72" t="s">
        <v>664</v>
      </c>
      <c r="C14798" s="74" t="s">
        <v>186</v>
      </c>
      <c r="D14798" s="73">
        <v>1110902.7</v>
      </c>
    </row>
    <row r="14799" spans="2:4" x14ac:dyDescent="0.3">
      <c r="B14799" s="72" t="s">
        <v>664</v>
      </c>
      <c r="C14799" s="74" t="s">
        <v>187</v>
      </c>
      <c r="D14799" s="73">
        <v>220372.58</v>
      </c>
    </row>
    <row r="14800" spans="2:4" x14ac:dyDescent="0.3">
      <c r="B14800" s="72" t="s">
        <v>664</v>
      </c>
      <c r="C14800" s="74" t="s">
        <v>190</v>
      </c>
      <c r="D14800" s="73">
        <v>247461.44</v>
      </c>
    </row>
    <row r="14801" spans="2:4" x14ac:dyDescent="0.3">
      <c r="B14801" s="72" t="s">
        <v>664</v>
      </c>
      <c r="C14801" s="74" t="s">
        <v>191</v>
      </c>
      <c r="D14801" s="73">
        <v>53337.98</v>
      </c>
    </row>
    <row r="14802" spans="2:4" x14ac:dyDescent="0.3">
      <c r="B14802" s="72" t="s">
        <v>664</v>
      </c>
      <c r="C14802" s="74" t="s">
        <v>192</v>
      </c>
      <c r="D14802" s="73">
        <v>13845352.01</v>
      </c>
    </row>
    <row r="14803" spans="2:4" x14ac:dyDescent="0.3">
      <c r="B14803" s="72" t="s">
        <v>664</v>
      </c>
      <c r="C14803" s="74" t="s">
        <v>172</v>
      </c>
      <c r="D14803" s="73">
        <v>612523.27</v>
      </c>
    </row>
    <row r="14804" spans="2:4" x14ac:dyDescent="0.3">
      <c r="B14804" s="72" t="s">
        <v>664</v>
      </c>
      <c r="C14804" s="74" t="s">
        <v>174</v>
      </c>
      <c r="D14804" s="73">
        <v>2760</v>
      </c>
    </row>
    <row r="14805" spans="2:4" x14ac:dyDescent="0.3">
      <c r="B14805" s="72" t="s">
        <v>664</v>
      </c>
      <c r="C14805" s="74" t="s">
        <v>178</v>
      </c>
      <c r="D14805" s="73">
        <v>43076.59</v>
      </c>
    </row>
    <row r="14806" spans="2:4" x14ac:dyDescent="0.3">
      <c r="B14806" s="72" t="s">
        <v>664</v>
      </c>
      <c r="C14806" s="74" t="s">
        <v>180</v>
      </c>
      <c r="D14806" s="73">
        <v>19974.809999999998</v>
      </c>
    </row>
    <row r="14807" spans="2:4" x14ac:dyDescent="0.3">
      <c r="B14807" s="72" t="s">
        <v>664</v>
      </c>
      <c r="C14807" s="74" t="s">
        <v>182</v>
      </c>
      <c r="D14807" s="73">
        <v>3741272.36</v>
      </c>
    </row>
    <row r="14808" spans="2:4" x14ac:dyDescent="0.3">
      <c r="B14808" s="72" t="s">
        <v>664</v>
      </c>
      <c r="C14808" s="74" t="s">
        <v>135</v>
      </c>
      <c r="D14808" s="73">
        <v>1993.6899999999998</v>
      </c>
    </row>
    <row r="14809" spans="2:4" x14ac:dyDescent="0.3">
      <c r="B14809" s="72" t="s">
        <v>664</v>
      </c>
      <c r="C14809" s="74" t="s">
        <v>137</v>
      </c>
      <c r="D14809" s="73">
        <v>10185.58</v>
      </c>
    </row>
    <row r="14810" spans="2:4" x14ac:dyDescent="0.3">
      <c r="B14810" s="72" t="s">
        <v>664</v>
      </c>
      <c r="C14810" s="74" t="s">
        <v>139</v>
      </c>
      <c r="D14810" s="73">
        <v>1278774.28</v>
      </c>
    </row>
    <row r="14811" spans="2:4" x14ac:dyDescent="0.3">
      <c r="B14811" s="72" t="s">
        <v>664</v>
      </c>
      <c r="C14811" s="74" t="s">
        <v>141</v>
      </c>
      <c r="D14811" s="73">
        <v>1901105.72</v>
      </c>
    </row>
    <row r="14812" spans="2:4" x14ac:dyDescent="0.3">
      <c r="B14812" s="72" t="s">
        <v>664</v>
      </c>
      <c r="C14812" s="74" t="s">
        <v>143</v>
      </c>
      <c r="D14812" s="73">
        <v>91315.520000000004</v>
      </c>
    </row>
    <row r="14813" spans="2:4" x14ac:dyDescent="0.3">
      <c r="B14813" s="72" t="s">
        <v>664</v>
      </c>
      <c r="C14813" s="74" t="s">
        <v>145</v>
      </c>
      <c r="D14813" s="73">
        <v>81774.61</v>
      </c>
    </row>
    <row r="14814" spans="2:4" x14ac:dyDescent="0.3">
      <c r="B14814" s="72" t="s">
        <v>664</v>
      </c>
      <c r="C14814" s="74" t="s">
        <v>147</v>
      </c>
      <c r="D14814" s="73">
        <v>34644.749999999993</v>
      </c>
    </row>
    <row r="14815" spans="2:4" x14ac:dyDescent="0.3">
      <c r="B14815" s="72" t="s">
        <v>664</v>
      </c>
      <c r="C14815" s="74" t="s">
        <v>149</v>
      </c>
      <c r="D14815" s="73">
        <v>111605.93000000001</v>
      </c>
    </row>
    <row r="14816" spans="2:4" x14ac:dyDescent="0.3">
      <c r="B14816" s="72" t="s">
        <v>664</v>
      </c>
      <c r="C14816" s="74" t="s">
        <v>159</v>
      </c>
      <c r="D14816" s="73">
        <v>466630.50999999995</v>
      </c>
    </row>
    <row r="14817" spans="2:4" x14ac:dyDescent="0.3">
      <c r="B14817" s="72" t="s">
        <v>664</v>
      </c>
      <c r="C14817" s="74" t="s">
        <v>161</v>
      </c>
      <c r="D14817" s="73">
        <v>2183944.54</v>
      </c>
    </row>
    <row r="14818" spans="2:4" x14ac:dyDescent="0.3">
      <c r="B14818" s="72" t="s">
        <v>664</v>
      </c>
      <c r="C14818" s="74" t="s">
        <v>163</v>
      </c>
      <c r="D14818" s="73">
        <v>328347.90000000002</v>
      </c>
    </row>
    <row r="14819" spans="2:4" x14ac:dyDescent="0.3">
      <c r="B14819" s="72" t="s">
        <v>664</v>
      </c>
      <c r="C14819" s="74" t="s">
        <v>165</v>
      </c>
      <c r="D14819" s="73">
        <v>1153583.3799999999</v>
      </c>
    </row>
    <row r="14820" spans="2:4" x14ac:dyDescent="0.3">
      <c r="B14820" s="72" t="s">
        <v>664</v>
      </c>
      <c r="C14820" s="74" t="s">
        <v>169</v>
      </c>
      <c r="D14820" s="73">
        <v>0.4</v>
      </c>
    </row>
    <row r="14821" spans="2:4" x14ac:dyDescent="0.3">
      <c r="B14821" s="72" t="s">
        <v>664</v>
      </c>
      <c r="C14821" s="74" t="s">
        <v>124</v>
      </c>
      <c r="D14821" s="73">
        <v>210410.96</v>
      </c>
    </row>
    <row r="14822" spans="2:4" x14ac:dyDescent="0.3">
      <c r="B14822" s="72" t="s">
        <v>664</v>
      </c>
      <c r="C14822" s="74" t="s">
        <v>126</v>
      </c>
      <c r="D14822" s="73">
        <v>264263.08999999997</v>
      </c>
    </row>
    <row r="14823" spans="2:4" x14ac:dyDescent="0.3">
      <c r="B14823" s="72" t="s">
        <v>664</v>
      </c>
      <c r="C14823" s="74" t="s">
        <v>128</v>
      </c>
      <c r="D14823" s="73">
        <v>83820.45</v>
      </c>
    </row>
    <row r="14824" spans="2:4" x14ac:dyDescent="0.3">
      <c r="B14824" s="72" t="s">
        <v>664</v>
      </c>
      <c r="C14824" s="74" t="s">
        <v>130</v>
      </c>
      <c r="D14824" s="73">
        <v>19832.05</v>
      </c>
    </row>
    <row r="14825" spans="2:4" x14ac:dyDescent="0.3">
      <c r="B14825" s="72" t="s">
        <v>664</v>
      </c>
      <c r="C14825" s="74" t="s">
        <v>132</v>
      </c>
      <c r="D14825" s="73">
        <v>941688.84</v>
      </c>
    </row>
    <row r="14826" spans="2:4" x14ac:dyDescent="0.3">
      <c r="B14826" s="72" t="s">
        <v>664</v>
      </c>
      <c r="C14826" s="74" t="s">
        <v>29</v>
      </c>
      <c r="D14826" s="73">
        <v>6106.18</v>
      </c>
    </row>
    <row r="14827" spans="2:4" x14ac:dyDescent="0.3">
      <c r="B14827" s="72" t="s">
        <v>664</v>
      </c>
      <c r="C14827" s="74" t="s">
        <v>35</v>
      </c>
      <c r="D14827" s="73">
        <v>37156.32</v>
      </c>
    </row>
    <row r="14828" spans="2:4" x14ac:dyDescent="0.3">
      <c r="B14828" s="72" t="s">
        <v>664</v>
      </c>
      <c r="C14828" s="74" t="s">
        <v>39</v>
      </c>
      <c r="D14828" s="73">
        <v>72354.87</v>
      </c>
    </row>
    <row r="14829" spans="2:4" x14ac:dyDescent="0.3">
      <c r="B14829" s="72" t="s">
        <v>664</v>
      </c>
      <c r="C14829" s="74" t="s">
        <v>49</v>
      </c>
      <c r="D14829" s="73">
        <v>352224.03</v>
      </c>
    </row>
    <row r="14830" spans="2:4" x14ac:dyDescent="0.3">
      <c r="B14830" s="72" t="s">
        <v>664</v>
      </c>
      <c r="C14830" s="74" t="s">
        <v>51</v>
      </c>
      <c r="D14830" s="73">
        <v>125640.27</v>
      </c>
    </row>
    <row r="14831" spans="2:4" x14ac:dyDescent="0.3">
      <c r="B14831" s="72" t="s">
        <v>664</v>
      </c>
      <c r="C14831" s="74" t="s">
        <v>53</v>
      </c>
      <c r="D14831" s="73">
        <v>11598.1</v>
      </c>
    </row>
    <row r="14832" spans="2:4" x14ac:dyDescent="0.3">
      <c r="B14832" s="72" t="s">
        <v>664</v>
      </c>
      <c r="C14832" s="74" t="s">
        <v>55</v>
      </c>
      <c r="D14832" s="73">
        <v>885177.88</v>
      </c>
    </row>
    <row r="14833" spans="2:4" x14ac:dyDescent="0.3">
      <c r="B14833" s="72" t="s">
        <v>664</v>
      </c>
      <c r="C14833" s="74" t="s">
        <v>57</v>
      </c>
      <c r="D14833" s="73">
        <v>190994.67</v>
      </c>
    </row>
    <row r="14834" spans="2:4" x14ac:dyDescent="0.3">
      <c r="B14834" s="72" t="s">
        <v>664</v>
      </c>
      <c r="C14834" s="74" t="s">
        <v>59</v>
      </c>
      <c r="D14834" s="73">
        <v>855254.81</v>
      </c>
    </row>
    <row r="14835" spans="2:4" x14ac:dyDescent="0.3">
      <c r="B14835" s="72" t="s">
        <v>664</v>
      </c>
      <c r="C14835" s="74" t="s">
        <v>63</v>
      </c>
      <c r="D14835" s="73">
        <v>507136.19</v>
      </c>
    </row>
    <row r="14836" spans="2:4" x14ac:dyDescent="0.3">
      <c r="B14836" s="72" t="s">
        <v>664</v>
      </c>
      <c r="C14836" s="74" t="s">
        <v>65</v>
      </c>
      <c r="D14836" s="73">
        <v>5558.59</v>
      </c>
    </row>
    <row r="14837" spans="2:4" x14ac:dyDescent="0.3">
      <c r="B14837" s="72" t="s">
        <v>664</v>
      </c>
      <c r="C14837" s="74" t="s">
        <v>67</v>
      </c>
      <c r="D14837" s="73">
        <v>1693.7</v>
      </c>
    </row>
    <row r="14838" spans="2:4" x14ac:dyDescent="0.3">
      <c r="B14838" s="72" t="s">
        <v>664</v>
      </c>
      <c r="C14838" s="74" t="s">
        <v>69</v>
      </c>
      <c r="D14838" s="73">
        <v>107804.14</v>
      </c>
    </row>
    <row r="14839" spans="2:4" x14ac:dyDescent="0.3">
      <c r="B14839" s="72" t="s">
        <v>664</v>
      </c>
      <c r="C14839" s="74" t="s">
        <v>71</v>
      </c>
      <c r="D14839" s="73">
        <v>360187.76</v>
      </c>
    </row>
    <row r="14840" spans="2:4" x14ac:dyDescent="0.3">
      <c r="B14840" s="72" t="s">
        <v>664</v>
      </c>
      <c r="C14840" s="74" t="s">
        <v>73</v>
      </c>
      <c r="D14840" s="73">
        <v>1530903.7100000002</v>
      </c>
    </row>
    <row r="14841" spans="2:4" x14ac:dyDescent="0.3">
      <c r="B14841" s="72" t="s">
        <v>664</v>
      </c>
      <c r="C14841" s="74" t="s">
        <v>81</v>
      </c>
      <c r="D14841" s="73">
        <v>2972.11</v>
      </c>
    </row>
    <row r="14842" spans="2:4" x14ac:dyDescent="0.3">
      <c r="B14842" s="72" t="s">
        <v>664</v>
      </c>
      <c r="C14842" s="74" t="s">
        <v>85</v>
      </c>
      <c r="D14842" s="73">
        <v>16612.379999999997</v>
      </c>
    </row>
    <row r="14843" spans="2:4" x14ac:dyDescent="0.3">
      <c r="B14843" s="72" t="s">
        <v>664</v>
      </c>
      <c r="C14843" s="74" t="s">
        <v>91</v>
      </c>
      <c r="D14843" s="73">
        <v>125885.32999999999</v>
      </c>
    </row>
    <row r="14844" spans="2:4" x14ac:dyDescent="0.3">
      <c r="B14844" s="72" t="s">
        <v>664</v>
      </c>
      <c r="C14844" s="74" t="s">
        <v>93</v>
      </c>
      <c r="D14844" s="73">
        <v>81451.91</v>
      </c>
    </row>
    <row r="14845" spans="2:4" x14ac:dyDescent="0.3">
      <c r="B14845" s="72" t="s">
        <v>664</v>
      </c>
      <c r="C14845" s="74" t="s">
        <v>95</v>
      </c>
      <c r="D14845" s="73">
        <v>2131.3000000000002</v>
      </c>
    </row>
    <row r="14846" spans="2:4" x14ac:dyDescent="0.3">
      <c r="B14846" s="72" t="s">
        <v>664</v>
      </c>
      <c r="C14846" s="74" t="s">
        <v>97</v>
      </c>
      <c r="D14846" s="73">
        <v>214284.67</v>
      </c>
    </row>
    <row r="14847" spans="2:4" x14ac:dyDescent="0.3">
      <c r="B14847" s="72" t="s">
        <v>664</v>
      </c>
      <c r="C14847" s="74" t="s">
        <v>99</v>
      </c>
      <c r="D14847" s="73">
        <v>9802.0400000000009</v>
      </c>
    </row>
    <row r="14848" spans="2:4" x14ac:dyDescent="0.3">
      <c r="B14848" s="72" t="s">
        <v>664</v>
      </c>
      <c r="C14848" s="74" t="s">
        <v>101</v>
      </c>
      <c r="D14848" s="73">
        <v>139606.01</v>
      </c>
    </row>
    <row r="14849" spans="2:4" x14ac:dyDescent="0.3">
      <c r="B14849" s="72" t="s">
        <v>664</v>
      </c>
      <c r="C14849" s="74" t="s">
        <v>105</v>
      </c>
      <c r="D14849" s="73">
        <v>16683.57</v>
      </c>
    </row>
    <row r="14850" spans="2:4" x14ac:dyDescent="0.3">
      <c r="B14850" s="72" t="s">
        <v>664</v>
      </c>
      <c r="C14850" s="74" t="s">
        <v>107</v>
      </c>
      <c r="D14850" s="73">
        <v>14400</v>
      </c>
    </row>
    <row r="14851" spans="2:4" x14ac:dyDescent="0.3">
      <c r="B14851" s="72" t="s">
        <v>664</v>
      </c>
      <c r="C14851" s="74" t="s">
        <v>109</v>
      </c>
      <c r="D14851" s="73">
        <v>138289.9</v>
      </c>
    </row>
    <row r="14852" spans="2:4" x14ac:dyDescent="0.3">
      <c r="B14852" s="72" t="s">
        <v>664</v>
      </c>
      <c r="C14852" s="74" t="s">
        <v>111</v>
      </c>
      <c r="D14852" s="73">
        <v>195251.33999999997</v>
      </c>
    </row>
    <row r="14853" spans="2:4" x14ac:dyDescent="0.3">
      <c r="B14853" s="72" t="s">
        <v>664</v>
      </c>
      <c r="C14853" s="74" t="s">
        <v>113</v>
      </c>
      <c r="D14853" s="73">
        <v>373638.15</v>
      </c>
    </row>
    <row r="14854" spans="2:4" x14ac:dyDescent="0.3">
      <c r="B14854" s="72" t="s">
        <v>664</v>
      </c>
      <c r="C14854" s="74" t="s">
        <v>115</v>
      </c>
      <c r="D14854" s="73">
        <v>78564.040000000008</v>
      </c>
    </row>
    <row r="14855" spans="2:4" x14ac:dyDescent="0.3">
      <c r="B14855" s="72" t="s">
        <v>664</v>
      </c>
      <c r="C14855" s="74" t="s">
        <v>117</v>
      </c>
      <c r="D14855" s="73">
        <v>348099.75</v>
      </c>
    </row>
    <row r="14856" spans="2:4" x14ac:dyDescent="0.3">
      <c r="B14856" s="72" t="s">
        <v>664</v>
      </c>
      <c r="C14856" s="74" t="s">
        <v>119</v>
      </c>
      <c r="D14856" s="73">
        <v>17649.28</v>
      </c>
    </row>
    <row r="14857" spans="2:4" x14ac:dyDescent="0.3">
      <c r="B14857" s="72" t="s">
        <v>664</v>
      </c>
      <c r="C14857" s="74" t="s">
        <v>121</v>
      </c>
      <c r="D14857" s="73">
        <v>300</v>
      </c>
    </row>
    <row r="14858" spans="2:4" x14ac:dyDescent="0.3">
      <c r="B14858" s="72" t="s">
        <v>664</v>
      </c>
      <c r="C14858" s="74" t="s">
        <v>22</v>
      </c>
      <c r="D14858" s="73">
        <v>90993.900000000009</v>
      </c>
    </row>
    <row r="14859" spans="2:4" x14ac:dyDescent="0.3">
      <c r="B14859" s="72" t="s">
        <v>664</v>
      </c>
      <c r="C14859" s="74" t="s">
        <v>10</v>
      </c>
      <c r="D14859" s="73">
        <v>354622.64</v>
      </c>
    </row>
    <row r="14860" spans="2:4" x14ac:dyDescent="0.3">
      <c r="B14860" s="72" t="s">
        <v>664</v>
      </c>
      <c r="C14860" s="74" t="s">
        <v>12</v>
      </c>
      <c r="D14860" s="73">
        <v>124109.28</v>
      </c>
    </row>
    <row r="14861" spans="2:4" x14ac:dyDescent="0.3">
      <c r="B14861" s="72" t="s">
        <v>664</v>
      </c>
      <c r="C14861" s="74" t="s">
        <v>16</v>
      </c>
      <c r="D14861" s="73">
        <v>41118.82</v>
      </c>
    </row>
    <row r="14862" spans="2:4" x14ac:dyDescent="0.3">
      <c r="B14862" s="72" t="s">
        <v>664</v>
      </c>
      <c r="C14862" s="74" t="s">
        <v>18</v>
      </c>
      <c r="D14862" s="73">
        <v>7893.92</v>
      </c>
    </row>
    <row r="14863" spans="2:4" x14ac:dyDescent="0.3">
      <c r="B14863" s="72" t="s">
        <v>756</v>
      </c>
      <c r="C14863" s="74" t="s">
        <v>194</v>
      </c>
      <c r="D14863" s="73">
        <v>35041.480000000003</v>
      </c>
    </row>
    <row r="14864" spans="2:4" x14ac:dyDescent="0.3">
      <c r="B14864" s="72" t="s">
        <v>756</v>
      </c>
      <c r="C14864" s="74" t="s">
        <v>193</v>
      </c>
      <c r="D14864" s="73">
        <v>-35041.480000000003</v>
      </c>
    </row>
    <row r="14865" spans="2:4" x14ac:dyDescent="0.3">
      <c r="B14865" s="72" t="s">
        <v>756</v>
      </c>
      <c r="C14865" s="74" t="s">
        <v>186</v>
      </c>
      <c r="D14865" s="73">
        <v>50559.56</v>
      </c>
    </row>
    <row r="14866" spans="2:4" x14ac:dyDescent="0.3">
      <c r="B14866" s="72" t="s">
        <v>756</v>
      </c>
      <c r="C14866" s="74" t="s">
        <v>187</v>
      </c>
      <c r="D14866" s="73">
        <v>439218.75</v>
      </c>
    </row>
    <row r="14867" spans="2:4" x14ac:dyDescent="0.3">
      <c r="B14867" s="72" t="s">
        <v>756</v>
      </c>
      <c r="C14867" s="74" t="s">
        <v>190</v>
      </c>
      <c r="D14867" s="73">
        <v>65329.01</v>
      </c>
    </row>
    <row r="14868" spans="2:4" x14ac:dyDescent="0.3">
      <c r="B14868" s="72" t="s">
        <v>756</v>
      </c>
      <c r="C14868" s="74" t="s">
        <v>191</v>
      </c>
      <c r="D14868" s="73">
        <v>200136.55</v>
      </c>
    </row>
    <row r="14869" spans="2:4" x14ac:dyDescent="0.3">
      <c r="B14869" s="72" t="s">
        <v>756</v>
      </c>
      <c r="C14869" s="74" t="s">
        <v>192</v>
      </c>
      <c r="D14869" s="73">
        <v>6575061.3300000001</v>
      </c>
    </row>
    <row r="14870" spans="2:4" x14ac:dyDescent="0.3">
      <c r="B14870" s="72" t="s">
        <v>756</v>
      </c>
      <c r="C14870" s="74" t="s">
        <v>172</v>
      </c>
      <c r="D14870" s="73">
        <v>13915.39</v>
      </c>
    </row>
    <row r="14871" spans="2:4" x14ac:dyDescent="0.3">
      <c r="B14871" s="72" t="s">
        <v>756</v>
      </c>
      <c r="C14871" s="74" t="s">
        <v>174</v>
      </c>
      <c r="D14871" s="73">
        <v>358418.58999999997</v>
      </c>
    </row>
    <row r="14872" spans="2:4" x14ac:dyDescent="0.3">
      <c r="B14872" s="72" t="s">
        <v>756</v>
      </c>
      <c r="C14872" s="74" t="s">
        <v>178</v>
      </c>
      <c r="D14872" s="73">
        <v>91938.780000000013</v>
      </c>
    </row>
    <row r="14873" spans="2:4" x14ac:dyDescent="0.3">
      <c r="B14873" s="72" t="s">
        <v>756</v>
      </c>
      <c r="C14873" s="74" t="s">
        <v>180</v>
      </c>
      <c r="D14873" s="73">
        <v>62703.26</v>
      </c>
    </row>
    <row r="14874" spans="2:4" x14ac:dyDescent="0.3">
      <c r="B14874" s="72" t="s">
        <v>756</v>
      </c>
      <c r="C14874" s="74" t="s">
        <v>182</v>
      </c>
      <c r="D14874" s="73">
        <v>2628521.7999999998</v>
      </c>
    </row>
    <row r="14875" spans="2:4" x14ac:dyDescent="0.3">
      <c r="B14875" s="72" t="s">
        <v>756</v>
      </c>
      <c r="C14875" s="74" t="s">
        <v>135</v>
      </c>
      <c r="D14875" s="73">
        <v>1569.48</v>
      </c>
    </row>
    <row r="14876" spans="2:4" x14ac:dyDescent="0.3">
      <c r="B14876" s="72" t="s">
        <v>756</v>
      </c>
      <c r="C14876" s="74" t="s">
        <v>137</v>
      </c>
      <c r="D14876" s="73">
        <v>1773.81</v>
      </c>
    </row>
    <row r="14877" spans="2:4" x14ac:dyDescent="0.3">
      <c r="B14877" s="72" t="s">
        <v>756</v>
      </c>
      <c r="C14877" s="74" t="s">
        <v>139</v>
      </c>
      <c r="D14877" s="73">
        <v>930334.15999999992</v>
      </c>
    </row>
    <row r="14878" spans="2:4" x14ac:dyDescent="0.3">
      <c r="B14878" s="72" t="s">
        <v>756</v>
      </c>
      <c r="C14878" s="74" t="s">
        <v>141</v>
      </c>
      <c r="D14878" s="73">
        <v>1027412.84</v>
      </c>
    </row>
    <row r="14879" spans="2:4" x14ac:dyDescent="0.3">
      <c r="B14879" s="72" t="s">
        <v>756</v>
      </c>
      <c r="C14879" s="74" t="s">
        <v>143</v>
      </c>
      <c r="D14879" s="73">
        <v>42587.689999999995</v>
      </c>
    </row>
    <row r="14880" spans="2:4" x14ac:dyDescent="0.3">
      <c r="B14880" s="72" t="s">
        <v>756</v>
      </c>
      <c r="C14880" s="74" t="s">
        <v>145</v>
      </c>
      <c r="D14880" s="73">
        <v>23019.019999999997</v>
      </c>
    </row>
    <row r="14881" spans="2:4" x14ac:dyDescent="0.3">
      <c r="B14881" s="72" t="s">
        <v>756</v>
      </c>
      <c r="C14881" s="74" t="s">
        <v>147</v>
      </c>
      <c r="D14881" s="73">
        <v>12336.2</v>
      </c>
    </row>
    <row r="14882" spans="2:4" x14ac:dyDescent="0.3">
      <c r="B14882" s="72" t="s">
        <v>756</v>
      </c>
      <c r="C14882" s="74" t="s">
        <v>149</v>
      </c>
      <c r="D14882" s="73">
        <v>20807.22</v>
      </c>
    </row>
    <row r="14883" spans="2:4" x14ac:dyDescent="0.3">
      <c r="B14883" s="72" t="s">
        <v>756</v>
      </c>
      <c r="C14883" s="74" t="s">
        <v>159</v>
      </c>
      <c r="D14883" s="73">
        <v>336062.86000000004</v>
      </c>
    </row>
    <row r="14884" spans="2:4" x14ac:dyDescent="0.3">
      <c r="B14884" s="72" t="s">
        <v>756</v>
      </c>
      <c r="C14884" s="74" t="s">
        <v>161</v>
      </c>
      <c r="D14884" s="73">
        <v>1049557.99</v>
      </c>
    </row>
    <row r="14885" spans="2:4" x14ac:dyDescent="0.3">
      <c r="B14885" s="72" t="s">
        <v>756</v>
      </c>
      <c r="C14885" s="74" t="s">
        <v>163</v>
      </c>
      <c r="D14885" s="73">
        <v>234752.27000000002</v>
      </c>
    </row>
    <row r="14886" spans="2:4" x14ac:dyDescent="0.3">
      <c r="B14886" s="72" t="s">
        <v>756</v>
      </c>
      <c r="C14886" s="74" t="s">
        <v>165</v>
      </c>
      <c r="D14886" s="73">
        <v>549503.95000000007</v>
      </c>
    </row>
    <row r="14887" spans="2:4" x14ac:dyDescent="0.3">
      <c r="B14887" s="72" t="s">
        <v>756</v>
      </c>
      <c r="C14887" s="74" t="s">
        <v>124</v>
      </c>
      <c r="D14887" s="73">
        <v>165724.59</v>
      </c>
    </row>
    <row r="14888" spans="2:4" x14ac:dyDescent="0.3">
      <c r="B14888" s="72" t="s">
        <v>756</v>
      </c>
      <c r="C14888" s="74" t="s">
        <v>126</v>
      </c>
      <c r="D14888" s="73">
        <v>34672.550000000003</v>
      </c>
    </row>
    <row r="14889" spans="2:4" x14ac:dyDescent="0.3">
      <c r="B14889" s="72" t="s">
        <v>756</v>
      </c>
      <c r="C14889" s="74" t="s">
        <v>128</v>
      </c>
      <c r="D14889" s="73">
        <v>168360.88</v>
      </c>
    </row>
    <row r="14890" spans="2:4" x14ac:dyDescent="0.3">
      <c r="B14890" s="72" t="s">
        <v>756</v>
      </c>
      <c r="C14890" s="74" t="s">
        <v>130</v>
      </c>
      <c r="D14890" s="73">
        <v>23976.399999999998</v>
      </c>
    </row>
    <row r="14891" spans="2:4" x14ac:dyDescent="0.3">
      <c r="B14891" s="72" t="s">
        <v>756</v>
      </c>
      <c r="C14891" s="74" t="s">
        <v>132</v>
      </c>
      <c r="D14891" s="73">
        <v>626795.13000000012</v>
      </c>
    </row>
    <row r="14892" spans="2:4" x14ac:dyDescent="0.3">
      <c r="B14892" s="72" t="s">
        <v>756</v>
      </c>
      <c r="C14892" s="74" t="s">
        <v>29</v>
      </c>
      <c r="D14892" s="73">
        <v>2403.33</v>
      </c>
    </row>
    <row r="14893" spans="2:4" x14ac:dyDescent="0.3">
      <c r="B14893" s="72" t="s">
        <v>756</v>
      </c>
      <c r="C14893" s="74" t="s">
        <v>35</v>
      </c>
      <c r="D14893" s="73">
        <v>26861.91</v>
      </c>
    </row>
    <row r="14894" spans="2:4" x14ac:dyDescent="0.3">
      <c r="B14894" s="72" t="s">
        <v>756</v>
      </c>
      <c r="C14894" s="74" t="s">
        <v>39</v>
      </c>
      <c r="D14894" s="73">
        <v>47142.18</v>
      </c>
    </row>
    <row r="14895" spans="2:4" x14ac:dyDescent="0.3">
      <c r="B14895" s="72" t="s">
        <v>756</v>
      </c>
      <c r="C14895" s="74" t="s">
        <v>47</v>
      </c>
      <c r="D14895" s="73">
        <v>8593.91</v>
      </c>
    </row>
    <row r="14896" spans="2:4" x14ac:dyDescent="0.3">
      <c r="B14896" s="72" t="s">
        <v>756</v>
      </c>
      <c r="C14896" s="74" t="s">
        <v>49</v>
      </c>
      <c r="D14896" s="73">
        <v>341141.29</v>
      </c>
    </row>
    <row r="14897" spans="2:4" x14ac:dyDescent="0.3">
      <c r="B14897" s="72" t="s">
        <v>756</v>
      </c>
      <c r="C14897" s="74" t="s">
        <v>55</v>
      </c>
      <c r="D14897" s="73">
        <v>39872.07</v>
      </c>
    </row>
    <row r="14898" spans="2:4" x14ac:dyDescent="0.3">
      <c r="B14898" s="72" t="s">
        <v>756</v>
      </c>
      <c r="C14898" s="74" t="s">
        <v>57</v>
      </c>
      <c r="D14898" s="73">
        <v>1042.1599999999999</v>
      </c>
    </row>
    <row r="14899" spans="2:4" x14ac:dyDescent="0.3">
      <c r="B14899" s="72" t="s">
        <v>756</v>
      </c>
      <c r="C14899" s="74" t="s">
        <v>61</v>
      </c>
      <c r="D14899" s="73">
        <v>133456.72999999998</v>
      </c>
    </row>
    <row r="14900" spans="2:4" x14ac:dyDescent="0.3">
      <c r="B14900" s="72" t="s">
        <v>756</v>
      </c>
      <c r="C14900" s="74" t="s">
        <v>63</v>
      </c>
      <c r="D14900" s="73">
        <v>106270.12</v>
      </c>
    </row>
    <row r="14901" spans="2:4" x14ac:dyDescent="0.3">
      <c r="B14901" s="72" t="s">
        <v>756</v>
      </c>
      <c r="C14901" s="74" t="s">
        <v>69</v>
      </c>
      <c r="D14901" s="73">
        <v>444603.85</v>
      </c>
    </row>
    <row r="14902" spans="2:4" x14ac:dyDescent="0.3">
      <c r="B14902" s="72" t="s">
        <v>756</v>
      </c>
      <c r="C14902" s="74" t="s">
        <v>71</v>
      </c>
      <c r="D14902" s="73">
        <v>156758.85999999999</v>
      </c>
    </row>
    <row r="14903" spans="2:4" x14ac:dyDescent="0.3">
      <c r="B14903" s="72" t="s">
        <v>756</v>
      </c>
      <c r="C14903" s="74" t="s">
        <v>73</v>
      </c>
      <c r="D14903" s="73">
        <v>960709.35</v>
      </c>
    </row>
    <row r="14904" spans="2:4" x14ac:dyDescent="0.3">
      <c r="B14904" s="72" t="s">
        <v>756</v>
      </c>
      <c r="C14904" s="74" t="s">
        <v>77</v>
      </c>
      <c r="D14904" s="73">
        <v>260.82</v>
      </c>
    </row>
    <row r="14905" spans="2:4" x14ac:dyDescent="0.3">
      <c r="B14905" s="72" t="s">
        <v>756</v>
      </c>
      <c r="C14905" s="74" t="s">
        <v>81</v>
      </c>
      <c r="D14905" s="73">
        <v>230989.58000000002</v>
      </c>
    </row>
    <row r="14906" spans="2:4" x14ac:dyDescent="0.3">
      <c r="B14906" s="72" t="s">
        <v>756</v>
      </c>
      <c r="C14906" s="74" t="s">
        <v>85</v>
      </c>
      <c r="D14906" s="73">
        <v>45717.69</v>
      </c>
    </row>
    <row r="14907" spans="2:4" x14ac:dyDescent="0.3">
      <c r="B14907" s="72" t="s">
        <v>756</v>
      </c>
      <c r="C14907" s="74" t="s">
        <v>89</v>
      </c>
      <c r="D14907" s="73">
        <v>18470.609999999997</v>
      </c>
    </row>
    <row r="14908" spans="2:4" x14ac:dyDescent="0.3">
      <c r="B14908" s="72" t="s">
        <v>756</v>
      </c>
      <c r="C14908" s="74" t="s">
        <v>91</v>
      </c>
      <c r="D14908" s="73">
        <v>5000.17</v>
      </c>
    </row>
    <row r="14909" spans="2:4" x14ac:dyDescent="0.3">
      <c r="B14909" s="72" t="s">
        <v>756</v>
      </c>
      <c r="C14909" s="74" t="s">
        <v>93</v>
      </c>
      <c r="D14909" s="73">
        <v>25524.23</v>
      </c>
    </row>
    <row r="14910" spans="2:4" x14ac:dyDescent="0.3">
      <c r="B14910" s="72" t="s">
        <v>756</v>
      </c>
      <c r="C14910" s="74" t="s">
        <v>95</v>
      </c>
      <c r="D14910" s="73">
        <v>61432.160000000003</v>
      </c>
    </row>
    <row r="14911" spans="2:4" x14ac:dyDescent="0.3">
      <c r="B14911" s="72" t="s">
        <v>756</v>
      </c>
      <c r="C14911" s="74" t="s">
        <v>97</v>
      </c>
      <c r="D14911" s="73">
        <v>45703.06</v>
      </c>
    </row>
    <row r="14912" spans="2:4" x14ac:dyDescent="0.3">
      <c r="B14912" s="72" t="s">
        <v>756</v>
      </c>
      <c r="C14912" s="74" t="s">
        <v>99</v>
      </c>
      <c r="D14912" s="73">
        <v>56224.78</v>
      </c>
    </row>
    <row r="14913" spans="2:4" x14ac:dyDescent="0.3">
      <c r="B14913" s="72" t="s">
        <v>756</v>
      </c>
      <c r="C14913" s="74" t="s">
        <v>101</v>
      </c>
      <c r="D14913" s="73">
        <v>17967.379999999997</v>
      </c>
    </row>
    <row r="14914" spans="2:4" x14ac:dyDescent="0.3">
      <c r="B14914" s="72" t="s">
        <v>756</v>
      </c>
      <c r="C14914" s="74" t="s">
        <v>105</v>
      </c>
      <c r="D14914" s="73">
        <v>18483.12</v>
      </c>
    </row>
    <row r="14915" spans="2:4" x14ac:dyDescent="0.3">
      <c r="B14915" s="72" t="s">
        <v>756</v>
      </c>
      <c r="C14915" s="74" t="s">
        <v>107</v>
      </c>
      <c r="D14915" s="73">
        <v>35147.24</v>
      </c>
    </row>
    <row r="14916" spans="2:4" x14ac:dyDescent="0.3">
      <c r="B14916" s="72" t="s">
        <v>756</v>
      </c>
      <c r="C14916" s="74" t="s">
        <v>109</v>
      </c>
      <c r="D14916" s="73">
        <v>351817.79</v>
      </c>
    </row>
    <row r="14917" spans="2:4" x14ac:dyDescent="0.3">
      <c r="B14917" s="72" t="s">
        <v>756</v>
      </c>
      <c r="C14917" s="74" t="s">
        <v>111</v>
      </c>
      <c r="D14917" s="73">
        <v>39539.360000000001</v>
      </c>
    </row>
    <row r="14918" spans="2:4" x14ac:dyDescent="0.3">
      <c r="B14918" s="72" t="s">
        <v>756</v>
      </c>
      <c r="C14918" s="74" t="s">
        <v>113</v>
      </c>
      <c r="D14918" s="73">
        <v>481274.79</v>
      </c>
    </row>
    <row r="14919" spans="2:4" x14ac:dyDescent="0.3">
      <c r="B14919" s="72" t="s">
        <v>756</v>
      </c>
      <c r="C14919" s="74" t="s">
        <v>121</v>
      </c>
      <c r="D14919" s="73">
        <v>190838.81</v>
      </c>
    </row>
    <row r="14920" spans="2:4" x14ac:dyDescent="0.3">
      <c r="B14920" s="72" t="s">
        <v>756</v>
      </c>
      <c r="C14920" s="74" t="s">
        <v>22</v>
      </c>
      <c r="D14920" s="73">
        <v>34601.599999999999</v>
      </c>
    </row>
    <row r="14921" spans="2:4" x14ac:dyDescent="0.3">
      <c r="B14921" s="72" t="s">
        <v>756</v>
      </c>
      <c r="C14921" s="74" t="s">
        <v>6</v>
      </c>
      <c r="D14921" s="73">
        <v>7065.04</v>
      </c>
    </row>
    <row r="14922" spans="2:4" x14ac:dyDescent="0.3">
      <c r="B14922" s="72" t="s">
        <v>756</v>
      </c>
      <c r="C14922" s="74" t="s">
        <v>10</v>
      </c>
      <c r="D14922" s="73">
        <v>252772.65</v>
      </c>
    </row>
    <row r="14923" spans="2:4" x14ac:dyDescent="0.3">
      <c r="B14923" s="72" t="s">
        <v>756</v>
      </c>
      <c r="C14923" s="74" t="s">
        <v>14</v>
      </c>
      <c r="D14923" s="73">
        <v>87120.34</v>
      </c>
    </row>
    <row r="14924" spans="2:4" x14ac:dyDescent="0.3">
      <c r="B14924" s="72" t="s">
        <v>786</v>
      </c>
      <c r="C14924" s="74" t="s">
        <v>192</v>
      </c>
      <c r="D14924" s="73">
        <v>952083.70000000007</v>
      </c>
    </row>
    <row r="14925" spans="2:4" x14ac:dyDescent="0.3">
      <c r="B14925" s="72" t="s">
        <v>786</v>
      </c>
      <c r="C14925" s="74" t="s">
        <v>182</v>
      </c>
      <c r="D14925" s="73">
        <v>227969.55</v>
      </c>
    </row>
    <row r="14926" spans="2:4" x14ac:dyDescent="0.3">
      <c r="B14926" s="72" t="s">
        <v>786</v>
      </c>
      <c r="C14926" s="74" t="s">
        <v>135</v>
      </c>
      <c r="D14926" s="73">
        <v>25725.780000000002</v>
      </c>
    </row>
    <row r="14927" spans="2:4" x14ac:dyDescent="0.3">
      <c r="B14927" s="72" t="s">
        <v>786</v>
      </c>
      <c r="C14927" s="74" t="s">
        <v>137</v>
      </c>
      <c r="D14927" s="73">
        <v>115421.89</v>
      </c>
    </row>
    <row r="14928" spans="2:4" x14ac:dyDescent="0.3">
      <c r="B14928" s="72" t="s">
        <v>786</v>
      </c>
      <c r="C14928" s="74" t="s">
        <v>139</v>
      </c>
      <c r="D14928" s="73">
        <v>4687.4399999999996</v>
      </c>
    </row>
    <row r="14929" spans="2:4" x14ac:dyDescent="0.3">
      <c r="B14929" s="72" t="s">
        <v>786</v>
      </c>
      <c r="C14929" s="74" t="s">
        <v>141</v>
      </c>
      <c r="D14929" s="73">
        <v>84006.399999999994</v>
      </c>
    </row>
    <row r="14930" spans="2:4" x14ac:dyDescent="0.3">
      <c r="B14930" s="72" t="s">
        <v>786</v>
      </c>
      <c r="C14930" s="74" t="s">
        <v>143</v>
      </c>
      <c r="D14930" s="73">
        <v>1674.2</v>
      </c>
    </row>
    <row r="14931" spans="2:4" x14ac:dyDescent="0.3">
      <c r="B14931" s="72" t="s">
        <v>786</v>
      </c>
      <c r="C14931" s="74" t="s">
        <v>145</v>
      </c>
      <c r="D14931" s="73">
        <v>6976.73</v>
      </c>
    </row>
    <row r="14932" spans="2:4" x14ac:dyDescent="0.3">
      <c r="B14932" s="72" t="s">
        <v>786</v>
      </c>
      <c r="C14932" s="74" t="s">
        <v>147</v>
      </c>
      <c r="D14932" s="73">
        <v>36.04</v>
      </c>
    </row>
    <row r="14933" spans="2:4" x14ac:dyDescent="0.3">
      <c r="B14933" s="72" t="s">
        <v>786</v>
      </c>
      <c r="C14933" s="74" t="s">
        <v>149</v>
      </c>
      <c r="D14933" s="73">
        <v>679.32</v>
      </c>
    </row>
    <row r="14934" spans="2:4" x14ac:dyDescent="0.3">
      <c r="B14934" s="72" t="s">
        <v>786</v>
      </c>
      <c r="C14934" s="74" t="s">
        <v>163</v>
      </c>
      <c r="D14934" s="73">
        <v>14951.060000000001</v>
      </c>
    </row>
    <row r="14935" spans="2:4" x14ac:dyDescent="0.3">
      <c r="B14935" s="72" t="s">
        <v>786</v>
      </c>
      <c r="C14935" s="74" t="s">
        <v>165</v>
      </c>
      <c r="D14935" s="73">
        <v>73969.37</v>
      </c>
    </row>
    <row r="14936" spans="2:4" x14ac:dyDescent="0.3">
      <c r="B14936" s="72" t="s">
        <v>786</v>
      </c>
      <c r="C14936" s="74" t="s">
        <v>132</v>
      </c>
      <c r="D14936" s="73">
        <v>16987.079999999998</v>
      </c>
    </row>
    <row r="14937" spans="2:4" x14ac:dyDescent="0.3">
      <c r="B14937" s="72" t="s">
        <v>786</v>
      </c>
      <c r="C14937" s="74" t="s">
        <v>109</v>
      </c>
      <c r="D14937" s="73">
        <v>60859.51</v>
      </c>
    </row>
    <row r="14938" spans="2:4" x14ac:dyDescent="0.3">
      <c r="B14938" s="72" t="s">
        <v>786</v>
      </c>
      <c r="C14938" s="74" t="s">
        <v>22</v>
      </c>
      <c r="D14938" s="73">
        <v>4199.7299999999996</v>
      </c>
    </row>
    <row r="14939" spans="2:4" x14ac:dyDescent="0.3">
      <c r="B14939" s="72" t="s">
        <v>788</v>
      </c>
      <c r="C14939" s="74" t="s">
        <v>194</v>
      </c>
      <c r="D14939" s="73">
        <v>88063.46</v>
      </c>
    </row>
    <row r="14940" spans="2:4" x14ac:dyDescent="0.3">
      <c r="B14940" s="72" t="s">
        <v>788</v>
      </c>
      <c r="C14940" s="74" t="s">
        <v>193</v>
      </c>
      <c r="D14940" s="73">
        <v>-88063.459999999992</v>
      </c>
    </row>
    <row r="14941" spans="2:4" x14ac:dyDescent="0.3">
      <c r="B14941" s="72" t="s">
        <v>788</v>
      </c>
      <c r="C14941" s="74" t="s">
        <v>186</v>
      </c>
      <c r="D14941" s="73">
        <v>4550.4699999999993</v>
      </c>
    </row>
    <row r="14942" spans="2:4" x14ac:dyDescent="0.3">
      <c r="B14942" s="72" t="s">
        <v>788</v>
      </c>
      <c r="C14942" s="74" t="s">
        <v>187</v>
      </c>
      <c r="D14942" s="73">
        <v>116624.33</v>
      </c>
    </row>
    <row r="14943" spans="2:4" x14ac:dyDescent="0.3">
      <c r="B14943" s="72" t="s">
        <v>788</v>
      </c>
      <c r="C14943" s="74" t="s">
        <v>190</v>
      </c>
      <c r="D14943" s="73">
        <v>16529.95</v>
      </c>
    </row>
    <row r="14944" spans="2:4" x14ac:dyDescent="0.3">
      <c r="B14944" s="72" t="s">
        <v>788</v>
      </c>
      <c r="C14944" s="74" t="s">
        <v>191</v>
      </c>
      <c r="D14944" s="73">
        <v>54619.16</v>
      </c>
    </row>
    <row r="14945" spans="2:4" x14ac:dyDescent="0.3">
      <c r="B14945" s="72" t="s">
        <v>788</v>
      </c>
      <c r="C14945" s="74" t="s">
        <v>192</v>
      </c>
      <c r="D14945" s="73">
        <v>2278958.8899999997</v>
      </c>
    </row>
    <row r="14946" spans="2:4" x14ac:dyDescent="0.3">
      <c r="B14946" s="72" t="s">
        <v>788</v>
      </c>
      <c r="C14946" s="74" t="s">
        <v>172</v>
      </c>
      <c r="D14946" s="73">
        <v>11179.01</v>
      </c>
    </row>
    <row r="14947" spans="2:4" x14ac:dyDescent="0.3">
      <c r="B14947" s="72" t="s">
        <v>788</v>
      </c>
      <c r="C14947" s="74" t="s">
        <v>174</v>
      </c>
      <c r="D14947" s="73">
        <v>114994.64000000001</v>
      </c>
    </row>
    <row r="14948" spans="2:4" x14ac:dyDescent="0.3">
      <c r="B14948" s="72" t="s">
        <v>788</v>
      </c>
      <c r="C14948" s="74" t="s">
        <v>178</v>
      </c>
      <c r="D14948" s="73">
        <v>37570.42</v>
      </c>
    </row>
    <row r="14949" spans="2:4" x14ac:dyDescent="0.3">
      <c r="B14949" s="72" t="s">
        <v>788</v>
      </c>
      <c r="C14949" s="74" t="s">
        <v>180</v>
      </c>
      <c r="D14949" s="73">
        <v>71548.95</v>
      </c>
    </row>
    <row r="14950" spans="2:4" x14ac:dyDescent="0.3">
      <c r="B14950" s="72" t="s">
        <v>788</v>
      </c>
      <c r="C14950" s="74" t="s">
        <v>182</v>
      </c>
      <c r="D14950" s="73">
        <v>1047482.3</v>
      </c>
    </row>
    <row r="14951" spans="2:4" x14ac:dyDescent="0.3">
      <c r="B14951" s="72" t="s">
        <v>788</v>
      </c>
      <c r="C14951" s="74" t="s">
        <v>139</v>
      </c>
      <c r="D14951" s="73">
        <v>320628.94</v>
      </c>
    </row>
    <row r="14952" spans="2:4" x14ac:dyDescent="0.3">
      <c r="B14952" s="72" t="s">
        <v>788</v>
      </c>
      <c r="C14952" s="74" t="s">
        <v>141</v>
      </c>
      <c r="D14952" s="73">
        <v>356971.06</v>
      </c>
    </row>
    <row r="14953" spans="2:4" x14ac:dyDescent="0.3">
      <c r="B14953" s="72" t="s">
        <v>788</v>
      </c>
      <c r="C14953" s="74" t="s">
        <v>143</v>
      </c>
      <c r="D14953" s="73">
        <v>59178.929999999993</v>
      </c>
    </row>
    <row r="14954" spans="2:4" x14ac:dyDescent="0.3">
      <c r="B14954" s="72" t="s">
        <v>788</v>
      </c>
      <c r="C14954" s="74" t="s">
        <v>145</v>
      </c>
      <c r="D14954" s="73">
        <v>16678.62</v>
      </c>
    </row>
    <row r="14955" spans="2:4" x14ac:dyDescent="0.3">
      <c r="B14955" s="72" t="s">
        <v>788</v>
      </c>
      <c r="C14955" s="74" t="s">
        <v>147</v>
      </c>
      <c r="D14955" s="73">
        <v>9444.7999999999993</v>
      </c>
    </row>
    <row r="14956" spans="2:4" x14ac:dyDescent="0.3">
      <c r="B14956" s="72" t="s">
        <v>788</v>
      </c>
      <c r="C14956" s="74" t="s">
        <v>149</v>
      </c>
      <c r="D14956" s="73">
        <v>17929.919999999998</v>
      </c>
    </row>
    <row r="14957" spans="2:4" x14ac:dyDescent="0.3">
      <c r="B14957" s="72" t="s">
        <v>788</v>
      </c>
      <c r="C14957" s="74" t="s">
        <v>159</v>
      </c>
      <c r="D14957" s="73">
        <v>138116.63</v>
      </c>
    </row>
    <row r="14958" spans="2:4" x14ac:dyDescent="0.3">
      <c r="B14958" s="72" t="s">
        <v>788</v>
      </c>
      <c r="C14958" s="74" t="s">
        <v>161</v>
      </c>
      <c r="D14958" s="73">
        <v>347894.65</v>
      </c>
    </row>
    <row r="14959" spans="2:4" x14ac:dyDescent="0.3">
      <c r="B14959" s="72" t="s">
        <v>788</v>
      </c>
      <c r="C14959" s="74" t="s">
        <v>163</v>
      </c>
      <c r="D14959" s="73">
        <v>95500.77999999997</v>
      </c>
    </row>
    <row r="14960" spans="2:4" x14ac:dyDescent="0.3">
      <c r="B14960" s="72" t="s">
        <v>788</v>
      </c>
      <c r="C14960" s="74" t="s">
        <v>165</v>
      </c>
      <c r="D14960" s="73">
        <v>184774.44</v>
      </c>
    </row>
    <row r="14961" spans="2:4" x14ac:dyDescent="0.3">
      <c r="B14961" s="72" t="s">
        <v>788</v>
      </c>
      <c r="C14961" s="74" t="s">
        <v>124</v>
      </c>
      <c r="D14961" s="73">
        <v>59205.039999999994</v>
      </c>
    </row>
    <row r="14962" spans="2:4" x14ac:dyDescent="0.3">
      <c r="B14962" s="72" t="s">
        <v>788</v>
      </c>
      <c r="C14962" s="74" t="s">
        <v>126</v>
      </c>
      <c r="D14962" s="73">
        <v>2464.33</v>
      </c>
    </row>
    <row r="14963" spans="2:4" x14ac:dyDescent="0.3">
      <c r="B14963" s="72" t="s">
        <v>788</v>
      </c>
      <c r="C14963" s="74" t="s">
        <v>128</v>
      </c>
      <c r="D14963" s="73">
        <v>110114.3</v>
      </c>
    </row>
    <row r="14964" spans="2:4" x14ac:dyDescent="0.3">
      <c r="B14964" s="72" t="s">
        <v>788</v>
      </c>
      <c r="C14964" s="74" t="s">
        <v>130</v>
      </c>
      <c r="D14964" s="73">
        <v>68361.710000000006</v>
      </c>
    </row>
    <row r="14965" spans="2:4" x14ac:dyDescent="0.3">
      <c r="B14965" s="72" t="s">
        <v>788</v>
      </c>
      <c r="C14965" s="74" t="s">
        <v>132</v>
      </c>
      <c r="D14965" s="73">
        <v>258411.95</v>
      </c>
    </row>
    <row r="14966" spans="2:4" x14ac:dyDescent="0.3">
      <c r="B14966" s="72" t="s">
        <v>788</v>
      </c>
      <c r="C14966" s="74" t="s">
        <v>35</v>
      </c>
      <c r="D14966" s="73">
        <v>8900.2799999999988</v>
      </c>
    </row>
    <row r="14967" spans="2:4" x14ac:dyDescent="0.3">
      <c r="B14967" s="72" t="s">
        <v>788</v>
      </c>
      <c r="C14967" s="74" t="s">
        <v>39</v>
      </c>
      <c r="D14967" s="73">
        <v>19464.239999999998</v>
      </c>
    </row>
    <row r="14968" spans="2:4" x14ac:dyDescent="0.3">
      <c r="B14968" s="72" t="s">
        <v>788</v>
      </c>
      <c r="C14968" s="74" t="s">
        <v>47</v>
      </c>
      <c r="D14968" s="73">
        <v>8344.5499999999993</v>
      </c>
    </row>
    <row r="14969" spans="2:4" x14ac:dyDescent="0.3">
      <c r="B14969" s="72" t="s">
        <v>788</v>
      </c>
      <c r="C14969" s="74" t="s">
        <v>49</v>
      </c>
      <c r="D14969" s="73">
        <v>10921.84</v>
      </c>
    </row>
    <row r="14970" spans="2:4" x14ac:dyDescent="0.3">
      <c r="B14970" s="72" t="s">
        <v>788</v>
      </c>
      <c r="C14970" s="74" t="s">
        <v>55</v>
      </c>
      <c r="D14970" s="73">
        <v>867941.89</v>
      </c>
    </row>
    <row r="14971" spans="2:4" x14ac:dyDescent="0.3">
      <c r="B14971" s="72" t="s">
        <v>788</v>
      </c>
      <c r="C14971" s="74" t="s">
        <v>57</v>
      </c>
      <c r="D14971" s="73">
        <v>19658.740000000002</v>
      </c>
    </row>
    <row r="14972" spans="2:4" x14ac:dyDescent="0.3">
      <c r="B14972" s="72" t="s">
        <v>788</v>
      </c>
      <c r="C14972" s="74" t="s">
        <v>61</v>
      </c>
      <c r="D14972" s="73">
        <v>6089</v>
      </c>
    </row>
    <row r="14973" spans="2:4" x14ac:dyDescent="0.3">
      <c r="B14973" s="72" t="s">
        <v>788</v>
      </c>
      <c r="C14973" s="74" t="s">
        <v>63</v>
      </c>
      <c r="D14973" s="73">
        <v>105206.41</v>
      </c>
    </row>
    <row r="14974" spans="2:4" x14ac:dyDescent="0.3">
      <c r="B14974" s="72" t="s">
        <v>788</v>
      </c>
      <c r="C14974" s="74" t="s">
        <v>67</v>
      </c>
      <c r="D14974" s="73">
        <v>1176.95</v>
      </c>
    </row>
    <row r="14975" spans="2:4" x14ac:dyDescent="0.3">
      <c r="B14975" s="72" t="s">
        <v>788</v>
      </c>
      <c r="C14975" s="74" t="s">
        <v>69</v>
      </c>
      <c r="D14975" s="73">
        <v>42801.74</v>
      </c>
    </row>
    <row r="14976" spans="2:4" x14ac:dyDescent="0.3">
      <c r="B14976" s="72" t="s">
        <v>788</v>
      </c>
      <c r="C14976" s="74" t="s">
        <v>71</v>
      </c>
      <c r="D14976" s="73">
        <v>81705</v>
      </c>
    </row>
    <row r="14977" spans="2:4" x14ac:dyDescent="0.3">
      <c r="B14977" s="72" t="s">
        <v>788</v>
      </c>
      <c r="C14977" s="74" t="s">
        <v>83</v>
      </c>
      <c r="D14977" s="73">
        <v>16878.36</v>
      </c>
    </row>
    <row r="14978" spans="2:4" x14ac:dyDescent="0.3">
      <c r="B14978" s="72" t="s">
        <v>788</v>
      </c>
      <c r="C14978" s="74" t="s">
        <v>85</v>
      </c>
      <c r="D14978" s="73">
        <v>13858.79</v>
      </c>
    </row>
    <row r="14979" spans="2:4" x14ac:dyDescent="0.3">
      <c r="B14979" s="72" t="s">
        <v>788</v>
      </c>
      <c r="C14979" s="74" t="s">
        <v>87</v>
      </c>
      <c r="D14979" s="73">
        <v>3500</v>
      </c>
    </row>
    <row r="14980" spans="2:4" x14ac:dyDescent="0.3">
      <c r="B14980" s="72" t="s">
        <v>788</v>
      </c>
      <c r="C14980" s="74" t="s">
        <v>89</v>
      </c>
      <c r="D14980" s="73">
        <v>18483.77</v>
      </c>
    </row>
    <row r="14981" spans="2:4" x14ac:dyDescent="0.3">
      <c r="B14981" s="72" t="s">
        <v>788</v>
      </c>
      <c r="C14981" s="74" t="s">
        <v>91</v>
      </c>
      <c r="D14981" s="73">
        <v>95409.57</v>
      </c>
    </row>
    <row r="14982" spans="2:4" x14ac:dyDescent="0.3">
      <c r="B14982" s="72" t="s">
        <v>788</v>
      </c>
      <c r="C14982" s="74" t="s">
        <v>93</v>
      </c>
      <c r="D14982" s="73">
        <v>20776.229999999996</v>
      </c>
    </row>
    <row r="14983" spans="2:4" x14ac:dyDescent="0.3">
      <c r="B14983" s="72" t="s">
        <v>788</v>
      </c>
      <c r="C14983" s="74" t="s">
        <v>95</v>
      </c>
      <c r="D14983" s="73">
        <v>131499.71999999997</v>
      </c>
    </row>
    <row r="14984" spans="2:4" x14ac:dyDescent="0.3">
      <c r="B14984" s="72" t="s">
        <v>788</v>
      </c>
      <c r="C14984" s="74" t="s">
        <v>97</v>
      </c>
      <c r="D14984" s="73">
        <v>67030.45</v>
      </c>
    </row>
    <row r="14985" spans="2:4" x14ac:dyDescent="0.3">
      <c r="B14985" s="72" t="s">
        <v>788</v>
      </c>
      <c r="C14985" s="74" t="s">
        <v>99</v>
      </c>
      <c r="D14985" s="73">
        <v>7088.17</v>
      </c>
    </row>
    <row r="14986" spans="2:4" x14ac:dyDescent="0.3">
      <c r="B14986" s="72" t="s">
        <v>788</v>
      </c>
      <c r="C14986" s="74" t="s">
        <v>101</v>
      </c>
      <c r="D14986" s="73">
        <v>36425.9</v>
      </c>
    </row>
    <row r="14987" spans="2:4" x14ac:dyDescent="0.3">
      <c r="B14987" s="72" t="s">
        <v>788</v>
      </c>
      <c r="C14987" s="74" t="s">
        <v>107</v>
      </c>
      <c r="D14987" s="73">
        <v>195692.39</v>
      </c>
    </row>
    <row r="14988" spans="2:4" x14ac:dyDescent="0.3">
      <c r="B14988" s="72" t="s">
        <v>788</v>
      </c>
      <c r="C14988" s="74" t="s">
        <v>109</v>
      </c>
      <c r="D14988" s="73">
        <v>48395.040000000001</v>
      </c>
    </row>
    <row r="14989" spans="2:4" x14ac:dyDescent="0.3">
      <c r="B14989" s="72" t="s">
        <v>788</v>
      </c>
      <c r="C14989" s="74" t="s">
        <v>111</v>
      </c>
      <c r="D14989" s="73">
        <v>4433</v>
      </c>
    </row>
    <row r="14990" spans="2:4" x14ac:dyDescent="0.3">
      <c r="B14990" s="72" t="s">
        <v>788</v>
      </c>
      <c r="C14990" s="74" t="s">
        <v>117</v>
      </c>
      <c r="D14990" s="73">
        <v>7308.64</v>
      </c>
    </row>
    <row r="14991" spans="2:4" x14ac:dyDescent="0.3">
      <c r="B14991" s="72" t="s">
        <v>788</v>
      </c>
      <c r="C14991" s="74" t="s">
        <v>119</v>
      </c>
      <c r="D14991" s="73">
        <v>15714.06</v>
      </c>
    </row>
    <row r="14992" spans="2:4" x14ac:dyDescent="0.3">
      <c r="B14992" s="72" t="s">
        <v>788</v>
      </c>
      <c r="C14992" s="74" t="s">
        <v>121</v>
      </c>
      <c r="D14992" s="73">
        <v>5766.57</v>
      </c>
    </row>
    <row r="14993" spans="2:4" x14ac:dyDescent="0.3">
      <c r="B14993" s="72" t="s">
        <v>788</v>
      </c>
      <c r="C14993" s="74" t="s">
        <v>22</v>
      </c>
      <c r="D14993" s="73">
        <v>54758.42</v>
      </c>
    </row>
    <row r="14994" spans="2:4" x14ac:dyDescent="0.3">
      <c r="B14994" s="72" t="s">
        <v>788</v>
      </c>
      <c r="C14994" s="74" t="s">
        <v>6</v>
      </c>
      <c r="D14994" s="73">
        <v>13157.79</v>
      </c>
    </row>
    <row r="14995" spans="2:4" x14ac:dyDescent="0.3">
      <c r="B14995" s="72" t="s">
        <v>788</v>
      </c>
      <c r="C14995" s="74" t="s">
        <v>10</v>
      </c>
      <c r="D14995" s="73">
        <v>137401.82</v>
      </c>
    </row>
    <row r="14996" spans="2:4" x14ac:dyDescent="0.3">
      <c r="B14996" s="72" t="s">
        <v>788</v>
      </c>
      <c r="C14996" s="74" t="s">
        <v>12</v>
      </c>
      <c r="D14996" s="73">
        <v>7194.24</v>
      </c>
    </row>
    <row r="14997" spans="2:4" x14ac:dyDescent="0.3">
      <c r="B14997" s="72" t="s">
        <v>788</v>
      </c>
      <c r="C14997" s="74" t="s">
        <v>16</v>
      </c>
      <c r="D14997" s="73">
        <v>4231.45</v>
      </c>
    </row>
    <row r="14998" spans="2:4" x14ac:dyDescent="0.3">
      <c r="B14998" s="72" t="s">
        <v>332</v>
      </c>
      <c r="C14998" s="74" t="s">
        <v>190</v>
      </c>
      <c r="D14998" s="73">
        <v>3673.76</v>
      </c>
    </row>
    <row r="14999" spans="2:4" x14ac:dyDescent="0.3">
      <c r="B14999" s="72" t="s">
        <v>332</v>
      </c>
      <c r="C14999" s="74" t="s">
        <v>192</v>
      </c>
      <c r="D14999" s="73">
        <v>164437.46000000002</v>
      </c>
    </row>
    <row r="15000" spans="2:4" x14ac:dyDescent="0.3">
      <c r="B15000" s="72" t="s">
        <v>332</v>
      </c>
      <c r="C15000" s="74" t="s">
        <v>172</v>
      </c>
      <c r="D15000" s="73">
        <v>1168.1300000000001</v>
      </c>
    </row>
    <row r="15001" spans="2:4" x14ac:dyDescent="0.3">
      <c r="B15001" s="72" t="s">
        <v>332</v>
      </c>
      <c r="C15001" s="74" t="s">
        <v>178</v>
      </c>
      <c r="D15001" s="73">
        <v>6667.41</v>
      </c>
    </row>
    <row r="15002" spans="2:4" x14ac:dyDescent="0.3">
      <c r="B15002" s="72" t="s">
        <v>332</v>
      </c>
      <c r="C15002" s="74" t="s">
        <v>180</v>
      </c>
      <c r="D15002" s="73">
        <v>1266.8</v>
      </c>
    </row>
    <row r="15003" spans="2:4" x14ac:dyDescent="0.3">
      <c r="B15003" s="72" t="s">
        <v>332</v>
      </c>
      <c r="C15003" s="74" t="s">
        <v>182</v>
      </c>
      <c r="D15003" s="73">
        <v>177648.67</v>
      </c>
    </row>
    <row r="15004" spans="2:4" x14ac:dyDescent="0.3">
      <c r="B15004" s="72" t="s">
        <v>332</v>
      </c>
      <c r="C15004" s="74" t="s">
        <v>139</v>
      </c>
      <c r="D15004" s="73">
        <v>69696</v>
      </c>
    </row>
    <row r="15005" spans="2:4" x14ac:dyDescent="0.3">
      <c r="B15005" s="72" t="s">
        <v>332</v>
      </c>
      <c r="C15005" s="74" t="s">
        <v>141</v>
      </c>
      <c r="D15005" s="73">
        <v>23232</v>
      </c>
    </row>
    <row r="15006" spans="2:4" x14ac:dyDescent="0.3">
      <c r="B15006" s="72" t="s">
        <v>332</v>
      </c>
      <c r="C15006" s="74" t="s">
        <v>143</v>
      </c>
      <c r="D15006" s="73">
        <v>4856.68</v>
      </c>
    </row>
    <row r="15007" spans="2:4" x14ac:dyDescent="0.3">
      <c r="B15007" s="72" t="s">
        <v>332</v>
      </c>
      <c r="C15007" s="74" t="s">
        <v>145</v>
      </c>
      <c r="D15007" s="73">
        <v>1077.45</v>
      </c>
    </row>
    <row r="15008" spans="2:4" x14ac:dyDescent="0.3">
      <c r="B15008" s="72" t="s">
        <v>332</v>
      </c>
      <c r="C15008" s="74" t="s">
        <v>159</v>
      </c>
      <c r="D15008" s="73">
        <v>20327.87</v>
      </c>
    </row>
    <row r="15009" spans="2:4" x14ac:dyDescent="0.3">
      <c r="B15009" s="72" t="s">
        <v>332</v>
      </c>
      <c r="C15009" s="74" t="s">
        <v>161</v>
      </c>
      <c r="D15009" s="73">
        <v>24255.370000000003</v>
      </c>
    </row>
    <row r="15010" spans="2:4" x14ac:dyDescent="0.3">
      <c r="B15010" s="72" t="s">
        <v>332</v>
      </c>
      <c r="C15010" s="74" t="s">
        <v>163</v>
      </c>
      <c r="D15010" s="73">
        <v>14000.7</v>
      </c>
    </row>
    <row r="15011" spans="2:4" x14ac:dyDescent="0.3">
      <c r="B15011" s="72" t="s">
        <v>332</v>
      </c>
      <c r="C15011" s="74" t="s">
        <v>165</v>
      </c>
      <c r="D15011" s="73">
        <v>12727.11</v>
      </c>
    </row>
    <row r="15012" spans="2:4" x14ac:dyDescent="0.3">
      <c r="B15012" s="72" t="s">
        <v>332</v>
      </c>
      <c r="C15012" s="74" t="s">
        <v>124</v>
      </c>
      <c r="D15012" s="73">
        <v>361.89</v>
      </c>
    </row>
    <row r="15013" spans="2:4" x14ac:dyDescent="0.3">
      <c r="B15013" s="72" t="s">
        <v>332</v>
      </c>
      <c r="C15013" s="74" t="s">
        <v>126</v>
      </c>
      <c r="D15013" s="73">
        <v>34977.89</v>
      </c>
    </row>
    <row r="15014" spans="2:4" x14ac:dyDescent="0.3">
      <c r="B15014" s="72" t="s">
        <v>332</v>
      </c>
      <c r="C15014" s="74" t="s">
        <v>128</v>
      </c>
      <c r="D15014" s="73">
        <v>11715.74</v>
      </c>
    </row>
    <row r="15015" spans="2:4" x14ac:dyDescent="0.3">
      <c r="B15015" s="72" t="s">
        <v>332</v>
      </c>
      <c r="C15015" s="74" t="s">
        <v>130</v>
      </c>
      <c r="D15015" s="73">
        <v>14319.39</v>
      </c>
    </row>
    <row r="15016" spans="2:4" x14ac:dyDescent="0.3">
      <c r="B15016" s="72" t="s">
        <v>332</v>
      </c>
      <c r="C15016" s="74" t="s">
        <v>132</v>
      </c>
      <c r="D15016" s="73">
        <v>7910.24</v>
      </c>
    </row>
    <row r="15017" spans="2:4" x14ac:dyDescent="0.3">
      <c r="B15017" s="72" t="s">
        <v>332</v>
      </c>
      <c r="C15017" s="74" t="s">
        <v>47</v>
      </c>
      <c r="D15017" s="73">
        <v>14112.91</v>
      </c>
    </row>
    <row r="15018" spans="2:4" x14ac:dyDescent="0.3">
      <c r="B15018" s="72" t="s">
        <v>332</v>
      </c>
      <c r="C15018" s="74" t="s">
        <v>49</v>
      </c>
      <c r="D15018" s="73">
        <v>5732.99</v>
      </c>
    </row>
    <row r="15019" spans="2:4" x14ac:dyDescent="0.3">
      <c r="B15019" s="72" t="s">
        <v>332</v>
      </c>
      <c r="C15019" s="74" t="s">
        <v>55</v>
      </c>
      <c r="D15019" s="73">
        <v>887</v>
      </c>
    </row>
    <row r="15020" spans="2:4" x14ac:dyDescent="0.3">
      <c r="B15020" s="72" t="s">
        <v>332</v>
      </c>
      <c r="C15020" s="74" t="s">
        <v>69</v>
      </c>
      <c r="D15020" s="73">
        <v>632.32000000000005</v>
      </c>
    </row>
    <row r="15021" spans="2:4" x14ac:dyDescent="0.3">
      <c r="B15021" s="72" t="s">
        <v>332</v>
      </c>
      <c r="C15021" s="74" t="s">
        <v>71</v>
      </c>
      <c r="D15021" s="73">
        <v>24005.58</v>
      </c>
    </row>
    <row r="15022" spans="2:4" x14ac:dyDescent="0.3">
      <c r="B15022" s="72" t="s">
        <v>332</v>
      </c>
      <c r="C15022" s="74" t="s">
        <v>77</v>
      </c>
      <c r="D15022" s="73">
        <v>7080.66</v>
      </c>
    </row>
    <row r="15023" spans="2:4" x14ac:dyDescent="0.3">
      <c r="B15023" s="72" t="s">
        <v>332</v>
      </c>
      <c r="C15023" s="74" t="s">
        <v>89</v>
      </c>
      <c r="D15023" s="73">
        <v>641.21</v>
      </c>
    </row>
    <row r="15024" spans="2:4" x14ac:dyDescent="0.3">
      <c r="B15024" s="72" t="s">
        <v>332</v>
      </c>
      <c r="C15024" s="74" t="s">
        <v>93</v>
      </c>
      <c r="D15024" s="73">
        <v>6817.48</v>
      </c>
    </row>
    <row r="15025" spans="2:4" x14ac:dyDescent="0.3">
      <c r="B15025" s="72" t="s">
        <v>332</v>
      </c>
      <c r="C15025" s="74" t="s">
        <v>95</v>
      </c>
      <c r="D15025" s="73">
        <v>5243.46</v>
      </c>
    </row>
    <row r="15026" spans="2:4" x14ac:dyDescent="0.3">
      <c r="B15026" s="72" t="s">
        <v>332</v>
      </c>
      <c r="C15026" s="74" t="s">
        <v>97</v>
      </c>
      <c r="D15026" s="73">
        <v>2137</v>
      </c>
    </row>
    <row r="15027" spans="2:4" x14ac:dyDescent="0.3">
      <c r="B15027" s="72" t="s">
        <v>332</v>
      </c>
      <c r="C15027" s="74" t="s">
        <v>99</v>
      </c>
      <c r="D15027" s="73">
        <v>10634.9</v>
      </c>
    </row>
    <row r="15028" spans="2:4" x14ac:dyDescent="0.3">
      <c r="B15028" s="72" t="s">
        <v>332</v>
      </c>
      <c r="C15028" s="74" t="s">
        <v>107</v>
      </c>
      <c r="D15028" s="73">
        <v>1370.57</v>
      </c>
    </row>
    <row r="15029" spans="2:4" x14ac:dyDescent="0.3">
      <c r="B15029" s="72" t="s">
        <v>332</v>
      </c>
      <c r="C15029" s="74" t="s">
        <v>109</v>
      </c>
      <c r="D15029" s="73">
        <v>62099.75</v>
      </c>
    </row>
    <row r="15030" spans="2:4" x14ac:dyDescent="0.3">
      <c r="B15030" s="72" t="s">
        <v>332</v>
      </c>
      <c r="C15030" s="74" t="s">
        <v>111</v>
      </c>
      <c r="D15030" s="73">
        <v>1176</v>
      </c>
    </row>
    <row r="15031" spans="2:4" x14ac:dyDescent="0.3">
      <c r="B15031" s="72" t="s">
        <v>332</v>
      </c>
      <c r="C15031" s="74" t="s">
        <v>117</v>
      </c>
      <c r="D15031" s="73">
        <v>2720</v>
      </c>
    </row>
    <row r="15032" spans="2:4" x14ac:dyDescent="0.3">
      <c r="B15032" s="72" t="s">
        <v>332</v>
      </c>
      <c r="C15032" s="74" t="s">
        <v>121</v>
      </c>
      <c r="D15032" s="73">
        <v>2481.61</v>
      </c>
    </row>
    <row r="15033" spans="2:4" x14ac:dyDescent="0.3">
      <c r="B15033" s="72" t="s">
        <v>332</v>
      </c>
      <c r="C15033" s="74" t="s">
        <v>22</v>
      </c>
      <c r="D15033" s="73">
        <v>1970.25</v>
      </c>
    </row>
    <row r="15034" spans="2:4" x14ac:dyDescent="0.3">
      <c r="B15034" s="72" t="s">
        <v>332</v>
      </c>
      <c r="C15034" s="74" t="s">
        <v>6</v>
      </c>
      <c r="D15034" s="73">
        <v>2209.94</v>
      </c>
    </row>
    <row r="15035" spans="2:4" x14ac:dyDescent="0.3">
      <c r="B15035" s="72" t="s">
        <v>794</v>
      </c>
      <c r="C15035" s="74" t="s">
        <v>194</v>
      </c>
      <c r="D15035" s="73">
        <v>379491.67</v>
      </c>
    </row>
    <row r="15036" spans="2:4" x14ac:dyDescent="0.3">
      <c r="B15036" s="72" t="s">
        <v>794</v>
      </c>
      <c r="C15036" s="74" t="s">
        <v>193</v>
      </c>
      <c r="D15036" s="73">
        <v>-379491.67</v>
      </c>
    </row>
    <row r="15037" spans="2:4" x14ac:dyDescent="0.3">
      <c r="B15037" s="72" t="s">
        <v>794</v>
      </c>
      <c r="C15037" s="74" t="s">
        <v>185</v>
      </c>
      <c r="D15037" s="73">
        <v>342440.2</v>
      </c>
    </row>
    <row r="15038" spans="2:4" x14ac:dyDescent="0.3">
      <c r="B15038" s="72" t="s">
        <v>794</v>
      </c>
      <c r="C15038" s="74" t="s">
        <v>186</v>
      </c>
      <c r="D15038" s="73">
        <v>284300.05</v>
      </c>
    </row>
    <row r="15039" spans="2:4" x14ac:dyDescent="0.3">
      <c r="B15039" s="72" t="s">
        <v>794</v>
      </c>
      <c r="C15039" s="74" t="s">
        <v>187</v>
      </c>
      <c r="D15039" s="73">
        <v>1863161.48</v>
      </c>
    </row>
    <row r="15040" spans="2:4" x14ac:dyDescent="0.3">
      <c r="B15040" s="72" t="s">
        <v>794</v>
      </c>
      <c r="C15040" s="74" t="s">
        <v>190</v>
      </c>
      <c r="D15040" s="73">
        <v>499301.58</v>
      </c>
    </row>
    <row r="15041" spans="2:4" x14ac:dyDescent="0.3">
      <c r="B15041" s="72" t="s">
        <v>794</v>
      </c>
      <c r="C15041" s="74" t="s">
        <v>191</v>
      </c>
      <c r="D15041" s="73">
        <v>1314054.1000000001</v>
      </c>
    </row>
    <row r="15042" spans="2:4" x14ac:dyDescent="0.3">
      <c r="B15042" s="72" t="s">
        <v>794</v>
      </c>
      <c r="C15042" s="74" t="s">
        <v>192</v>
      </c>
      <c r="D15042" s="73">
        <v>33357810.999999996</v>
      </c>
    </row>
    <row r="15043" spans="2:4" x14ac:dyDescent="0.3">
      <c r="B15043" s="72" t="s">
        <v>794</v>
      </c>
      <c r="C15043" s="74" t="s">
        <v>172</v>
      </c>
      <c r="D15043" s="73">
        <v>36109.65</v>
      </c>
    </row>
    <row r="15044" spans="2:4" x14ac:dyDescent="0.3">
      <c r="B15044" s="72" t="s">
        <v>794</v>
      </c>
      <c r="C15044" s="74" t="s">
        <v>174</v>
      </c>
      <c r="D15044" s="73">
        <v>841709.92</v>
      </c>
    </row>
    <row r="15045" spans="2:4" x14ac:dyDescent="0.3">
      <c r="B15045" s="72" t="s">
        <v>794</v>
      </c>
      <c r="C15045" s="74" t="s">
        <v>178</v>
      </c>
      <c r="D15045" s="73">
        <v>831873.95</v>
      </c>
    </row>
    <row r="15046" spans="2:4" x14ac:dyDescent="0.3">
      <c r="B15046" s="72" t="s">
        <v>794</v>
      </c>
      <c r="C15046" s="74" t="s">
        <v>180</v>
      </c>
      <c r="D15046" s="73">
        <v>705884.03</v>
      </c>
    </row>
    <row r="15047" spans="2:4" x14ac:dyDescent="0.3">
      <c r="B15047" s="72" t="s">
        <v>794</v>
      </c>
      <c r="C15047" s="74" t="s">
        <v>182</v>
      </c>
      <c r="D15047" s="73">
        <v>14012329.090000004</v>
      </c>
    </row>
    <row r="15048" spans="2:4" x14ac:dyDescent="0.3">
      <c r="B15048" s="72" t="s">
        <v>794</v>
      </c>
      <c r="C15048" s="74" t="s">
        <v>135</v>
      </c>
      <c r="D15048" s="73">
        <v>214606.12999999998</v>
      </c>
    </row>
    <row r="15049" spans="2:4" x14ac:dyDescent="0.3">
      <c r="B15049" s="72" t="s">
        <v>794</v>
      </c>
      <c r="C15049" s="74" t="s">
        <v>137</v>
      </c>
      <c r="D15049" s="73">
        <v>505977.55</v>
      </c>
    </row>
    <row r="15050" spans="2:4" x14ac:dyDescent="0.3">
      <c r="B15050" s="72" t="s">
        <v>794</v>
      </c>
      <c r="C15050" s="74" t="s">
        <v>139</v>
      </c>
      <c r="D15050" s="73">
        <v>4681113.6400000015</v>
      </c>
    </row>
    <row r="15051" spans="2:4" x14ac:dyDescent="0.3">
      <c r="B15051" s="72" t="s">
        <v>794</v>
      </c>
      <c r="C15051" s="74" t="s">
        <v>141</v>
      </c>
      <c r="D15051" s="73">
        <v>4974959.3599999994</v>
      </c>
    </row>
    <row r="15052" spans="2:4" x14ac:dyDescent="0.3">
      <c r="B15052" s="72" t="s">
        <v>794</v>
      </c>
      <c r="C15052" s="74" t="s">
        <v>143</v>
      </c>
      <c r="D15052" s="73">
        <v>332040.1399999999</v>
      </c>
    </row>
    <row r="15053" spans="2:4" x14ac:dyDescent="0.3">
      <c r="B15053" s="72" t="s">
        <v>794</v>
      </c>
      <c r="C15053" s="74" t="s">
        <v>145</v>
      </c>
      <c r="D15053" s="73">
        <v>179298.77</v>
      </c>
    </row>
    <row r="15054" spans="2:4" x14ac:dyDescent="0.3">
      <c r="B15054" s="72" t="s">
        <v>794</v>
      </c>
      <c r="C15054" s="74" t="s">
        <v>159</v>
      </c>
      <c r="D15054" s="73">
        <v>1759658.5399999993</v>
      </c>
    </row>
    <row r="15055" spans="2:4" x14ac:dyDescent="0.3">
      <c r="B15055" s="72" t="s">
        <v>794</v>
      </c>
      <c r="C15055" s="74" t="s">
        <v>161</v>
      </c>
      <c r="D15055" s="73">
        <v>5187191.9700000007</v>
      </c>
    </row>
    <row r="15056" spans="2:4" x14ac:dyDescent="0.3">
      <c r="B15056" s="72" t="s">
        <v>794</v>
      </c>
      <c r="C15056" s="74" t="s">
        <v>163</v>
      </c>
      <c r="D15056" s="73">
        <v>1232196.4999999998</v>
      </c>
    </row>
    <row r="15057" spans="2:4" x14ac:dyDescent="0.3">
      <c r="B15057" s="72" t="s">
        <v>794</v>
      </c>
      <c r="C15057" s="74" t="s">
        <v>165</v>
      </c>
      <c r="D15057" s="73">
        <v>2814070.6900000004</v>
      </c>
    </row>
    <row r="15058" spans="2:4" x14ac:dyDescent="0.3">
      <c r="B15058" s="72" t="s">
        <v>794</v>
      </c>
      <c r="C15058" s="74" t="s">
        <v>167</v>
      </c>
      <c r="D15058" s="73">
        <v>25519.93</v>
      </c>
    </row>
    <row r="15059" spans="2:4" x14ac:dyDescent="0.3">
      <c r="B15059" s="72" t="s">
        <v>794</v>
      </c>
      <c r="C15059" s="74" t="s">
        <v>169</v>
      </c>
      <c r="D15059" s="73">
        <v>59410.359999999993</v>
      </c>
    </row>
    <row r="15060" spans="2:4" x14ac:dyDescent="0.3">
      <c r="B15060" s="72" t="s">
        <v>794</v>
      </c>
      <c r="C15060" s="74" t="s">
        <v>124</v>
      </c>
      <c r="D15060" s="73">
        <v>2063823.7799999998</v>
      </c>
    </row>
    <row r="15061" spans="2:4" x14ac:dyDescent="0.3">
      <c r="B15061" s="72" t="s">
        <v>794</v>
      </c>
      <c r="C15061" s="74" t="s">
        <v>126</v>
      </c>
      <c r="D15061" s="73">
        <v>310204.36000000004</v>
      </c>
    </row>
    <row r="15062" spans="2:4" x14ac:dyDescent="0.3">
      <c r="B15062" s="72" t="s">
        <v>794</v>
      </c>
      <c r="C15062" s="74" t="s">
        <v>128</v>
      </c>
      <c r="D15062" s="73">
        <v>962341.28</v>
      </c>
    </row>
    <row r="15063" spans="2:4" x14ac:dyDescent="0.3">
      <c r="B15063" s="72" t="s">
        <v>794</v>
      </c>
      <c r="C15063" s="74" t="s">
        <v>130</v>
      </c>
      <c r="D15063" s="73">
        <v>292020.08</v>
      </c>
    </row>
    <row r="15064" spans="2:4" x14ac:dyDescent="0.3">
      <c r="B15064" s="72" t="s">
        <v>794</v>
      </c>
      <c r="C15064" s="74" t="s">
        <v>132</v>
      </c>
      <c r="D15064" s="73">
        <v>2952594.54</v>
      </c>
    </row>
    <row r="15065" spans="2:4" x14ac:dyDescent="0.3">
      <c r="B15065" s="72" t="s">
        <v>794</v>
      </c>
      <c r="C15065" s="74" t="s">
        <v>39</v>
      </c>
      <c r="D15065" s="73">
        <v>143924.79</v>
      </c>
    </row>
    <row r="15066" spans="2:4" x14ac:dyDescent="0.3">
      <c r="B15066" s="72" t="s">
        <v>794</v>
      </c>
      <c r="C15066" s="74" t="s">
        <v>47</v>
      </c>
      <c r="D15066" s="73">
        <v>7307.7300000000005</v>
      </c>
    </row>
    <row r="15067" spans="2:4" x14ac:dyDescent="0.3">
      <c r="B15067" s="72" t="s">
        <v>794</v>
      </c>
      <c r="C15067" s="74" t="s">
        <v>49</v>
      </c>
      <c r="D15067" s="73">
        <v>801954.27</v>
      </c>
    </row>
    <row r="15068" spans="2:4" x14ac:dyDescent="0.3">
      <c r="B15068" s="72" t="s">
        <v>794</v>
      </c>
      <c r="C15068" s="74" t="s">
        <v>51</v>
      </c>
      <c r="D15068" s="73">
        <v>276291.93</v>
      </c>
    </row>
    <row r="15069" spans="2:4" x14ac:dyDescent="0.3">
      <c r="B15069" s="72" t="s">
        <v>794</v>
      </c>
      <c r="C15069" s="74" t="s">
        <v>55</v>
      </c>
      <c r="D15069" s="73">
        <v>264243.64</v>
      </c>
    </row>
    <row r="15070" spans="2:4" x14ac:dyDescent="0.3">
      <c r="B15070" s="72" t="s">
        <v>794</v>
      </c>
      <c r="C15070" s="74" t="s">
        <v>57</v>
      </c>
      <c r="D15070" s="73">
        <v>265810.61</v>
      </c>
    </row>
    <row r="15071" spans="2:4" x14ac:dyDescent="0.3">
      <c r="B15071" s="72" t="s">
        <v>794</v>
      </c>
      <c r="C15071" s="74" t="s">
        <v>61</v>
      </c>
      <c r="D15071" s="73">
        <v>851076.55</v>
      </c>
    </row>
    <row r="15072" spans="2:4" x14ac:dyDescent="0.3">
      <c r="B15072" s="72" t="s">
        <v>794</v>
      </c>
      <c r="C15072" s="74" t="s">
        <v>63</v>
      </c>
      <c r="D15072" s="73">
        <v>9000</v>
      </c>
    </row>
    <row r="15073" spans="2:4" x14ac:dyDescent="0.3">
      <c r="B15073" s="72" t="s">
        <v>794</v>
      </c>
      <c r="C15073" s="74" t="s">
        <v>65</v>
      </c>
      <c r="D15073" s="73">
        <v>30825.62</v>
      </c>
    </row>
    <row r="15074" spans="2:4" x14ac:dyDescent="0.3">
      <c r="B15074" s="72" t="s">
        <v>794</v>
      </c>
      <c r="C15074" s="74" t="s">
        <v>67</v>
      </c>
      <c r="D15074" s="73">
        <v>50659.06</v>
      </c>
    </row>
    <row r="15075" spans="2:4" x14ac:dyDescent="0.3">
      <c r="B15075" s="72" t="s">
        <v>794</v>
      </c>
      <c r="C15075" s="74" t="s">
        <v>69</v>
      </c>
      <c r="D15075" s="73">
        <v>268808.98</v>
      </c>
    </row>
    <row r="15076" spans="2:4" x14ac:dyDescent="0.3">
      <c r="B15076" s="72" t="s">
        <v>794</v>
      </c>
      <c r="C15076" s="74" t="s">
        <v>71</v>
      </c>
      <c r="D15076" s="73">
        <v>754645.4</v>
      </c>
    </row>
    <row r="15077" spans="2:4" x14ac:dyDescent="0.3">
      <c r="B15077" s="72" t="s">
        <v>794</v>
      </c>
      <c r="C15077" s="74" t="s">
        <v>73</v>
      </c>
      <c r="D15077" s="73">
        <v>34459.9</v>
      </c>
    </row>
    <row r="15078" spans="2:4" x14ac:dyDescent="0.3">
      <c r="B15078" s="72" t="s">
        <v>794</v>
      </c>
      <c r="C15078" s="74" t="s">
        <v>81</v>
      </c>
      <c r="D15078" s="73">
        <v>1344698.5799999998</v>
      </c>
    </row>
    <row r="15079" spans="2:4" x14ac:dyDescent="0.3">
      <c r="B15079" s="72" t="s">
        <v>794</v>
      </c>
      <c r="C15079" s="74" t="s">
        <v>85</v>
      </c>
      <c r="D15079" s="73">
        <v>465515.35</v>
      </c>
    </row>
    <row r="15080" spans="2:4" x14ac:dyDescent="0.3">
      <c r="B15080" s="72" t="s">
        <v>794</v>
      </c>
      <c r="C15080" s="74" t="s">
        <v>87</v>
      </c>
      <c r="D15080" s="73">
        <v>16566.5</v>
      </c>
    </row>
    <row r="15081" spans="2:4" x14ac:dyDescent="0.3">
      <c r="B15081" s="72" t="s">
        <v>794</v>
      </c>
      <c r="C15081" s="74" t="s">
        <v>89</v>
      </c>
      <c r="D15081" s="73">
        <v>290444.34000000003</v>
      </c>
    </row>
    <row r="15082" spans="2:4" x14ac:dyDescent="0.3">
      <c r="B15082" s="72" t="s">
        <v>794</v>
      </c>
      <c r="C15082" s="74" t="s">
        <v>91</v>
      </c>
      <c r="D15082" s="73">
        <v>208963.45</v>
      </c>
    </row>
    <row r="15083" spans="2:4" x14ac:dyDescent="0.3">
      <c r="B15083" s="72" t="s">
        <v>794</v>
      </c>
      <c r="C15083" s="74" t="s">
        <v>93</v>
      </c>
      <c r="D15083" s="73">
        <v>108133.20000000001</v>
      </c>
    </row>
    <row r="15084" spans="2:4" x14ac:dyDescent="0.3">
      <c r="B15084" s="72" t="s">
        <v>794</v>
      </c>
      <c r="C15084" s="74" t="s">
        <v>95</v>
      </c>
      <c r="D15084" s="73">
        <v>540567.57999999996</v>
      </c>
    </row>
    <row r="15085" spans="2:4" x14ac:dyDescent="0.3">
      <c r="B15085" s="72" t="s">
        <v>794</v>
      </c>
      <c r="C15085" s="74" t="s">
        <v>99</v>
      </c>
      <c r="D15085" s="73">
        <v>107804.93</v>
      </c>
    </row>
    <row r="15086" spans="2:4" x14ac:dyDescent="0.3">
      <c r="B15086" s="72" t="s">
        <v>794</v>
      </c>
      <c r="C15086" s="74" t="s">
        <v>101</v>
      </c>
      <c r="D15086" s="73">
        <v>59804.53</v>
      </c>
    </row>
    <row r="15087" spans="2:4" x14ac:dyDescent="0.3">
      <c r="B15087" s="72" t="s">
        <v>794</v>
      </c>
      <c r="C15087" s="74" t="s">
        <v>103</v>
      </c>
      <c r="D15087" s="73">
        <v>53</v>
      </c>
    </row>
    <row r="15088" spans="2:4" x14ac:dyDescent="0.3">
      <c r="B15088" s="72" t="s">
        <v>794</v>
      </c>
      <c r="C15088" s="74" t="s">
        <v>105</v>
      </c>
      <c r="D15088" s="73">
        <v>33012.86</v>
      </c>
    </row>
    <row r="15089" spans="2:4" x14ac:dyDescent="0.3">
      <c r="B15089" s="72" t="s">
        <v>794</v>
      </c>
      <c r="C15089" s="74" t="s">
        <v>107</v>
      </c>
      <c r="D15089" s="73">
        <v>248387.41</v>
      </c>
    </row>
    <row r="15090" spans="2:4" x14ac:dyDescent="0.3">
      <c r="B15090" s="72" t="s">
        <v>794</v>
      </c>
      <c r="C15090" s="74" t="s">
        <v>109</v>
      </c>
      <c r="D15090" s="73">
        <v>158271.26</v>
      </c>
    </row>
    <row r="15091" spans="2:4" x14ac:dyDescent="0.3">
      <c r="B15091" s="72" t="s">
        <v>794</v>
      </c>
      <c r="C15091" s="74" t="s">
        <v>111</v>
      </c>
      <c r="D15091" s="73">
        <v>399724.87</v>
      </c>
    </row>
    <row r="15092" spans="2:4" x14ac:dyDescent="0.3">
      <c r="B15092" s="72" t="s">
        <v>794</v>
      </c>
      <c r="C15092" s="74" t="s">
        <v>113</v>
      </c>
      <c r="D15092" s="73">
        <v>3483.06</v>
      </c>
    </row>
    <row r="15093" spans="2:4" x14ac:dyDescent="0.3">
      <c r="B15093" s="72" t="s">
        <v>794</v>
      </c>
      <c r="C15093" s="74" t="s">
        <v>117</v>
      </c>
      <c r="D15093" s="73">
        <v>680833.97</v>
      </c>
    </row>
    <row r="15094" spans="2:4" x14ac:dyDescent="0.3">
      <c r="B15094" s="72" t="s">
        <v>794</v>
      </c>
      <c r="C15094" s="74" t="s">
        <v>119</v>
      </c>
      <c r="D15094" s="73">
        <v>82896.61</v>
      </c>
    </row>
    <row r="15095" spans="2:4" x14ac:dyDescent="0.3">
      <c r="B15095" s="72" t="s">
        <v>794</v>
      </c>
      <c r="C15095" s="74" t="s">
        <v>121</v>
      </c>
      <c r="D15095" s="73">
        <v>1407700.97</v>
      </c>
    </row>
    <row r="15096" spans="2:4" x14ac:dyDescent="0.3">
      <c r="B15096" s="72" t="s">
        <v>794</v>
      </c>
      <c r="C15096" s="74" t="s">
        <v>22</v>
      </c>
      <c r="D15096" s="73">
        <v>383085.68</v>
      </c>
    </row>
    <row r="15097" spans="2:4" x14ac:dyDescent="0.3">
      <c r="B15097" s="72" t="s">
        <v>794</v>
      </c>
      <c r="C15097" s="74" t="s">
        <v>6</v>
      </c>
      <c r="D15097" s="73">
        <v>712730.89</v>
      </c>
    </row>
    <row r="15098" spans="2:4" x14ac:dyDescent="0.3">
      <c r="B15098" s="72" t="s">
        <v>794</v>
      </c>
      <c r="C15098" s="74" t="s">
        <v>8</v>
      </c>
      <c r="D15098" s="73">
        <v>57164.97</v>
      </c>
    </row>
    <row r="15099" spans="2:4" x14ac:dyDescent="0.3">
      <c r="B15099" s="72" t="s">
        <v>794</v>
      </c>
      <c r="C15099" s="74" t="s">
        <v>10</v>
      </c>
      <c r="D15099" s="73">
        <v>250084.04</v>
      </c>
    </row>
    <row r="15100" spans="2:4" x14ac:dyDescent="0.3">
      <c r="B15100" s="72" t="s">
        <v>794</v>
      </c>
      <c r="C15100" s="74" t="s">
        <v>12</v>
      </c>
      <c r="D15100" s="73">
        <v>420646.63</v>
      </c>
    </row>
    <row r="15101" spans="2:4" x14ac:dyDescent="0.3">
      <c r="B15101" s="72" t="s">
        <v>794</v>
      </c>
      <c r="C15101" s="74" t="s">
        <v>14</v>
      </c>
      <c r="D15101" s="73">
        <v>55922.09</v>
      </c>
    </row>
    <row r="15102" spans="2:4" x14ac:dyDescent="0.3">
      <c r="B15102" s="72" t="s">
        <v>794</v>
      </c>
      <c r="C15102" s="74" t="s">
        <v>16</v>
      </c>
      <c r="D15102" s="73">
        <v>91476.109999999986</v>
      </c>
    </row>
    <row r="15103" spans="2:4" x14ac:dyDescent="0.3">
      <c r="B15103" s="72" t="s">
        <v>292</v>
      </c>
      <c r="C15103" s="74" t="s">
        <v>194</v>
      </c>
      <c r="D15103" s="73">
        <v>116175.35</v>
      </c>
    </row>
    <row r="15104" spans="2:4" x14ac:dyDescent="0.3">
      <c r="B15104" s="72" t="s">
        <v>292</v>
      </c>
      <c r="C15104" s="74" t="s">
        <v>193</v>
      </c>
      <c r="D15104" s="73">
        <v>-116175.35</v>
      </c>
    </row>
    <row r="15105" spans="2:4" x14ac:dyDescent="0.3">
      <c r="B15105" s="72" t="s">
        <v>292</v>
      </c>
      <c r="C15105" s="74" t="s">
        <v>185</v>
      </c>
      <c r="D15105" s="73">
        <v>44935</v>
      </c>
    </row>
    <row r="15106" spans="2:4" x14ac:dyDescent="0.3">
      <c r="B15106" s="72" t="s">
        <v>292</v>
      </c>
      <c r="C15106" s="74" t="s">
        <v>186</v>
      </c>
      <c r="D15106" s="73">
        <v>31855.49</v>
      </c>
    </row>
    <row r="15107" spans="2:4" x14ac:dyDescent="0.3">
      <c r="B15107" s="72" t="s">
        <v>292</v>
      </c>
      <c r="C15107" s="74" t="s">
        <v>187</v>
      </c>
      <c r="D15107" s="73">
        <v>74415.95</v>
      </c>
    </row>
    <row r="15108" spans="2:4" x14ac:dyDescent="0.3">
      <c r="B15108" s="72" t="s">
        <v>292</v>
      </c>
      <c r="C15108" s="74" t="s">
        <v>190</v>
      </c>
      <c r="D15108" s="73">
        <v>123426.06000000001</v>
      </c>
    </row>
    <row r="15109" spans="2:4" x14ac:dyDescent="0.3">
      <c r="B15109" s="72" t="s">
        <v>292</v>
      </c>
      <c r="C15109" s="74" t="s">
        <v>191</v>
      </c>
      <c r="D15109" s="73">
        <v>311076.20999999996</v>
      </c>
    </row>
    <row r="15110" spans="2:4" x14ac:dyDescent="0.3">
      <c r="B15110" s="72" t="s">
        <v>292</v>
      </c>
      <c r="C15110" s="74" t="s">
        <v>192</v>
      </c>
      <c r="D15110" s="73">
        <v>8842525.5399999991</v>
      </c>
    </row>
    <row r="15111" spans="2:4" x14ac:dyDescent="0.3">
      <c r="B15111" s="72" t="s">
        <v>292</v>
      </c>
      <c r="C15111" s="74" t="s">
        <v>172</v>
      </c>
      <c r="D15111" s="73">
        <v>33809.850000000006</v>
      </c>
    </row>
    <row r="15112" spans="2:4" x14ac:dyDescent="0.3">
      <c r="B15112" s="72" t="s">
        <v>292</v>
      </c>
      <c r="C15112" s="74" t="s">
        <v>174</v>
      </c>
      <c r="D15112" s="73">
        <v>295297.87</v>
      </c>
    </row>
    <row r="15113" spans="2:4" x14ac:dyDescent="0.3">
      <c r="B15113" s="72" t="s">
        <v>292</v>
      </c>
      <c r="C15113" s="74" t="s">
        <v>178</v>
      </c>
      <c r="D15113" s="73">
        <v>126475.37</v>
      </c>
    </row>
    <row r="15114" spans="2:4" x14ac:dyDescent="0.3">
      <c r="B15114" s="72" t="s">
        <v>292</v>
      </c>
      <c r="C15114" s="74" t="s">
        <v>180</v>
      </c>
      <c r="D15114" s="73">
        <v>183112.1</v>
      </c>
    </row>
    <row r="15115" spans="2:4" x14ac:dyDescent="0.3">
      <c r="B15115" s="72" t="s">
        <v>292</v>
      </c>
      <c r="C15115" s="74" t="s">
        <v>182</v>
      </c>
      <c r="D15115" s="73">
        <v>3125876.7899999996</v>
      </c>
    </row>
    <row r="15116" spans="2:4" x14ac:dyDescent="0.3">
      <c r="B15116" s="72" t="s">
        <v>292</v>
      </c>
      <c r="C15116" s="74" t="s">
        <v>139</v>
      </c>
      <c r="D15116" s="73">
        <v>1109260</v>
      </c>
    </row>
    <row r="15117" spans="2:4" x14ac:dyDescent="0.3">
      <c r="B15117" s="72" t="s">
        <v>292</v>
      </c>
      <c r="C15117" s="74" t="s">
        <v>141</v>
      </c>
      <c r="D15117" s="73">
        <v>1324224</v>
      </c>
    </row>
    <row r="15118" spans="2:4" x14ac:dyDescent="0.3">
      <c r="B15118" s="72" t="s">
        <v>292</v>
      </c>
      <c r="C15118" s="74" t="s">
        <v>143</v>
      </c>
      <c r="D15118" s="73">
        <v>102623.26999999997</v>
      </c>
    </row>
    <row r="15119" spans="2:4" x14ac:dyDescent="0.3">
      <c r="B15119" s="72" t="s">
        <v>292</v>
      </c>
      <c r="C15119" s="74" t="s">
        <v>145</v>
      </c>
      <c r="D15119" s="73">
        <v>53687.49</v>
      </c>
    </row>
    <row r="15120" spans="2:4" x14ac:dyDescent="0.3">
      <c r="B15120" s="72" t="s">
        <v>292</v>
      </c>
      <c r="C15120" s="74" t="s">
        <v>147</v>
      </c>
      <c r="D15120" s="73">
        <v>5824.06</v>
      </c>
    </row>
    <row r="15121" spans="2:4" x14ac:dyDescent="0.3">
      <c r="B15121" s="72" t="s">
        <v>292</v>
      </c>
      <c r="C15121" s="74" t="s">
        <v>149</v>
      </c>
      <c r="D15121" s="73">
        <v>14630.570000000002</v>
      </c>
    </row>
    <row r="15122" spans="2:4" x14ac:dyDescent="0.3">
      <c r="B15122" s="72" t="s">
        <v>292</v>
      </c>
      <c r="C15122" s="74" t="s">
        <v>159</v>
      </c>
      <c r="D15122" s="73">
        <v>389899.1</v>
      </c>
    </row>
    <row r="15123" spans="2:4" x14ac:dyDescent="0.3">
      <c r="B15123" s="72" t="s">
        <v>292</v>
      </c>
      <c r="C15123" s="74" t="s">
        <v>161</v>
      </c>
      <c r="D15123" s="73">
        <v>1308971.7799999998</v>
      </c>
    </row>
    <row r="15124" spans="2:4" x14ac:dyDescent="0.3">
      <c r="B15124" s="72" t="s">
        <v>292</v>
      </c>
      <c r="C15124" s="74" t="s">
        <v>163</v>
      </c>
      <c r="D15124" s="73">
        <v>277939.36999999994</v>
      </c>
    </row>
    <row r="15125" spans="2:4" x14ac:dyDescent="0.3">
      <c r="B15125" s="72" t="s">
        <v>292</v>
      </c>
      <c r="C15125" s="74" t="s">
        <v>165</v>
      </c>
      <c r="D15125" s="73">
        <v>704637.35</v>
      </c>
    </row>
    <row r="15126" spans="2:4" x14ac:dyDescent="0.3">
      <c r="B15126" s="72" t="s">
        <v>292</v>
      </c>
      <c r="C15126" s="74" t="s">
        <v>124</v>
      </c>
      <c r="D15126" s="73">
        <v>205408.33000000002</v>
      </c>
    </row>
    <row r="15127" spans="2:4" x14ac:dyDescent="0.3">
      <c r="B15127" s="72" t="s">
        <v>292</v>
      </c>
      <c r="C15127" s="74" t="s">
        <v>126</v>
      </c>
      <c r="D15127" s="73">
        <v>1907.8999999999999</v>
      </c>
    </row>
    <row r="15128" spans="2:4" x14ac:dyDescent="0.3">
      <c r="B15128" s="72" t="s">
        <v>292</v>
      </c>
      <c r="C15128" s="74" t="s">
        <v>128</v>
      </c>
      <c r="D15128" s="73">
        <v>429729.42000000004</v>
      </c>
    </row>
    <row r="15129" spans="2:4" x14ac:dyDescent="0.3">
      <c r="B15129" s="72" t="s">
        <v>292</v>
      </c>
      <c r="C15129" s="74" t="s">
        <v>130</v>
      </c>
      <c r="D15129" s="73">
        <v>80569.66</v>
      </c>
    </row>
    <row r="15130" spans="2:4" x14ac:dyDescent="0.3">
      <c r="B15130" s="72" t="s">
        <v>292</v>
      </c>
      <c r="C15130" s="74" t="s">
        <v>132</v>
      </c>
      <c r="D15130" s="73">
        <v>1219853.3399999999</v>
      </c>
    </row>
    <row r="15131" spans="2:4" x14ac:dyDescent="0.3">
      <c r="B15131" s="72" t="s">
        <v>292</v>
      </c>
      <c r="C15131" s="74" t="s">
        <v>39</v>
      </c>
      <c r="D15131" s="73">
        <v>90519.389999999985</v>
      </c>
    </row>
    <row r="15132" spans="2:4" x14ac:dyDescent="0.3">
      <c r="B15132" s="72" t="s">
        <v>292</v>
      </c>
      <c r="C15132" s="74" t="s">
        <v>49</v>
      </c>
      <c r="D15132" s="73">
        <v>221760.37</v>
      </c>
    </row>
    <row r="15133" spans="2:4" x14ac:dyDescent="0.3">
      <c r="B15133" s="72" t="s">
        <v>292</v>
      </c>
      <c r="C15133" s="74" t="s">
        <v>51</v>
      </c>
      <c r="D15133" s="73">
        <v>42283.8</v>
      </c>
    </row>
    <row r="15134" spans="2:4" x14ac:dyDescent="0.3">
      <c r="B15134" s="72" t="s">
        <v>292</v>
      </c>
      <c r="C15134" s="74" t="s">
        <v>63</v>
      </c>
      <c r="D15134" s="73">
        <v>234834.16</v>
      </c>
    </row>
    <row r="15135" spans="2:4" x14ac:dyDescent="0.3">
      <c r="B15135" s="72" t="s">
        <v>292</v>
      </c>
      <c r="C15135" s="74" t="s">
        <v>67</v>
      </c>
      <c r="D15135" s="73">
        <v>1093.93</v>
      </c>
    </row>
    <row r="15136" spans="2:4" x14ac:dyDescent="0.3">
      <c r="B15136" s="72" t="s">
        <v>292</v>
      </c>
      <c r="C15136" s="74" t="s">
        <v>69</v>
      </c>
      <c r="D15136" s="73">
        <v>23555.71</v>
      </c>
    </row>
    <row r="15137" spans="2:4" x14ac:dyDescent="0.3">
      <c r="B15137" s="72" t="s">
        <v>292</v>
      </c>
      <c r="C15137" s="74" t="s">
        <v>71</v>
      </c>
      <c r="D15137" s="73">
        <v>250770.79</v>
      </c>
    </row>
    <row r="15138" spans="2:4" x14ac:dyDescent="0.3">
      <c r="B15138" s="72" t="s">
        <v>292</v>
      </c>
      <c r="C15138" s="74" t="s">
        <v>77</v>
      </c>
      <c r="D15138" s="73">
        <v>8050</v>
      </c>
    </row>
    <row r="15139" spans="2:4" x14ac:dyDescent="0.3">
      <c r="B15139" s="72" t="s">
        <v>292</v>
      </c>
      <c r="C15139" s="74" t="s">
        <v>81</v>
      </c>
      <c r="D15139" s="73">
        <v>8773.07</v>
      </c>
    </row>
    <row r="15140" spans="2:4" x14ac:dyDescent="0.3">
      <c r="B15140" s="72" t="s">
        <v>292</v>
      </c>
      <c r="C15140" s="74" t="s">
        <v>85</v>
      </c>
      <c r="D15140" s="73">
        <v>696.76</v>
      </c>
    </row>
    <row r="15141" spans="2:4" x14ac:dyDescent="0.3">
      <c r="B15141" s="72" t="s">
        <v>292</v>
      </c>
      <c r="C15141" s="74" t="s">
        <v>87</v>
      </c>
      <c r="D15141" s="73">
        <v>32500</v>
      </c>
    </row>
    <row r="15142" spans="2:4" x14ac:dyDescent="0.3">
      <c r="B15142" s="72" t="s">
        <v>292</v>
      </c>
      <c r="C15142" s="74" t="s">
        <v>89</v>
      </c>
      <c r="D15142" s="73">
        <v>2582.7700000000004</v>
      </c>
    </row>
    <row r="15143" spans="2:4" x14ac:dyDescent="0.3">
      <c r="B15143" s="72" t="s">
        <v>292</v>
      </c>
      <c r="C15143" s="74" t="s">
        <v>91</v>
      </c>
      <c r="D15143" s="73">
        <v>229427.41</v>
      </c>
    </row>
    <row r="15144" spans="2:4" x14ac:dyDescent="0.3">
      <c r="B15144" s="72" t="s">
        <v>292</v>
      </c>
      <c r="C15144" s="74" t="s">
        <v>93</v>
      </c>
      <c r="D15144" s="73">
        <v>400</v>
      </c>
    </row>
    <row r="15145" spans="2:4" x14ac:dyDescent="0.3">
      <c r="B15145" s="72" t="s">
        <v>292</v>
      </c>
      <c r="C15145" s="74" t="s">
        <v>95</v>
      </c>
      <c r="D15145" s="73">
        <v>50079.42</v>
      </c>
    </row>
    <row r="15146" spans="2:4" x14ac:dyDescent="0.3">
      <c r="B15146" s="72" t="s">
        <v>292</v>
      </c>
      <c r="C15146" s="74" t="s">
        <v>97</v>
      </c>
      <c r="D15146" s="73">
        <v>19360.160000000003</v>
      </c>
    </row>
    <row r="15147" spans="2:4" x14ac:dyDescent="0.3">
      <c r="B15147" s="72" t="s">
        <v>292</v>
      </c>
      <c r="C15147" s="74" t="s">
        <v>99</v>
      </c>
      <c r="D15147" s="73">
        <v>62394.5</v>
      </c>
    </row>
    <row r="15148" spans="2:4" x14ac:dyDescent="0.3">
      <c r="B15148" s="72" t="s">
        <v>292</v>
      </c>
      <c r="C15148" s="74" t="s">
        <v>101</v>
      </c>
      <c r="D15148" s="73">
        <v>5369.2800000000007</v>
      </c>
    </row>
    <row r="15149" spans="2:4" x14ac:dyDescent="0.3">
      <c r="B15149" s="72" t="s">
        <v>292</v>
      </c>
      <c r="C15149" s="74" t="s">
        <v>103</v>
      </c>
      <c r="D15149" s="73">
        <v>16346.41</v>
      </c>
    </row>
    <row r="15150" spans="2:4" x14ac:dyDescent="0.3">
      <c r="B15150" s="72" t="s">
        <v>292</v>
      </c>
      <c r="C15150" s="74" t="s">
        <v>105</v>
      </c>
      <c r="D15150" s="73">
        <v>21355.599999999999</v>
      </c>
    </row>
    <row r="15151" spans="2:4" x14ac:dyDescent="0.3">
      <c r="B15151" s="72" t="s">
        <v>292</v>
      </c>
      <c r="C15151" s="74" t="s">
        <v>107</v>
      </c>
      <c r="D15151" s="73">
        <v>40188.57</v>
      </c>
    </row>
    <row r="15152" spans="2:4" x14ac:dyDescent="0.3">
      <c r="B15152" s="72" t="s">
        <v>292</v>
      </c>
      <c r="C15152" s="74" t="s">
        <v>109</v>
      </c>
      <c r="D15152" s="73">
        <v>1263632.71</v>
      </c>
    </row>
    <row r="15153" spans="2:4" x14ac:dyDescent="0.3">
      <c r="B15153" s="72" t="s">
        <v>292</v>
      </c>
      <c r="C15153" s="74" t="s">
        <v>111</v>
      </c>
      <c r="D15153" s="73">
        <v>68831.08</v>
      </c>
    </row>
    <row r="15154" spans="2:4" x14ac:dyDescent="0.3">
      <c r="B15154" s="72" t="s">
        <v>292</v>
      </c>
      <c r="C15154" s="74" t="s">
        <v>113</v>
      </c>
      <c r="D15154" s="73">
        <v>10700</v>
      </c>
    </row>
    <row r="15155" spans="2:4" x14ac:dyDescent="0.3">
      <c r="B15155" s="72" t="s">
        <v>292</v>
      </c>
      <c r="C15155" s="74" t="s">
        <v>117</v>
      </c>
      <c r="D15155" s="73">
        <v>77182.070000000007</v>
      </c>
    </row>
    <row r="15156" spans="2:4" x14ac:dyDescent="0.3">
      <c r="B15156" s="72" t="s">
        <v>292</v>
      </c>
      <c r="C15156" s="74" t="s">
        <v>119</v>
      </c>
      <c r="D15156" s="73">
        <v>17593.97</v>
      </c>
    </row>
    <row r="15157" spans="2:4" x14ac:dyDescent="0.3">
      <c r="B15157" s="72" t="s">
        <v>292</v>
      </c>
      <c r="C15157" s="74" t="s">
        <v>22</v>
      </c>
      <c r="D15157" s="73">
        <v>84794.61</v>
      </c>
    </row>
    <row r="15158" spans="2:4" x14ac:dyDescent="0.3">
      <c r="B15158" s="72" t="s">
        <v>292</v>
      </c>
      <c r="C15158" s="74" t="s">
        <v>14</v>
      </c>
      <c r="D15158" s="73">
        <v>201025.7</v>
      </c>
    </row>
    <row r="15159" spans="2:4" x14ac:dyDescent="0.3">
      <c r="B15159" s="72" t="s">
        <v>292</v>
      </c>
      <c r="C15159" s="74" t="s">
        <v>16</v>
      </c>
      <c r="D15159" s="73">
        <v>1086</v>
      </c>
    </row>
    <row r="15160" spans="2:4" x14ac:dyDescent="0.3">
      <c r="B15160" s="72" t="s">
        <v>292</v>
      </c>
      <c r="C15160" s="74" t="s">
        <v>18</v>
      </c>
      <c r="D15160" s="73">
        <v>1185821.55</v>
      </c>
    </row>
    <row r="15161" spans="2:4" x14ac:dyDescent="0.3">
      <c r="B15161" s="72" t="s">
        <v>766</v>
      </c>
      <c r="C15161" s="74" t="s">
        <v>194</v>
      </c>
      <c r="D15161" s="73">
        <v>8505.51</v>
      </c>
    </row>
    <row r="15162" spans="2:4" x14ac:dyDescent="0.3">
      <c r="B15162" s="72" t="s">
        <v>766</v>
      </c>
      <c r="C15162" s="74" t="s">
        <v>193</v>
      </c>
      <c r="D15162" s="73">
        <v>-8505.51</v>
      </c>
    </row>
    <row r="15163" spans="2:4" x14ac:dyDescent="0.3">
      <c r="B15163" s="72" t="s">
        <v>766</v>
      </c>
      <c r="C15163" s="74" t="s">
        <v>185</v>
      </c>
      <c r="D15163" s="73">
        <v>39202.769999999997</v>
      </c>
    </row>
    <row r="15164" spans="2:4" x14ac:dyDescent="0.3">
      <c r="B15164" s="72" t="s">
        <v>766</v>
      </c>
      <c r="C15164" s="74" t="s">
        <v>187</v>
      </c>
      <c r="D15164" s="73">
        <v>31884.25</v>
      </c>
    </row>
    <row r="15165" spans="2:4" x14ac:dyDescent="0.3">
      <c r="B15165" s="72" t="s">
        <v>766</v>
      </c>
      <c r="C15165" s="74" t="s">
        <v>192</v>
      </c>
      <c r="D15165" s="73">
        <v>1747836.92</v>
      </c>
    </row>
    <row r="15166" spans="2:4" x14ac:dyDescent="0.3">
      <c r="B15166" s="72" t="s">
        <v>766</v>
      </c>
      <c r="C15166" s="74" t="s">
        <v>174</v>
      </c>
      <c r="D15166" s="73">
        <v>24243.16</v>
      </c>
    </row>
    <row r="15167" spans="2:4" x14ac:dyDescent="0.3">
      <c r="B15167" s="72" t="s">
        <v>766</v>
      </c>
      <c r="C15167" s="74" t="s">
        <v>182</v>
      </c>
      <c r="D15167" s="73">
        <v>676805.54</v>
      </c>
    </row>
    <row r="15168" spans="2:4" x14ac:dyDescent="0.3">
      <c r="B15168" s="72" t="s">
        <v>766</v>
      </c>
      <c r="C15168" s="74" t="s">
        <v>135</v>
      </c>
      <c r="D15168" s="73">
        <v>3200</v>
      </c>
    </row>
    <row r="15169" spans="2:4" x14ac:dyDescent="0.3">
      <c r="B15169" s="72" t="s">
        <v>766</v>
      </c>
      <c r="C15169" s="74" t="s">
        <v>139</v>
      </c>
      <c r="D15169" s="73">
        <v>185856</v>
      </c>
    </row>
    <row r="15170" spans="2:4" x14ac:dyDescent="0.3">
      <c r="B15170" s="72" t="s">
        <v>766</v>
      </c>
      <c r="C15170" s="74" t="s">
        <v>141</v>
      </c>
      <c r="D15170" s="73">
        <v>256868</v>
      </c>
    </row>
    <row r="15171" spans="2:4" x14ac:dyDescent="0.3">
      <c r="B15171" s="72" t="s">
        <v>766</v>
      </c>
      <c r="C15171" s="74" t="s">
        <v>143</v>
      </c>
      <c r="D15171" s="73">
        <v>25662.38</v>
      </c>
    </row>
    <row r="15172" spans="2:4" x14ac:dyDescent="0.3">
      <c r="B15172" s="72" t="s">
        <v>766</v>
      </c>
      <c r="C15172" s="74" t="s">
        <v>145</v>
      </c>
      <c r="D15172" s="73">
        <v>9287.66</v>
      </c>
    </row>
    <row r="15173" spans="2:4" x14ac:dyDescent="0.3">
      <c r="B15173" s="72" t="s">
        <v>766</v>
      </c>
      <c r="C15173" s="74" t="s">
        <v>147</v>
      </c>
      <c r="D15173" s="73">
        <v>976.81999999999994</v>
      </c>
    </row>
    <row r="15174" spans="2:4" x14ac:dyDescent="0.3">
      <c r="B15174" s="72" t="s">
        <v>766</v>
      </c>
      <c r="C15174" s="74" t="s">
        <v>149</v>
      </c>
      <c r="D15174" s="73">
        <v>2705.24</v>
      </c>
    </row>
    <row r="15175" spans="2:4" x14ac:dyDescent="0.3">
      <c r="B15175" s="72" t="s">
        <v>766</v>
      </c>
      <c r="C15175" s="74" t="s">
        <v>153</v>
      </c>
      <c r="D15175" s="73">
        <v>2247.1799999999998</v>
      </c>
    </row>
    <row r="15176" spans="2:4" x14ac:dyDescent="0.3">
      <c r="B15176" s="72" t="s">
        <v>766</v>
      </c>
      <c r="C15176" s="74" t="s">
        <v>159</v>
      </c>
      <c r="D15176" s="73">
        <v>65953.420000000013</v>
      </c>
    </row>
    <row r="15177" spans="2:4" x14ac:dyDescent="0.3">
      <c r="B15177" s="72" t="s">
        <v>766</v>
      </c>
      <c r="C15177" s="74" t="s">
        <v>161</v>
      </c>
      <c r="D15177" s="73">
        <v>260911.59999999998</v>
      </c>
    </row>
    <row r="15178" spans="2:4" x14ac:dyDescent="0.3">
      <c r="B15178" s="72" t="s">
        <v>766</v>
      </c>
      <c r="C15178" s="74" t="s">
        <v>163</v>
      </c>
      <c r="D15178" s="73">
        <v>52457.55000000001</v>
      </c>
    </row>
    <row r="15179" spans="2:4" x14ac:dyDescent="0.3">
      <c r="B15179" s="72" t="s">
        <v>766</v>
      </c>
      <c r="C15179" s="74" t="s">
        <v>165</v>
      </c>
      <c r="D15179" s="73">
        <v>140315.67000000001</v>
      </c>
    </row>
    <row r="15180" spans="2:4" x14ac:dyDescent="0.3">
      <c r="B15180" s="72" t="s">
        <v>766</v>
      </c>
      <c r="C15180" s="74" t="s">
        <v>169</v>
      </c>
      <c r="D15180" s="73">
        <v>4424.99</v>
      </c>
    </row>
    <row r="15181" spans="2:4" x14ac:dyDescent="0.3">
      <c r="B15181" s="72" t="s">
        <v>766</v>
      </c>
      <c r="C15181" s="74" t="s">
        <v>124</v>
      </c>
      <c r="D15181" s="73">
        <v>51193.06</v>
      </c>
    </row>
    <row r="15182" spans="2:4" x14ac:dyDescent="0.3">
      <c r="B15182" s="72" t="s">
        <v>766</v>
      </c>
      <c r="C15182" s="74" t="s">
        <v>126</v>
      </c>
      <c r="D15182" s="73">
        <v>3324.53</v>
      </c>
    </row>
    <row r="15183" spans="2:4" x14ac:dyDescent="0.3">
      <c r="B15183" s="72" t="s">
        <v>766</v>
      </c>
      <c r="C15183" s="74" t="s">
        <v>128</v>
      </c>
      <c r="D15183" s="73">
        <v>93361.62</v>
      </c>
    </row>
    <row r="15184" spans="2:4" x14ac:dyDescent="0.3">
      <c r="B15184" s="72" t="s">
        <v>766</v>
      </c>
      <c r="C15184" s="74" t="s">
        <v>130</v>
      </c>
      <c r="D15184" s="73">
        <v>27129.95</v>
      </c>
    </row>
    <row r="15185" spans="2:4" x14ac:dyDescent="0.3">
      <c r="B15185" s="72" t="s">
        <v>766</v>
      </c>
      <c r="C15185" s="74" t="s">
        <v>132</v>
      </c>
      <c r="D15185" s="73">
        <v>144629.64000000001</v>
      </c>
    </row>
    <row r="15186" spans="2:4" x14ac:dyDescent="0.3">
      <c r="B15186" s="72" t="s">
        <v>766</v>
      </c>
      <c r="C15186" s="74" t="s">
        <v>39</v>
      </c>
      <c r="D15186" s="73">
        <v>55764.350000000006</v>
      </c>
    </row>
    <row r="15187" spans="2:4" x14ac:dyDescent="0.3">
      <c r="B15187" s="72" t="s">
        <v>766</v>
      </c>
      <c r="C15187" s="74" t="s">
        <v>49</v>
      </c>
      <c r="D15187" s="73">
        <v>94538.82</v>
      </c>
    </row>
    <row r="15188" spans="2:4" x14ac:dyDescent="0.3">
      <c r="B15188" s="72" t="s">
        <v>766</v>
      </c>
      <c r="C15188" s="74" t="s">
        <v>51</v>
      </c>
      <c r="D15188" s="73">
        <v>56428.28</v>
      </c>
    </row>
    <row r="15189" spans="2:4" x14ac:dyDescent="0.3">
      <c r="B15189" s="72" t="s">
        <v>766</v>
      </c>
      <c r="C15189" s="74" t="s">
        <v>55</v>
      </c>
      <c r="D15189" s="73">
        <v>121312.95999999999</v>
      </c>
    </row>
    <row r="15190" spans="2:4" x14ac:dyDescent="0.3">
      <c r="B15190" s="72" t="s">
        <v>766</v>
      </c>
      <c r="C15190" s="74" t="s">
        <v>57</v>
      </c>
      <c r="D15190" s="73">
        <v>4422.5</v>
      </c>
    </row>
    <row r="15191" spans="2:4" x14ac:dyDescent="0.3">
      <c r="B15191" s="72" t="s">
        <v>766</v>
      </c>
      <c r="C15191" s="74" t="s">
        <v>65</v>
      </c>
      <c r="D15191" s="73">
        <v>11427.06</v>
      </c>
    </row>
    <row r="15192" spans="2:4" x14ac:dyDescent="0.3">
      <c r="B15192" s="72" t="s">
        <v>766</v>
      </c>
      <c r="C15192" s="74" t="s">
        <v>67</v>
      </c>
      <c r="D15192" s="73">
        <v>565.65</v>
      </c>
    </row>
    <row r="15193" spans="2:4" x14ac:dyDescent="0.3">
      <c r="B15193" s="72" t="s">
        <v>766</v>
      </c>
      <c r="C15193" s="74" t="s">
        <v>69</v>
      </c>
      <c r="D15193" s="73">
        <v>14459.29</v>
      </c>
    </row>
    <row r="15194" spans="2:4" x14ac:dyDescent="0.3">
      <c r="B15194" s="72" t="s">
        <v>766</v>
      </c>
      <c r="C15194" s="74" t="s">
        <v>71</v>
      </c>
      <c r="D15194" s="73">
        <v>129381.07</v>
      </c>
    </row>
    <row r="15195" spans="2:4" x14ac:dyDescent="0.3">
      <c r="B15195" s="72" t="s">
        <v>766</v>
      </c>
      <c r="C15195" s="74" t="s">
        <v>83</v>
      </c>
      <c r="D15195" s="73">
        <v>11627.460000000001</v>
      </c>
    </row>
    <row r="15196" spans="2:4" x14ac:dyDescent="0.3">
      <c r="B15196" s="72" t="s">
        <v>766</v>
      </c>
      <c r="C15196" s="74" t="s">
        <v>85</v>
      </c>
      <c r="D15196" s="73">
        <v>247.77</v>
      </c>
    </row>
    <row r="15197" spans="2:4" x14ac:dyDescent="0.3">
      <c r="B15197" s="72" t="s">
        <v>766</v>
      </c>
      <c r="C15197" s="74" t="s">
        <v>91</v>
      </c>
      <c r="D15197" s="73">
        <v>0</v>
      </c>
    </row>
    <row r="15198" spans="2:4" x14ac:dyDescent="0.3">
      <c r="B15198" s="72" t="s">
        <v>766</v>
      </c>
      <c r="C15198" s="74" t="s">
        <v>93</v>
      </c>
      <c r="D15198" s="73">
        <v>8593.0500000000011</v>
      </c>
    </row>
    <row r="15199" spans="2:4" x14ac:dyDescent="0.3">
      <c r="B15199" s="72" t="s">
        <v>766</v>
      </c>
      <c r="C15199" s="74" t="s">
        <v>95</v>
      </c>
      <c r="D15199" s="73">
        <v>5415</v>
      </c>
    </row>
    <row r="15200" spans="2:4" x14ac:dyDescent="0.3">
      <c r="B15200" s="72" t="s">
        <v>766</v>
      </c>
      <c r="C15200" s="74" t="s">
        <v>101</v>
      </c>
      <c r="D15200" s="73">
        <v>54970.63</v>
      </c>
    </row>
    <row r="15201" spans="2:4" x14ac:dyDescent="0.3">
      <c r="B15201" s="72" t="s">
        <v>766</v>
      </c>
      <c r="C15201" s="74" t="s">
        <v>105</v>
      </c>
      <c r="D15201" s="73">
        <v>1094.76</v>
      </c>
    </row>
    <row r="15202" spans="2:4" x14ac:dyDescent="0.3">
      <c r="B15202" s="72" t="s">
        <v>766</v>
      </c>
      <c r="C15202" s="74" t="s">
        <v>107</v>
      </c>
      <c r="D15202" s="73">
        <v>15480.5</v>
      </c>
    </row>
    <row r="15203" spans="2:4" x14ac:dyDescent="0.3">
      <c r="B15203" s="72" t="s">
        <v>766</v>
      </c>
      <c r="C15203" s="74" t="s">
        <v>109</v>
      </c>
      <c r="D15203" s="73">
        <v>76595.820000000007</v>
      </c>
    </row>
    <row r="15204" spans="2:4" x14ac:dyDescent="0.3">
      <c r="B15204" s="72" t="s">
        <v>766</v>
      </c>
      <c r="C15204" s="74" t="s">
        <v>111</v>
      </c>
      <c r="D15204" s="73">
        <v>962.96</v>
      </c>
    </row>
    <row r="15205" spans="2:4" x14ac:dyDescent="0.3">
      <c r="B15205" s="72" t="s">
        <v>766</v>
      </c>
      <c r="C15205" s="74" t="s">
        <v>121</v>
      </c>
      <c r="D15205" s="73">
        <v>217.61</v>
      </c>
    </row>
    <row r="15206" spans="2:4" x14ac:dyDescent="0.3">
      <c r="B15206" s="72" t="s">
        <v>766</v>
      </c>
      <c r="C15206" s="74" t="s">
        <v>22</v>
      </c>
      <c r="D15206" s="73">
        <v>2402.88</v>
      </c>
    </row>
    <row r="15207" spans="2:4" x14ac:dyDescent="0.3">
      <c r="B15207" s="72" t="s">
        <v>298</v>
      </c>
      <c r="C15207" s="74" t="s">
        <v>194</v>
      </c>
      <c r="D15207" s="73">
        <v>22336.46</v>
      </c>
    </row>
    <row r="15208" spans="2:4" x14ac:dyDescent="0.3">
      <c r="B15208" s="72" t="s">
        <v>298</v>
      </c>
      <c r="C15208" s="74" t="s">
        <v>193</v>
      </c>
      <c r="D15208" s="73">
        <v>-22336.46</v>
      </c>
    </row>
    <row r="15209" spans="2:4" x14ac:dyDescent="0.3">
      <c r="B15209" s="72" t="s">
        <v>298</v>
      </c>
      <c r="C15209" s="74" t="s">
        <v>185</v>
      </c>
      <c r="D15209" s="73">
        <v>10705</v>
      </c>
    </row>
    <row r="15210" spans="2:4" x14ac:dyDescent="0.3">
      <c r="B15210" s="72" t="s">
        <v>298</v>
      </c>
      <c r="C15210" s="74" t="s">
        <v>186</v>
      </c>
      <c r="D15210" s="73">
        <v>113479.57</v>
      </c>
    </row>
    <row r="15211" spans="2:4" x14ac:dyDescent="0.3">
      <c r="B15211" s="72" t="s">
        <v>298</v>
      </c>
      <c r="C15211" s="74" t="s">
        <v>187</v>
      </c>
      <c r="D15211" s="73">
        <v>71609.510000000009</v>
      </c>
    </row>
    <row r="15212" spans="2:4" x14ac:dyDescent="0.3">
      <c r="B15212" s="72" t="s">
        <v>298</v>
      </c>
      <c r="C15212" s="74" t="s">
        <v>190</v>
      </c>
      <c r="D15212" s="73">
        <v>132986.39000000001</v>
      </c>
    </row>
    <row r="15213" spans="2:4" x14ac:dyDescent="0.3">
      <c r="B15213" s="72" t="s">
        <v>298</v>
      </c>
      <c r="C15213" s="74" t="s">
        <v>191</v>
      </c>
      <c r="D15213" s="73">
        <v>82133.070000000007</v>
      </c>
    </row>
    <row r="15214" spans="2:4" x14ac:dyDescent="0.3">
      <c r="B15214" s="72" t="s">
        <v>298</v>
      </c>
      <c r="C15214" s="74" t="s">
        <v>192</v>
      </c>
      <c r="D15214" s="73">
        <v>4585303.9700000007</v>
      </c>
    </row>
    <row r="15215" spans="2:4" x14ac:dyDescent="0.3">
      <c r="B15215" s="72" t="s">
        <v>298</v>
      </c>
      <c r="C15215" s="74" t="s">
        <v>172</v>
      </c>
      <c r="D15215" s="73">
        <v>21120</v>
      </c>
    </row>
    <row r="15216" spans="2:4" x14ac:dyDescent="0.3">
      <c r="B15216" s="72" t="s">
        <v>298</v>
      </c>
      <c r="C15216" s="74" t="s">
        <v>174</v>
      </c>
      <c r="D15216" s="73">
        <v>174838.35</v>
      </c>
    </row>
    <row r="15217" spans="2:4" x14ac:dyDescent="0.3">
      <c r="B15217" s="72" t="s">
        <v>298</v>
      </c>
      <c r="C15217" s="74" t="s">
        <v>178</v>
      </c>
      <c r="D15217" s="73">
        <v>79348.22</v>
      </c>
    </row>
    <row r="15218" spans="2:4" x14ac:dyDescent="0.3">
      <c r="B15218" s="72" t="s">
        <v>298</v>
      </c>
      <c r="C15218" s="74" t="s">
        <v>180</v>
      </c>
      <c r="D15218" s="73">
        <v>78219.989999999991</v>
      </c>
    </row>
    <row r="15219" spans="2:4" x14ac:dyDescent="0.3">
      <c r="B15219" s="72" t="s">
        <v>298</v>
      </c>
      <c r="C15219" s="74" t="s">
        <v>182</v>
      </c>
      <c r="D15219" s="73">
        <v>1763210.9499999997</v>
      </c>
    </row>
    <row r="15220" spans="2:4" x14ac:dyDescent="0.3">
      <c r="B15220" s="72" t="s">
        <v>298</v>
      </c>
      <c r="C15220" s="74" t="s">
        <v>135</v>
      </c>
      <c r="D15220" s="73">
        <v>33633.270000000004</v>
      </c>
    </row>
    <row r="15221" spans="2:4" x14ac:dyDescent="0.3">
      <c r="B15221" s="72" t="s">
        <v>298</v>
      </c>
      <c r="C15221" s="74" t="s">
        <v>137</v>
      </c>
      <c r="D15221" s="73">
        <v>60350.04</v>
      </c>
    </row>
    <row r="15222" spans="2:4" x14ac:dyDescent="0.3">
      <c r="B15222" s="72" t="s">
        <v>298</v>
      </c>
      <c r="C15222" s="74" t="s">
        <v>139</v>
      </c>
      <c r="D15222" s="73">
        <v>643491</v>
      </c>
    </row>
    <row r="15223" spans="2:4" x14ac:dyDescent="0.3">
      <c r="B15223" s="72" t="s">
        <v>298</v>
      </c>
      <c r="C15223" s="74" t="s">
        <v>141</v>
      </c>
      <c r="D15223" s="73">
        <v>656304</v>
      </c>
    </row>
    <row r="15224" spans="2:4" x14ac:dyDescent="0.3">
      <c r="B15224" s="72" t="s">
        <v>298</v>
      </c>
      <c r="C15224" s="74" t="s">
        <v>143</v>
      </c>
      <c r="D15224" s="73">
        <v>60755.049999999988</v>
      </c>
    </row>
    <row r="15225" spans="2:4" x14ac:dyDescent="0.3">
      <c r="B15225" s="72" t="s">
        <v>298</v>
      </c>
      <c r="C15225" s="74" t="s">
        <v>145</v>
      </c>
      <c r="D15225" s="73">
        <v>27170.87</v>
      </c>
    </row>
    <row r="15226" spans="2:4" x14ac:dyDescent="0.3">
      <c r="B15226" s="72" t="s">
        <v>298</v>
      </c>
      <c r="C15226" s="74" t="s">
        <v>147</v>
      </c>
      <c r="D15226" s="73">
        <v>8473.59</v>
      </c>
    </row>
    <row r="15227" spans="2:4" x14ac:dyDescent="0.3">
      <c r="B15227" s="72" t="s">
        <v>298</v>
      </c>
      <c r="C15227" s="74" t="s">
        <v>149</v>
      </c>
      <c r="D15227" s="73">
        <v>19484.650000000001</v>
      </c>
    </row>
    <row r="15228" spans="2:4" x14ac:dyDescent="0.3">
      <c r="B15228" s="72" t="s">
        <v>298</v>
      </c>
      <c r="C15228" s="74" t="s">
        <v>159</v>
      </c>
      <c r="D15228" s="73">
        <v>228505.49000000002</v>
      </c>
    </row>
    <row r="15229" spans="2:4" x14ac:dyDescent="0.3">
      <c r="B15229" s="72" t="s">
        <v>298</v>
      </c>
      <c r="C15229" s="74" t="s">
        <v>161</v>
      </c>
      <c r="D15229" s="73">
        <v>703722.04</v>
      </c>
    </row>
    <row r="15230" spans="2:4" x14ac:dyDescent="0.3">
      <c r="B15230" s="72" t="s">
        <v>298</v>
      </c>
      <c r="C15230" s="74" t="s">
        <v>163</v>
      </c>
      <c r="D15230" s="73">
        <v>158548.20000000001</v>
      </c>
    </row>
    <row r="15231" spans="2:4" x14ac:dyDescent="0.3">
      <c r="B15231" s="72" t="s">
        <v>298</v>
      </c>
      <c r="C15231" s="74" t="s">
        <v>165</v>
      </c>
      <c r="D15231" s="73">
        <v>370392.6</v>
      </c>
    </row>
    <row r="15232" spans="2:4" x14ac:dyDescent="0.3">
      <c r="B15232" s="72" t="s">
        <v>298</v>
      </c>
      <c r="C15232" s="74" t="s">
        <v>124</v>
      </c>
      <c r="D15232" s="73">
        <v>47634.87</v>
      </c>
    </row>
    <row r="15233" spans="2:4" x14ac:dyDescent="0.3">
      <c r="B15233" s="72" t="s">
        <v>298</v>
      </c>
      <c r="C15233" s="74" t="s">
        <v>126</v>
      </c>
      <c r="D15233" s="73">
        <v>35376.43</v>
      </c>
    </row>
    <row r="15234" spans="2:4" x14ac:dyDescent="0.3">
      <c r="B15234" s="72" t="s">
        <v>298</v>
      </c>
      <c r="C15234" s="74" t="s">
        <v>128</v>
      </c>
      <c r="D15234" s="73">
        <v>170198.76</v>
      </c>
    </row>
    <row r="15235" spans="2:4" x14ac:dyDescent="0.3">
      <c r="B15235" s="72" t="s">
        <v>298</v>
      </c>
      <c r="C15235" s="74" t="s">
        <v>130</v>
      </c>
      <c r="D15235" s="73">
        <v>50195.49</v>
      </c>
    </row>
    <row r="15236" spans="2:4" x14ac:dyDescent="0.3">
      <c r="B15236" s="72" t="s">
        <v>298</v>
      </c>
      <c r="C15236" s="74" t="s">
        <v>132</v>
      </c>
      <c r="D15236" s="73">
        <v>456934.75</v>
      </c>
    </row>
    <row r="15237" spans="2:4" x14ac:dyDescent="0.3">
      <c r="B15237" s="72" t="s">
        <v>298</v>
      </c>
      <c r="C15237" s="74" t="s">
        <v>39</v>
      </c>
      <c r="D15237" s="73">
        <v>2661</v>
      </c>
    </row>
    <row r="15238" spans="2:4" x14ac:dyDescent="0.3">
      <c r="B15238" s="72" t="s">
        <v>298</v>
      </c>
      <c r="C15238" s="74" t="s">
        <v>47</v>
      </c>
      <c r="D15238" s="73">
        <v>2943.57</v>
      </c>
    </row>
    <row r="15239" spans="2:4" x14ac:dyDescent="0.3">
      <c r="B15239" s="72" t="s">
        <v>298</v>
      </c>
      <c r="C15239" s="74" t="s">
        <v>49</v>
      </c>
      <c r="D15239" s="73">
        <v>146817.06</v>
      </c>
    </row>
    <row r="15240" spans="2:4" x14ac:dyDescent="0.3">
      <c r="B15240" s="72" t="s">
        <v>298</v>
      </c>
      <c r="C15240" s="74" t="s">
        <v>51</v>
      </c>
      <c r="D15240" s="73">
        <v>32355.33</v>
      </c>
    </row>
    <row r="15241" spans="2:4" x14ac:dyDescent="0.3">
      <c r="B15241" s="72" t="s">
        <v>298</v>
      </c>
      <c r="C15241" s="74" t="s">
        <v>55</v>
      </c>
      <c r="D15241" s="73">
        <v>25375.74</v>
      </c>
    </row>
    <row r="15242" spans="2:4" x14ac:dyDescent="0.3">
      <c r="B15242" s="72" t="s">
        <v>298</v>
      </c>
      <c r="C15242" s="74" t="s">
        <v>57</v>
      </c>
      <c r="D15242" s="73">
        <v>21014.02</v>
      </c>
    </row>
    <row r="15243" spans="2:4" x14ac:dyDescent="0.3">
      <c r="B15243" s="72" t="s">
        <v>298</v>
      </c>
      <c r="C15243" s="74" t="s">
        <v>59</v>
      </c>
      <c r="D15243" s="73">
        <v>10487.76</v>
      </c>
    </row>
    <row r="15244" spans="2:4" x14ac:dyDescent="0.3">
      <c r="B15244" s="72" t="s">
        <v>298</v>
      </c>
      <c r="C15244" s="74" t="s">
        <v>63</v>
      </c>
      <c r="D15244" s="73">
        <v>129305.44</v>
      </c>
    </row>
    <row r="15245" spans="2:4" x14ac:dyDescent="0.3">
      <c r="B15245" s="72" t="s">
        <v>298</v>
      </c>
      <c r="C15245" s="74" t="s">
        <v>65</v>
      </c>
      <c r="D15245" s="73">
        <v>17992.11</v>
      </c>
    </row>
    <row r="15246" spans="2:4" x14ac:dyDescent="0.3">
      <c r="B15246" s="72" t="s">
        <v>298</v>
      </c>
      <c r="C15246" s="74" t="s">
        <v>67</v>
      </c>
      <c r="D15246" s="73">
        <v>2520.9699999999998</v>
      </c>
    </row>
    <row r="15247" spans="2:4" x14ac:dyDescent="0.3">
      <c r="B15247" s="72" t="s">
        <v>298</v>
      </c>
      <c r="C15247" s="74" t="s">
        <v>69</v>
      </c>
      <c r="D15247" s="73">
        <v>57962.200000000004</v>
      </c>
    </row>
    <row r="15248" spans="2:4" x14ac:dyDescent="0.3">
      <c r="B15248" s="72" t="s">
        <v>298</v>
      </c>
      <c r="C15248" s="74" t="s">
        <v>71</v>
      </c>
      <c r="D15248" s="73">
        <v>174828.52000000002</v>
      </c>
    </row>
    <row r="15249" spans="2:4" x14ac:dyDescent="0.3">
      <c r="B15249" s="72" t="s">
        <v>298</v>
      </c>
      <c r="C15249" s="74" t="s">
        <v>79</v>
      </c>
      <c r="D15249" s="73">
        <v>1042.49</v>
      </c>
    </row>
    <row r="15250" spans="2:4" x14ac:dyDescent="0.3">
      <c r="B15250" s="72" t="s">
        <v>298</v>
      </c>
      <c r="C15250" s="74" t="s">
        <v>85</v>
      </c>
      <c r="D15250" s="73">
        <v>48922.95</v>
      </c>
    </row>
    <row r="15251" spans="2:4" x14ac:dyDescent="0.3">
      <c r="B15251" s="72" t="s">
        <v>298</v>
      </c>
      <c r="C15251" s="74" t="s">
        <v>91</v>
      </c>
      <c r="D15251" s="73">
        <v>188248.28000000003</v>
      </c>
    </row>
    <row r="15252" spans="2:4" x14ac:dyDescent="0.3">
      <c r="B15252" s="72" t="s">
        <v>298</v>
      </c>
      <c r="C15252" s="74" t="s">
        <v>93</v>
      </c>
      <c r="D15252" s="73">
        <v>14977.92</v>
      </c>
    </row>
    <row r="15253" spans="2:4" x14ac:dyDescent="0.3">
      <c r="B15253" s="72" t="s">
        <v>298</v>
      </c>
      <c r="C15253" s="74" t="s">
        <v>103</v>
      </c>
      <c r="D15253" s="73">
        <v>4591.4799999999996</v>
      </c>
    </row>
    <row r="15254" spans="2:4" x14ac:dyDescent="0.3">
      <c r="B15254" s="72" t="s">
        <v>298</v>
      </c>
      <c r="C15254" s="74" t="s">
        <v>105</v>
      </c>
      <c r="D15254" s="73">
        <v>21408.84</v>
      </c>
    </row>
    <row r="15255" spans="2:4" x14ac:dyDescent="0.3">
      <c r="B15255" s="72" t="s">
        <v>298</v>
      </c>
      <c r="C15255" s="74" t="s">
        <v>107</v>
      </c>
      <c r="D15255" s="73">
        <v>14601.04</v>
      </c>
    </row>
    <row r="15256" spans="2:4" x14ac:dyDescent="0.3">
      <c r="B15256" s="72" t="s">
        <v>298</v>
      </c>
      <c r="C15256" s="74" t="s">
        <v>109</v>
      </c>
      <c r="D15256" s="73">
        <v>342151.49</v>
      </c>
    </row>
    <row r="15257" spans="2:4" x14ac:dyDescent="0.3">
      <c r="B15257" s="72" t="s">
        <v>298</v>
      </c>
      <c r="C15257" s="74" t="s">
        <v>111</v>
      </c>
      <c r="D15257" s="73">
        <v>84535.38</v>
      </c>
    </row>
    <row r="15258" spans="2:4" x14ac:dyDescent="0.3">
      <c r="B15258" s="72" t="s">
        <v>298</v>
      </c>
      <c r="C15258" s="74" t="s">
        <v>113</v>
      </c>
      <c r="D15258" s="73">
        <v>15000</v>
      </c>
    </row>
    <row r="15259" spans="2:4" x14ac:dyDescent="0.3">
      <c r="B15259" s="72" t="s">
        <v>298</v>
      </c>
      <c r="C15259" s="74" t="s">
        <v>117</v>
      </c>
      <c r="D15259" s="73">
        <v>60685.869999999995</v>
      </c>
    </row>
    <row r="15260" spans="2:4" x14ac:dyDescent="0.3">
      <c r="B15260" s="72" t="s">
        <v>298</v>
      </c>
      <c r="C15260" s="74" t="s">
        <v>121</v>
      </c>
      <c r="D15260" s="73">
        <v>114919.6</v>
      </c>
    </row>
    <row r="15261" spans="2:4" x14ac:dyDescent="0.3">
      <c r="B15261" s="72" t="s">
        <v>298</v>
      </c>
      <c r="C15261" s="74" t="s">
        <v>22</v>
      </c>
      <c r="D15261" s="73">
        <v>97349.010000000009</v>
      </c>
    </row>
    <row r="15262" spans="2:4" x14ac:dyDescent="0.3">
      <c r="B15262" s="72" t="s">
        <v>792</v>
      </c>
      <c r="C15262" s="74" t="s">
        <v>194</v>
      </c>
      <c r="D15262" s="73">
        <v>18702.86</v>
      </c>
    </row>
    <row r="15263" spans="2:4" x14ac:dyDescent="0.3">
      <c r="B15263" s="72" t="s">
        <v>792</v>
      </c>
      <c r="C15263" s="74" t="s">
        <v>193</v>
      </c>
      <c r="D15263" s="73">
        <v>-18702.86</v>
      </c>
    </row>
    <row r="15264" spans="2:4" x14ac:dyDescent="0.3">
      <c r="B15264" s="72" t="s">
        <v>792</v>
      </c>
      <c r="C15264" s="74" t="s">
        <v>185</v>
      </c>
      <c r="D15264" s="73">
        <v>5705</v>
      </c>
    </row>
    <row r="15265" spans="2:4" x14ac:dyDescent="0.3">
      <c r="B15265" s="72" t="s">
        <v>792</v>
      </c>
      <c r="C15265" s="74" t="s">
        <v>186</v>
      </c>
      <c r="D15265" s="73">
        <v>8805</v>
      </c>
    </row>
    <row r="15266" spans="2:4" x14ac:dyDescent="0.3">
      <c r="B15266" s="72" t="s">
        <v>792</v>
      </c>
      <c r="C15266" s="74" t="s">
        <v>187</v>
      </c>
      <c r="D15266" s="73">
        <v>90563.8</v>
      </c>
    </row>
    <row r="15267" spans="2:4" x14ac:dyDescent="0.3">
      <c r="B15267" s="72" t="s">
        <v>792</v>
      </c>
      <c r="C15267" s="74" t="s">
        <v>190</v>
      </c>
      <c r="D15267" s="73">
        <v>31664.969999999998</v>
      </c>
    </row>
    <row r="15268" spans="2:4" x14ac:dyDescent="0.3">
      <c r="B15268" s="72" t="s">
        <v>792</v>
      </c>
      <c r="C15268" s="74" t="s">
        <v>191</v>
      </c>
      <c r="D15268" s="73">
        <v>27124.959999999999</v>
      </c>
    </row>
    <row r="15269" spans="2:4" x14ac:dyDescent="0.3">
      <c r="B15269" s="72" t="s">
        <v>792</v>
      </c>
      <c r="C15269" s="74" t="s">
        <v>192</v>
      </c>
      <c r="D15269" s="73">
        <v>1444832.95</v>
      </c>
    </row>
    <row r="15270" spans="2:4" x14ac:dyDescent="0.3">
      <c r="B15270" s="72" t="s">
        <v>792</v>
      </c>
      <c r="C15270" s="74" t="s">
        <v>172</v>
      </c>
      <c r="D15270" s="73">
        <v>11591.25</v>
      </c>
    </row>
    <row r="15271" spans="2:4" x14ac:dyDescent="0.3">
      <c r="B15271" s="72" t="s">
        <v>792</v>
      </c>
      <c r="C15271" s="74" t="s">
        <v>174</v>
      </c>
      <c r="D15271" s="73">
        <v>31896</v>
      </c>
    </row>
    <row r="15272" spans="2:4" x14ac:dyDescent="0.3">
      <c r="B15272" s="72" t="s">
        <v>792</v>
      </c>
      <c r="C15272" s="74" t="s">
        <v>178</v>
      </c>
      <c r="D15272" s="73">
        <v>5187.2700000000004</v>
      </c>
    </row>
    <row r="15273" spans="2:4" x14ac:dyDescent="0.3">
      <c r="B15273" s="72" t="s">
        <v>792</v>
      </c>
      <c r="C15273" s="74" t="s">
        <v>180</v>
      </c>
      <c r="D15273" s="73">
        <v>23208.74</v>
      </c>
    </row>
    <row r="15274" spans="2:4" x14ac:dyDescent="0.3">
      <c r="B15274" s="72" t="s">
        <v>792</v>
      </c>
      <c r="C15274" s="74" t="s">
        <v>182</v>
      </c>
      <c r="D15274" s="73">
        <v>768139.63000000012</v>
      </c>
    </row>
    <row r="15275" spans="2:4" x14ac:dyDescent="0.3">
      <c r="B15275" s="72" t="s">
        <v>792</v>
      </c>
      <c r="C15275" s="74" t="s">
        <v>137</v>
      </c>
      <c r="D15275" s="73">
        <v>-1301.3399999999999</v>
      </c>
    </row>
    <row r="15276" spans="2:4" x14ac:dyDescent="0.3">
      <c r="B15276" s="72" t="s">
        <v>792</v>
      </c>
      <c r="C15276" s="74" t="s">
        <v>139</v>
      </c>
      <c r="D15276" s="73">
        <v>228428.35</v>
      </c>
    </row>
    <row r="15277" spans="2:4" x14ac:dyDescent="0.3">
      <c r="B15277" s="72" t="s">
        <v>792</v>
      </c>
      <c r="C15277" s="74" t="s">
        <v>141</v>
      </c>
      <c r="D15277" s="73">
        <v>242051.65000000002</v>
      </c>
    </row>
    <row r="15278" spans="2:4" x14ac:dyDescent="0.3">
      <c r="B15278" s="72" t="s">
        <v>792</v>
      </c>
      <c r="C15278" s="74" t="s">
        <v>143</v>
      </c>
      <c r="D15278" s="73">
        <v>22720.26</v>
      </c>
    </row>
    <row r="15279" spans="2:4" x14ac:dyDescent="0.3">
      <c r="B15279" s="72" t="s">
        <v>792</v>
      </c>
      <c r="C15279" s="74" t="s">
        <v>145</v>
      </c>
      <c r="D15279" s="73">
        <v>9268.17</v>
      </c>
    </row>
    <row r="15280" spans="2:4" x14ac:dyDescent="0.3">
      <c r="B15280" s="72" t="s">
        <v>792</v>
      </c>
      <c r="C15280" s="74" t="s">
        <v>147</v>
      </c>
      <c r="D15280" s="73">
        <v>878.49000000000251</v>
      </c>
    </row>
    <row r="15281" spans="2:4" x14ac:dyDescent="0.3">
      <c r="B15281" s="72" t="s">
        <v>792</v>
      </c>
      <c r="C15281" s="74" t="s">
        <v>149</v>
      </c>
      <c r="D15281" s="73">
        <v>1638.75</v>
      </c>
    </row>
    <row r="15282" spans="2:4" x14ac:dyDescent="0.3">
      <c r="B15282" s="72" t="s">
        <v>792</v>
      </c>
      <c r="C15282" s="74" t="s">
        <v>159</v>
      </c>
      <c r="D15282" s="73">
        <v>92788.37000000001</v>
      </c>
    </row>
    <row r="15283" spans="2:4" x14ac:dyDescent="0.3">
      <c r="B15283" s="72" t="s">
        <v>792</v>
      </c>
      <c r="C15283" s="74" t="s">
        <v>161</v>
      </c>
      <c r="D15283" s="73">
        <v>226656.44999999998</v>
      </c>
    </row>
    <row r="15284" spans="2:4" x14ac:dyDescent="0.3">
      <c r="B15284" s="72" t="s">
        <v>792</v>
      </c>
      <c r="C15284" s="74" t="s">
        <v>163</v>
      </c>
      <c r="D15284" s="73">
        <v>61166.22</v>
      </c>
    </row>
    <row r="15285" spans="2:4" x14ac:dyDescent="0.3">
      <c r="B15285" s="72" t="s">
        <v>792</v>
      </c>
      <c r="C15285" s="74" t="s">
        <v>165</v>
      </c>
      <c r="D15285" s="73">
        <v>121465.58</v>
      </c>
    </row>
    <row r="15286" spans="2:4" x14ac:dyDescent="0.3">
      <c r="B15286" s="72" t="s">
        <v>792</v>
      </c>
      <c r="C15286" s="74" t="s">
        <v>124</v>
      </c>
      <c r="D15286" s="73">
        <v>101373.05</v>
      </c>
    </row>
    <row r="15287" spans="2:4" x14ac:dyDescent="0.3">
      <c r="B15287" s="72" t="s">
        <v>792</v>
      </c>
      <c r="C15287" s="74" t="s">
        <v>126</v>
      </c>
      <c r="D15287" s="73">
        <v>1636.7900000000002</v>
      </c>
    </row>
    <row r="15288" spans="2:4" x14ac:dyDescent="0.3">
      <c r="B15288" s="72" t="s">
        <v>792</v>
      </c>
      <c r="C15288" s="74" t="s">
        <v>128</v>
      </c>
      <c r="D15288" s="73">
        <v>94016.73</v>
      </c>
    </row>
    <row r="15289" spans="2:4" x14ac:dyDescent="0.3">
      <c r="B15289" s="72" t="s">
        <v>792</v>
      </c>
      <c r="C15289" s="74" t="s">
        <v>130</v>
      </c>
      <c r="D15289" s="73">
        <v>17938.36</v>
      </c>
    </row>
    <row r="15290" spans="2:4" x14ac:dyDescent="0.3">
      <c r="B15290" s="72" t="s">
        <v>792</v>
      </c>
      <c r="C15290" s="74" t="s">
        <v>132</v>
      </c>
      <c r="D15290" s="73">
        <v>141398.78</v>
      </c>
    </row>
    <row r="15291" spans="2:4" x14ac:dyDescent="0.3">
      <c r="B15291" s="72" t="s">
        <v>792</v>
      </c>
      <c r="C15291" s="74" t="s">
        <v>39</v>
      </c>
      <c r="D15291" s="73">
        <v>6235.47</v>
      </c>
    </row>
    <row r="15292" spans="2:4" x14ac:dyDescent="0.3">
      <c r="B15292" s="72" t="s">
        <v>792</v>
      </c>
      <c r="C15292" s="74" t="s">
        <v>45</v>
      </c>
      <c r="D15292" s="73">
        <v>25256.48</v>
      </c>
    </row>
    <row r="15293" spans="2:4" x14ac:dyDescent="0.3">
      <c r="B15293" s="72" t="s">
        <v>792</v>
      </c>
      <c r="C15293" s="74" t="s">
        <v>47</v>
      </c>
      <c r="D15293" s="73">
        <v>16367.71</v>
      </c>
    </row>
    <row r="15294" spans="2:4" x14ac:dyDescent="0.3">
      <c r="B15294" s="72" t="s">
        <v>792</v>
      </c>
      <c r="C15294" s="74" t="s">
        <v>49</v>
      </c>
      <c r="D15294" s="73">
        <v>82475.850000000006</v>
      </c>
    </row>
    <row r="15295" spans="2:4" x14ac:dyDescent="0.3">
      <c r="B15295" s="72" t="s">
        <v>792</v>
      </c>
      <c r="C15295" s="74" t="s">
        <v>55</v>
      </c>
      <c r="D15295" s="73">
        <v>33111.07</v>
      </c>
    </row>
    <row r="15296" spans="2:4" x14ac:dyDescent="0.3">
      <c r="B15296" s="72" t="s">
        <v>792</v>
      </c>
      <c r="C15296" s="74" t="s">
        <v>57</v>
      </c>
      <c r="D15296" s="73">
        <v>442</v>
      </c>
    </row>
    <row r="15297" spans="2:4" x14ac:dyDescent="0.3">
      <c r="B15297" s="72" t="s">
        <v>792</v>
      </c>
      <c r="C15297" s="74" t="s">
        <v>61</v>
      </c>
      <c r="D15297" s="73">
        <v>2308</v>
      </c>
    </row>
    <row r="15298" spans="2:4" x14ac:dyDescent="0.3">
      <c r="B15298" s="72" t="s">
        <v>792</v>
      </c>
      <c r="C15298" s="74" t="s">
        <v>63</v>
      </c>
      <c r="D15298" s="73">
        <v>19556.990000000002</v>
      </c>
    </row>
    <row r="15299" spans="2:4" x14ac:dyDescent="0.3">
      <c r="B15299" s="72" t="s">
        <v>792</v>
      </c>
      <c r="C15299" s="74" t="s">
        <v>65</v>
      </c>
      <c r="D15299" s="73">
        <v>2215.5</v>
      </c>
    </row>
    <row r="15300" spans="2:4" x14ac:dyDescent="0.3">
      <c r="B15300" s="72" t="s">
        <v>792</v>
      </c>
      <c r="C15300" s="74" t="s">
        <v>67</v>
      </c>
      <c r="D15300" s="73">
        <v>6232.1399999999994</v>
      </c>
    </row>
    <row r="15301" spans="2:4" x14ac:dyDescent="0.3">
      <c r="B15301" s="72" t="s">
        <v>792</v>
      </c>
      <c r="C15301" s="74" t="s">
        <v>69</v>
      </c>
      <c r="D15301" s="73">
        <v>37097.79</v>
      </c>
    </row>
    <row r="15302" spans="2:4" x14ac:dyDescent="0.3">
      <c r="B15302" s="72" t="s">
        <v>792</v>
      </c>
      <c r="C15302" s="74" t="s">
        <v>71</v>
      </c>
      <c r="D15302" s="73">
        <v>112449.06999999999</v>
      </c>
    </row>
    <row r="15303" spans="2:4" x14ac:dyDescent="0.3">
      <c r="B15303" s="72" t="s">
        <v>792</v>
      </c>
      <c r="C15303" s="74" t="s">
        <v>77</v>
      </c>
      <c r="D15303" s="73">
        <v>24251.439999999999</v>
      </c>
    </row>
    <row r="15304" spans="2:4" x14ac:dyDescent="0.3">
      <c r="B15304" s="72" t="s">
        <v>792</v>
      </c>
      <c r="C15304" s="74" t="s">
        <v>81</v>
      </c>
      <c r="D15304" s="73">
        <v>36092.880000000005</v>
      </c>
    </row>
    <row r="15305" spans="2:4" x14ac:dyDescent="0.3">
      <c r="B15305" s="72" t="s">
        <v>792</v>
      </c>
      <c r="C15305" s="74" t="s">
        <v>85</v>
      </c>
      <c r="D15305" s="73">
        <v>14232.09</v>
      </c>
    </row>
    <row r="15306" spans="2:4" x14ac:dyDescent="0.3">
      <c r="B15306" s="72" t="s">
        <v>792</v>
      </c>
      <c r="C15306" s="74" t="s">
        <v>89</v>
      </c>
      <c r="D15306" s="73">
        <v>62805.56</v>
      </c>
    </row>
    <row r="15307" spans="2:4" x14ac:dyDescent="0.3">
      <c r="B15307" s="72" t="s">
        <v>792</v>
      </c>
      <c r="C15307" s="74" t="s">
        <v>91</v>
      </c>
      <c r="D15307" s="73">
        <v>61837.89</v>
      </c>
    </row>
    <row r="15308" spans="2:4" x14ac:dyDescent="0.3">
      <c r="B15308" s="72" t="s">
        <v>792</v>
      </c>
      <c r="C15308" s="74" t="s">
        <v>93</v>
      </c>
      <c r="D15308" s="73">
        <v>18813.690000000002</v>
      </c>
    </row>
    <row r="15309" spans="2:4" x14ac:dyDescent="0.3">
      <c r="B15309" s="72" t="s">
        <v>792</v>
      </c>
      <c r="C15309" s="74" t="s">
        <v>95</v>
      </c>
      <c r="D15309" s="73">
        <v>22303.97</v>
      </c>
    </row>
    <row r="15310" spans="2:4" x14ac:dyDescent="0.3">
      <c r="B15310" s="72" t="s">
        <v>792</v>
      </c>
      <c r="C15310" s="74" t="s">
        <v>99</v>
      </c>
      <c r="D15310" s="73">
        <v>14602.64</v>
      </c>
    </row>
    <row r="15311" spans="2:4" x14ac:dyDescent="0.3">
      <c r="B15311" s="72" t="s">
        <v>792</v>
      </c>
      <c r="C15311" s="74" t="s">
        <v>103</v>
      </c>
      <c r="D15311" s="73">
        <v>104944.51000000001</v>
      </c>
    </row>
    <row r="15312" spans="2:4" x14ac:dyDescent="0.3">
      <c r="B15312" s="72" t="s">
        <v>792</v>
      </c>
      <c r="C15312" s="74" t="s">
        <v>107</v>
      </c>
      <c r="D15312" s="73">
        <v>3558.42</v>
      </c>
    </row>
    <row r="15313" spans="2:4" x14ac:dyDescent="0.3">
      <c r="B15313" s="72" t="s">
        <v>792</v>
      </c>
      <c r="C15313" s="74" t="s">
        <v>109</v>
      </c>
      <c r="D15313" s="73">
        <v>187215.66</v>
      </c>
    </row>
    <row r="15314" spans="2:4" x14ac:dyDescent="0.3">
      <c r="B15314" s="72" t="s">
        <v>792</v>
      </c>
      <c r="C15314" s="74" t="s">
        <v>111</v>
      </c>
      <c r="D15314" s="73">
        <v>15743.52</v>
      </c>
    </row>
    <row r="15315" spans="2:4" x14ac:dyDescent="0.3">
      <c r="B15315" s="72" t="s">
        <v>792</v>
      </c>
      <c r="C15315" s="74" t="s">
        <v>119</v>
      </c>
      <c r="D15315" s="73">
        <v>9432.15</v>
      </c>
    </row>
    <row r="15316" spans="2:4" x14ac:dyDescent="0.3">
      <c r="B15316" s="72" t="s">
        <v>792</v>
      </c>
      <c r="C15316" s="74" t="s">
        <v>121</v>
      </c>
      <c r="D15316" s="73">
        <v>1551.55</v>
      </c>
    </row>
    <row r="15317" spans="2:4" x14ac:dyDescent="0.3">
      <c r="B15317" s="72" t="s">
        <v>792</v>
      </c>
      <c r="C15317" s="74" t="s">
        <v>22</v>
      </c>
      <c r="D15317" s="73">
        <v>5314.73</v>
      </c>
    </row>
    <row r="15318" spans="2:4" x14ac:dyDescent="0.3">
      <c r="B15318" s="72" t="s">
        <v>618</v>
      </c>
      <c r="C15318" s="74" t="s">
        <v>185</v>
      </c>
      <c r="D15318" s="73">
        <v>21410</v>
      </c>
    </row>
    <row r="15319" spans="2:4" x14ac:dyDescent="0.3">
      <c r="B15319" s="72" t="s">
        <v>618</v>
      </c>
      <c r="C15319" s="74" t="s">
        <v>187</v>
      </c>
      <c r="D15319" s="73">
        <v>117956.75</v>
      </c>
    </row>
    <row r="15320" spans="2:4" x14ac:dyDescent="0.3">
      <c r="B15320" s="72" t="s">
        <v>618</v>
      </c>
      <c r="C15320" s="74" t="s">
        <v>190</v>
      </c>
      <c r="D15320" s="73">
        <v>8094.1200000000008</v>
      </c>
    </row>
    <row r="15321" spans="2:4" x14ac:dyDescent="0.3">
      <c r="B15321" s="72" t="s">
        <v>618</v>
      </c>
      <c r="C15321" s="74" t="s">
        <v>191</v>
      </c>
      <c r="D15321" s="73">
        <v>66622.720000000001</v>
      </c>
    </row>
    <row r="15322" spans="2:4" x14ac:dyDescent="0.3">
      <c r="B15322" s="72" t="s">
        <v>618</v>
      </c>
      <c r="C15322" s="74" t="s">
        <v>192</v>
      </c>
      <c r="D15322" s="73">
        <v>2146752.14</v>
      </c>
    </row>
    <row r="15323" spans="2:4" x14ac:dyDescent="0.3">
      <c r="B15323" s="72" t="s">
        <v>618</v>
      </c>
      <c r="C15323" s="74" t="s">
        <v>174</v>
      </c>
      <c r="D15323" s="73">
        <v>21882.95</v>
      </c>
    </row>
    <row r="15324" spans="2:4" x14ac:dyDescent="0.3">
      <c r="B15324" s="72" t="s">
        <v>618</v>
      </c>
      <c r="C15324" s="74" t="s">
        <v>178</v>
      </c>
      <c r="D15324" s="73">
        <v>21381.489999999998</v>
      </c>
    </row>
    <row r="15325" spans="2:4" x14ac:dyDescent="0.3">
      <c r="B15325" s="72" t="s">
        <v>618</v>
      </c>
      <c r="C15325" s="74" t="s">
        <v>180</v>
      </c>
      <c r="D15325" s="73">
        <v>88876.17</v>
      </c>
    </row>
    <row r="15326" spans="2:4" x14ac:dyDescent="0.3">
      <c r="B15326" s="72" t="s">
        <v>618</v>
      </c>
      <c r="C15326" s="74" t="s">
        <v>182</v>
      </c>
      <c r="D15326" s="73">
        <v>934316.12</v>
      </c>
    </row>
    <row r="15327" spans="2:4" x14ac:dyDescent="0.3">
      <c r="B15327" s="72" t="s">
        <v>618</v>
      </c>
      <c r="C15327" s="74" t="s">
        <v>139</v>
      </c>
      <c r="D15327" s="73">
        <v>348582.17</v>
      </c>
    </row>
    <row r="15328" spans="2:4" x14ac:dyDescent="0.3">
      <c r="B15328" s="72" t="s">
        <v>618</v>
      </c>
      <c r="C15328" s="74" t="s">
        <v>141</v>
      </c>
      <c r="D15328" s="73">
        <v>294945.32999999996</v>
      </c>
    </row>
    <row r="15329" spans="2:4" x14ac:dyDescent="0.3">
      <c r="B15329" s="72" t="s">
        <v>618</v>
      </c>
      <c r="C15329" s="74" t="s">
        <v>143</v>
      </c>
      <c r="D15329" s="73">
        <v>41155.82</v>
      </c>
    </row>
    <row r="15330" spans="2:4" x14ac:dyDescent="0.3">
      <c r="B15330" s="72" t="s">
        <v>618</v>
      </c>
      <c r="C15330" s="74" t="s">
        <v>145</v>
      </c>
      <c r="D15330" s="73">
        <v>13641.720000000001</v>
      </c>
    </row>
    <row r="15331" spans="2:4" x14ac:dyDescent="0.3">
      <c r="B15331" s="72" t="s">
        <v>618</v>
      </c>
      <c r="C15331" s="74" t="s">
        <v>147</v>
      </c>
      <c r="D15331" s="73">
        <v>1663.5600000000002</v>
      </c>
    </row>
    <row r="15332" spans="2:4" x14ac:dyDescent="0.3">
      <c r="B15332" s="72" t="s">
        <v>618</v>
      </c>
      <c r="C15332" s="74" t="s">
        <v>149</v>
      </c>
      <c r="D15332" s="73">
        <v>3607.7700000000004</v>
      </c>
    </row>
    <row r="15333" spans="2:4" x14ac:dyDescent="0.3">
      <c r="B15333" s="72" t="s">
        <v>618</v>
      </c>
      <c r="C15333" s="74" t="s">
        <v>159</v>
      </c>
      <c r="D15333" s="73">
        <v>113072.63</v>
      </c>
    </row>
    <row r="15334" spans="2:4" x14ac:dyDescent="0.3">
      <c r="B15334" s="72" t="s">
        <v>618</v>
      </c>
      <c r="C15334" s="74" t="s">
        <v>161</v>
      </c>
      <c r="D15334" s="73">
        <v>309553.26</v>
      </c>
    </row>
    <row r="15335" spans="2:4" x14ac:dyDescent="0.3">
      <c r="B15335" s="72" t="s">
        <v>618</v>
      </c>
      <c r="C15335" s="74" t="s">
        <v>163</v>
      </c>
      <c r="D15335" s="73">
        <v>79349.760000000009</v>
      </c>
    </row>
    <row r="15336" spans="2:4" x14ac:dyDescent="0.3">
      <c r="B15336" s="72" t="s">
        <v>618</v>
      </c>
      <c r="C15336" s="74" t="s">
        <v>165</v>
      </c>
      <c r="D15336" s="73">
        <v>176030.3</v>
      </c>
    </row>
    <row r="15337" spans="2:4" x14ac:dyDescent="0.3">
      <c r="B15337" s="72" t="s">
        <v>618</v>
      </c>
      <c r="C15337" s="74" t="s">
        <v>124</v>
      </c>
      <c r="D15337" s="73">
        <v>66238.899999999994</v>
      </c>
    </row>
    <row r="15338" spans="2:4" x14ac:dyDescent="0.3">
      <c r="B15338" s="72" t="s">
        <v>618</v>
      </c>
      <c r="C15338" s="74" t="s">
        <v>126</v>
      </c>
      <c r="D15338" s="73">
        <v>8508.869999999999</v>
      </c>
    </row>
    <row r="15339" spans="2:4" x14ac:dyDescent="0.3">
      <c r="B15339" s="72" t="s">
        <v>618</v>
      </c>
      <c r="C15339" s="74" t="s">
        <v>128</v>
      </c>
      <c r="D15339" s="73">
        <v>181570.67</v>
      </c>
    </row>
    <row r="15340" spans="2:4" x14ac:dyDescent="0.3">
      <c r="B15340" s="72" t="s">
        <v>618</v>
      </c>
      <c r="C15340" s="74" t="s">
        <v>130</v>
      </c>
      <c r="D15340" s="73">
        <v>71459.400000000009</v>
      </c>
    </row>
    <row r="15341" spans="2:4" x14ac:dyDescent="0.3">
      <c r="B15341" s="72" t="s">
        <v>618</v>
      </c>
      <c r="C15341" s="74" t="s">
        <v>132</v>
      </c>
      <c r="D15341" s="73">
        <v>432936.22000000003</v>
      </c>
    </row>
    <row r="15342" spans="2:4" x14ac:dyDescent="0.3">
      <c r="B15342" s="72" t="s">
        <v>618</v>
      </c>
      <c r="C15342" s="74" t="s">
        <v>39</v>
      </c>
      <c r="D15342" s="73">
        <v>10743.66</v>
      </c>
    </row>
    <row r="15343" spans="2:4" x14ac:dyDescent="0.3">
      <c r="B15343" s="72" t="s">
        <v>618</v>
      </c>
      <c r="C15343" s="74" t="s">
        <v>45</v>
      </c>
      <c r="D15343" s="73">
        <v>6841.57</v>
      </c>
    </row>
    <row r="15344" spans="2:4" x14ac:dyDescent="0.3">
      <c r="B15344" s="72" t="s">
        <v>618</v>
      </c>
      <c r="C15344" s="74" t="s">
        <v>47</v>
      </c>
      <c r="D15344" s="73">
        <v>1957.93</v>
      </c>
    </row>
    <row r="15345" spans="2:4" x14ac:dyDescent="0.3">
      <c r="B15345" s="72" t="s">
        <v>618</v>
      </c>
      <c r="C15345" s="74" t="s">
        <v>49</v>
      </c>
      <c r="D15345" s="73">
        <v>96640.28</v>
      </c>
    </row>
    <row r="15346" spans="2:4" x14ac:dyDescent="0.3">
      <c r="B15346" s="72" t="s">
        <v>618</v>
      </c>
      <c r="C15346" s="74" t="s">
        <v>55</v>
      </c>
      <c r="D15346" s="73">
        <v>46364.75</v>
      </c>
    </row>
    <row r="15347" spans="2:4" x14ac:dyDescent="0.3">
      <c r="B15347" s="72" t="s">
        <v>618</v>
      </c>
      <c r="C15347" s="74" t="s">
        <v>57</v>
      </c>
      <c r="D15347" s="73">
        <v>5806.09</v>
      </c>
    </row>
    <row r="15348" spans="2:4" x14ac:dyDescent="0.3">
      <c r="B15348" s="72" t="s">
        <v>618</v>
      </c>
      <c r="C15348" s="74" t="s">
        <v>63</v>
      </c>
      <c r="D15348" s="73">
        <v>9715.33</v>
      </c>
    </row>
    <row r="15349" spans="2:4" x14ac:dyDescent="0.3">
      <c r="B15349" s="72" t="s">
        <v>618</v>
      </c>
      <c r="C15349" s="74" t="s">
        <v>67</v>
      </c>
      <c r="D15349" s="73">
        <v>1297.8799999999999</v>
      </c>
    </row>
    <row r="15350" spans="2:4" x14ac:dyDescent="0.3">
      <c r="B15350" s="72" t="s">
        <v>618</v>
      </c>
      <c r="C15350" s="74" t="s">
        <v>69</v>
      </c>
      <c r="D15350" s="73">
        <v>41215.839999999997</v>
      </c>
    </row>
    <row r="15351" spans="2:4" x14ac:dyDescent="0.3">
      <c r="B15351" s="72" t="s">
        <v>618</v>
      </c>
      <c r="C15351" s="74" t="s">
        <v>71</v>
      </c>
      <c r="D15351" s="73">
        <v>63955.25</v>
      </c>
    </row>
    <row r="15352" spans="2:4" x14ac:dyDescent="0.3">
      <c r="B15352" s="72" t="s">
        <v>618</v>
      </c>
      <c r="C15352" s="74" t="s">
        <v>89</v>
      </c>
      <c r="D15352" s="73">
        <v>40904.86</v>
      </c>
    </row>
    <row r="15353" spans="2:4" x14ac:dyDescent="0.3">
      <c r="B15353" s="72" t="s">
        <v>618</v>
      </c>
      <c r="C15353" s="74" t="s">
        <v>91</v>
      </c>
      <c r="D15353" s="73">
        <v>130322.61</v>
      </c>
    </row>
    <row r="15354" spans="2:4" x14ac:dyDescent="0.3">
      <c r="B15354" s="72" t="s">
        <v>618</v>
      </c>
      <c r="C15354" s="74" t="s">
        <v>93</v>
      </c>
      <c r="D15354" s="73">
        <v>15505.789999999999</v>
      </c>
    </row>
    <row r="15355" spans="2:4" x14ac:dyDescent="0.3">
      <c r="B15355" s="72" t="s">
        <v>618</v>
      </c>
      <c r="C15355" s="74" t="s">
        <v>95</v>
      </c>
      <c r="D15355" s="73">
        <v>4139.8599999999997</v>
      </c>
    </row>
    <row r="15356" spans="2:4" x14ac:dyDescent="0.3">
      <c r="B15356" s="72" t="s">
        <v>618</v>
      </c>
      <c r="C15356" s="74" t="s">
        <v>99</v>
      </c>
      <c r="D15356" s="73">
        <v>14602.64</v>
      </c>
    </row>
    <row r="15357" spans="2:4" x14ac:dyDescent="0.3">
      <c r="B15357" s="72" t="s">
        <v>618</v>
      </c>
      <c r="C15357" s="74" t="s">
        <v>101</v>
      </c>
      <c r="D15357" s="73">
        <v>10437.780000000001</v>
      </c>
    </row>
    <row r="15358" spans="2:4" x14ac:dyDescent="0.3">
      <c r="B15358" s="72" t="s">
        <v>618</v>
      </c>
      <c r="C15358" s="74" t="s">
        <v>103</v>
      </c>
      <c r="D15358" s="73">
        <v>20737.41</v>
      </c>
    </row>
    <row r="15359" spans="2:4" x14ac:dyDescent="0.3">
      <c r="B15359" s="72" t="s">
        <v>618</v>
      </c>
      <c r="C15359" s="74" t="s">
        <v>107</v>
      </c>
      <c r="D15359" s="73">
        <v>2900.2</v>
      </c>
    </row>
    <row r="15360" spans="2:4" x14ac:dyDescent="0.3">
      <c r="B15360" s="72" t="s">
        <v>618</v>
      </c>
      <c r="C15360" s="74" t="s">
        <v>109</v>
      </c>
      <c r="D15360" s="73">
        <v>112161.46</v>
      </c>
    </row>
    <row r="15361" spans="2:4" x14ac:dyDescent="0.3">
      <c r="B15361" s="72" t="s">
        <v>618</v>
      </c>
      <c r="C15361" s="74" t="s">
        <v>111</v>
      </c>
      <c r="D15361" s="73">
        <v>16984.21</v>
      </c>
    </row>
    <row r="15362" spans="2:4" x14ac:dyDescent="0.3">
      <c r="B15362" s="72" t="s">
        <v>618</v>
      </c>
      <c r="C15362" s="74" t="s">
        <v>115</v>
      </c>
      <c r="D15362" s="73">
        <v>6675</v>
      </c>
    </row>
    <row r="15363" spans="2:4" x14ac:dyDescent="0.3">
      <c r="B15363" s="72" t="s">
        <v>618</v>
      </c>
      <c r="C15363" s="74" t="s">
        <v>117</v>
      </c>
      <c r="D15363" s="73">
        <v>47811.99</v>
      </c>
    </row>
    <row r="15364" spans="2:4" x14ac:dyDescent="0.3">
      <c r="B15364" s="72" t="s">
        <v>618</v>
      </c>
      <c r="C15364" s="74" t="s">
        <v>119</v>
      </c>
      <c r="D15364" s="73">
        <v>933.4</v>
      </c>
    </row>
    <row r="15365" spans="2:4" x14ac:dyDescent="0.3">
      <c r="B15365" s="72" t="s">
        <v>618</v>
      </c>
      <c r="C15365" s="74" t="s">
        <v>121</v>
      </c>
      <c r="D15365" s="73">
        <v>21090.45</v>
      </c>
    </row>
    <row r="15366" spans="2:4" x14ac:dyDescent="0.3">
      <c r="B15366" s="72" t="s">
        <v>618</v>
      </c>
      <c r="C15366" s="74" t="s">
        <v>22</v>
      </c>
      <c r="D15366" s="73">
        <v>29986.39</v>
      </c>
    </row>
    <row r="15367" spans="2:4" x14ac:dyDescent="0.3">
      <c r="B15367" s="72" t="s">
        <v>618</v>
      </c>
      <c r="C15367" s="74" t="s">
        <v>14</v>
      </c>
      <c r="D15367" s="73">
        <v>60227.97</v>
      </c>
    </row>
    <row r="15368" spans="2:4" x14ac:dyDescent="0.3">
      <c r="B15368" s="72" t="s">
        <v>230</v>
      </c>
      <c r="C15368" s="74" t="s">
        <v>194</v>
      </c>
      <c r="D15368" s="73">
        <v>615853.82999999984</v>
      </c>
    </row>
    <row r="15369" spans="2:4" x14ac:dyDescent="0.3">
      <c r="B15369" s="72" t="s">
        <v>230</v>
      </c>
      <c r="C15369" s="74" t="s">
        <v>193</v>
      </c>
      <c r="D15369" s="73">
        <v>-615853.82999999996</v>
      </c>
    </row>
    <row r="15370" spans="2:4" x14ac:dyDescent="0.3">
      <c r="B15370" s="72" t="s">
        <v>230</v>
      </c>
      <c r="C15370" s="74" t="s">
        <v>186</v>
      </c>
      <c r="D15370" s="73">
        <v>813199.49</v>
      </c>
    </row>
    <row r="15371" spans="2:4" x14ac:dyDescent="0.3">
      <c r="B15371" s="72" t="s">
        <v>230</v>
      </c>
      <c r="C15371" s="74" t="s">
        <v>187</v>
      </c>
      <c r="D15371" s="73">
        <v>4149875.3200000003</v>
      </c>
    </row>
    <row r="15372" spans="2:4" x14ac:dyDescent="0.3">
      <c r="B15372" s="72" t="s">
        <v>230</v>
      </c>
      <c r="C15372" s="74" t="s">
        <v>190</v>
      </c>
      <c r="D15372" s="73">
        <v>940853.52</v>
      </c>
    </row>
    <row r="15373" spans="2:4" x14ac:dyDescent="0.3">
      <c r="B15373" s="72" t="s">
        <v>230</v>
      </c>
      <c r="C15373" s="74" t="s">
        <v>191</v>
      </c>
      <c r="D15373" s="73">
        <v>1893166.1400000001</v>
      </c>
    </row>
    <row r="15374" spans="2:4" x14ac:dyDescent="0.3">
      <c r="B15374" s="72" t="s">
        <v>230</v>
      </c>
      <c r="C15374" s="74" t="s">
        <v>192</v>
      </c>
      <c r="D15374" s="73">
        <v>83841371.909999996</v>
      </c>
    </row>
    <row r="15375" spans="2:4" x14ac:dyDescent="0.3">
      <c r="B15375" s="72" t="s">
        <v>230</v>
      </c>
      <c r="C15375" s="74" t="s">
        <v>172</v>
      </c>
      <c r="D15375" s="73">
        <v>302868.62999999995</v>
      </c>
    </row>
    <row r="15376" spans="2:4" x14ac:dyDescent="0.3">
      <c r="B15376" s="72" t="s">
        <v>230</v>
      </c>
      <c r="C15376" s="74" t="s">
        <v>178</v>
      </c>
      <c r="D15376" s="73">
        <v>2297208.7799999998</v>
      </c>
    </row>
    <row r="15377" spans="2:4" x14ac:dyDescent="0.3">
      <c r="B15377" s="72" t="s">
        <v>230</v>
      </c>
      <c r="C15377" s="74" t="s">
        <v>180</v>
      </c>
      <c r="D15377" s="73">
        <v>2515283.62</v>
      </c>
    </row>
    <row r="15378" spans="2:4" x14ac:dyDescent="0.3">
      <c r="B15378" s="72" t="s">
        <v>230</v>
      </c>
      <c r="C15378" s="74" t="s">
        <v>182</v>
      </c>
      <c r="D15378" s="73">
        <v>27393003.910000004</v>
      </c>
    </row>
    <row r="15379" spans="2:4" x14ac:dyDescent="0.3">
      <c r="B15379" s="72" t="s">
        <v>230</v>
      </c>
      <c r="C15379" s="74" t="s">
        <v>135</v>
      </c>
      <c r="D15379" s="73">
        <v>50605.830000000009</v>
      </c>
    </row>
    <row r="15380" spans="2:4" x14ac:dyDescent="0.3">
      <c r="B15380" s="72" t="s">
        <v>230</v>
      </c>
      <c r="C15380" s="74" t="s">
        <v>137</v>
      </c>
      <c r="D15380" s="73">
        <v>141672.78000000003</v>
      </c>
    </row>
    <row r="15381" spans="2:4" x14ac:dyDescent="0.3">
      <c r="B15381" s="72" t="s">
        <v>230</v>
      </c>
      <c r="C15381" s="74" t="s">
        <v>139</v>
      </c>
      <c r="D15381" s="73">
        <v>7989630.2499999991</v>
      </c>
    </row>
    <row r="15382" spans="2:4" x14ac:dyDescent="0.3">
      <c r="B15382" s="72" t="s">
        <v>230</v>
      </c>
      <c r="C15382" s="74" t="s">
        <v>141</v>
      </c>
      <c r="D15382" s="73">
        <v>10946247.060000001</v>
      </c>
    </row>
    <row r="15383" spans="2:4" x14ac:dyDescent="0.3">
      <c r="B15383" s="72" t="s">
        <v>230</v>
      </c>
      <c r="C15383" s="74" t="s">
        <v>143</v>
      </c>
      <c r="D15383" s="73">
        <v>450292.62</v>
      </c>
    </row>
    <row r="15384" spans="2:4" x14ac:dyDescent="0.3">
      <c r="B15384" s="72" t="s">
        <v>230</v>
      </c>
      <c r="C15384" s="74" t="s">
        <v>145</v>
      </c>
      <c r="D15384" s="73">
        <v>327087.87999999995</v>
      </c>
    </row>
    <row r="15385" spans="2:4" x14ac:dyDescent="0.3">
      <c r="B15385" s="72" t="s">
        <v>230</v>
      </c>
      <c r="C15385" s="74" t="s">
        <v>147</v>
      </c>
      <c r="D15385" s="73">
        <v>26490.210000000006</v>
      </c>
    </row>
    <row r="15386" spans="2:4" x14ac:dyDescent="0.3">
      <c r="B15386" s="72" t="s">
        <v>230</v>
      </c>
      <c r="C15386" s="74" t="s">
        <v>149</v>
      </c>
      <c r="D15386" s="73">
        <v>-196482.31000000006</v>
      </c>
    </row>
    <row r="15387" spans="2:4" x14ac:dyDescent="0.3">
      <c r="B15387" s="72" t="s">
        <v>230</v>
      </c>
      <c r="C15387" s="74" t="s">
        <v>159</v>
      </c>
      <c r="D15387" s="73">
        <v>3381694.0199999996</v>
      </c>
    </row>
    <row r="15388" spans="2:4" x14ac:dyDescent="0.3">
      <c r="B15388" s="72" t="s">
        <v>230</v>
      </c>
      <c r="C15388" s="74" t="s">
        <v>161</v>
      </c>
      <c r="D15388" s="73">
        <v>12853883.559999999</v>
      </c>
    </row>
    <row r="15389" spans="2:4" x14ac:dyDescent="0.3">
      <c r="B15389" s="72" t="s">
        <v>230</v>
      </c>
      <c r="C15389" s="74" t="s">
        <v>163</v>
      </c>
      <c r="D15389" s="73">
        <v>2409958.12</v>
      </c>
    </row>
    <row r="15390" spans="2:4" x14ac:dyDescent="0.3">
      <c r="B15390" s="72" t="s">
        <v>230</v>
      </c>
      <c r="C15390" s="74" t="s">
        <v>165</v>
      </c>
      <c r="D15390" s="73">
        <v>6823038.709999999</v>
      </c>
    </row>
    <row r="15391" spans="2:4" x14ac:dyDescent="0.3">
      <c r="B15391" s="72" t="s">
        <v>230</v>
      </c>
      <c r="C15391" s="74" t="s">
        <v>124</v>
      </c>
      <c r="D15391" s="73">
        <v>200767.99</v>
      </c>
    </row>
    <row r="15392" spans="2:4" x14ac:dyDescent="0.3">
      <c r="B15392" s="72" t="s">
        <v>230</v>
      </c>
      <c r="C15392" s="74" t="s">
        <v>126</v>
      </c>
      <c r="D15392" s="73">
        <v>409147.91</v>
      </c>
    </row>
    <row r="15393" spans="2:4" x14ac:dyDescent="0.3">
      <c r="B15393" s="72" t="s">
        <v>230</v>
      </c>
      <c r="C15393" s="74" t="s">
        <v>128</v>
      </c>
      <c r="D15393" s="73">
        <v>1939639.46</v>
      </c>
    </row>
    <row r="15394" spans="2:4" x14ac:dyDescent="0.3">
      <c r="B15394" s="72" t="s">
        <v>230</v>
      </c>
      <c r="C15394" s="74" t="s">
        <v>130</v>
      </c>
      <c r="D15394" s="73">
        <v>582317.14999999991</v>
      </c>
    </row>
    <row r="15395" spans="2:4" x14ac:dyDescent="0.3">
      <c r="B15395" s="72" t="s">
        <v>230</v>
      </c>
      <c r="C15395" s="74" t="s">
        <v>132</v>
      </c>
      <c r="D15395" s="73">
        <v>4540165.669999999</v>
      </c>
    </row>
    <row r="15396" spans="2:4" x14ac:dyDescent="0.3">
      <c r="B15396" s="72" t="s">
        <v>230</v>
      </c>
      <c r="C15396" s="74" t="s">
        <v>27</v>
      </c>
      <c r="D15396" s="73">
        <v>49470.400000000001</v>
      </c>
    </row>
    <row r="15397" spans="2:4" x14ac:dyDescent="0.3">
      <c r="B15397" s="72" t="s">
        <v>230</v>
      </c>
      <c r="C15397" s="74" t="s">
        <v>33</v>
      </c>
      <c r="D15397" s="73">
        <v>14269.75</v>
      </c>
    </row>
    <row r="15398" spans="2:4" x14ac:dyDescent="0.3">
      <c r="B15398" s="72" t="s">
        <v>230</v>
      </c>
      <c r="C15398" s="74" t="s">
        <v>35</v>
      </c>
      <c r="D15398" s="73">
        <v>122285.22</v>
      </c>
    </row>
    <row r="15399" spans="2:4" x14ac:dyDescent="0.3">
      <c r="B15399" s="72" t="s">
        <v>230</v>
      </c>
      <c r="C15399" s="74" t="s">
        <v>37</v>
      </c>
      <c r="D15399" s="73">
        <v>4000</v>
      </c>
    </row>
    <row r="15400" spans="2:4" x14ac:dyDescent="0.3">
      <c r="B15400" s="72" t="s">
        <v>230</v>
      </c>
      <c r="C15400" s="74" t="s">
        <v>39</v>
      </c>
      <c r="D15400" s="73">
        <v>534284.34000000008</v>
      </c>
    </row>
    <row r="15401" spans="2:4" x14ac:dyDescent="0.3">
      <c r="B15401" s="72" t="s">
        <v>230</v>
      </c>
      <c r="C15401" s="74" t="s">
        <v>49</v>
      </c>
      <c r="D15401" s="73">
        <v>1357875.94</v>
      </c>
    </row>
    <row r="15402" spans="2:4" x14ac:dyDescent="0.3">
      <c r="B15402" s="72" t="s">
        <v>230</v>
      </c>
      <c r="C15402" s="74" t="s">
        <v>51</v>
      </c>
      <c r="D15402" s="73">
        <v>572629.74</v>
      </c>
    </row>
    <row r="15403" spans="2:4" x14ac:dyDescent="0.3">
      <c r="B15403" s="72" t="s">
        <v>230</v>
      </c>
      <c r="C15403" s="74" t="s">
        <v>57</v>
      </c>
      <c r="D15403" s="73">
        <v>257158.91000000003</v>
      </c>
    </row>
    <row r="15404" spans="2:4" x14ac:dyDescent="0.3">
      <c r="B15404" s="72" t="s">
        <v>230</v>
      </c>
      <c r="C15404" s="74" t="s">
        <v>61</v>
      </c>
      <c r="D15404" s="73">
        <v>1009968</v>
      </c>
    </row>
    <row r="15405" spans="2:4" x14ac:dyDescent="0.3">
      <c r="B15405" s="72" t="s">
        <v>230</v>
      </c>
      <c r="C15405" s="74" t="s">
        <v>63</v>
      </c>
      <c r="D15405" s="73">
        <v>2354023.9900000002</v>
      </c>
    </row>
    <row r="15406" spans="2:4" x14ac:dyDescent="0.3">
      <c r="B15406" s="72" t="s">
        <v>230</v>
      </c>
      <c r="C15406" s="74" t="s">
        <v>65</v>
      </c>
      <c r="D15406" s="73">
        <v>57307.700000000004</v>
      </c>
    </row>
    <row r="15407" spans="2:4" x14ac:dyDescent="0.3">
      <c r="B15407" s="72" t="s">
        <v>230</v>
      </c>
      <c r="C15407" s="74" t="s">
        <v>67</v>
      </c>
      <c r="D15407" s="73">
        <v>16403.580000000002</v>
      </c>
    </row>
    <row r="15408" spans="2:4" x14ac:dyDescent="0.3">
      <c r="B15408" s="72" t="s">
        <v>230</v>
      </c>
      <c r="C15408" s="74" t="s">
        <v>69</v>
      </c>
      <c r="D15408" s="73">
        <v>392848.83999999997</v>
      </c>
    </row>
    <row r="15409" spans="2:4" x14ac:dyDescent="0.3">
      <c r="B15409" s="72" t="s">
        <v>230</v>
      </c>
      <c r="C15409" s="74" t="s">
        <v>71</v>
      </c>
      <c r="D15409" s="73">
        <v>1937224.63</v>
      </c>
    </row>
    <row r="15410" spans="2:4" x14ac:dyDescent="0.3">
      <c r="B15410" s="72" t="s">
        <v>230</v>
      </c>
      <c r="C15410" s="74" t="s">
        <v>73</v>
      </c>
      <c r="D15410" s="73">
        <v>454.27</v>
      </c>
    </row>
    <row r="15411" spans="2:4" x14ac:dyDescent="0.3">
      <c r="B15411" s="72" t="s">
        <v>230</v>
      </c>
      <c r="C15411" s="74" t="s">
        <v>81</v>
      </c>
      <c r="D15411" s="73">
        <v>72816.319999999992</v>
      </c>
    </row>
    <row r="15412" spans="2:4" x14ac:dyDescent="0.3">
      <c r="B15412" s="72" t="s">
        <v>230</v>
      </c>
      <c r="C15412" s="74" t="s">
        <v>85</v>
      </c>
      <c r="D15412" s="73">
        <v>127774.68</v>
      </c>
    </row>
    <row r="15413" spans="2:4" x14ac:dyDescent="0.3">
      <c r="B15413" s="72" t="s">
        <v>230</v>
      </c>
      <c r="C15413" s="74" t="s">
        <v>87</v>
      </c>
      <c r="D15413" s="73">
        <v>10411.11</v>
      </c>
    </row>
    <row r="15414" spans="2:4" x14ac:dyDescent="0.3">
      <c r="B15414" s="72" t="s">
        <v>230</v>
      </c>
      <c r="C15414" s="74" t="s">
        <v>89</v>
      </c>
      <c r="D15414" s="73">
        <v>26564.76</v>
      </c>
    </row>
    <row r="15415" spans="2:4" x14ac:dyDescent="0.3">
      <c r="B15415" s="72" t="s">
        <v>230</v>
      </c>
      <c r="C15415" s="74" t="s">
        <v>91</v>
      </c>
      <c r="D15415" s="73">
        <v>575563.97</v>
      </c>
    </row>
    <row r="15416" spans="2:4" x14ac:dyDescent="0.3">
      <c r="B15416" s="72" t="s">
        <v>230</v>
      </c>
      <c r="C15416" s="74" t="s">
        <v>93</v>
      </c>
      <c r="D15416" s="73">
        <v>281924.01999999996</v>
      </c>
    </row>
    <row r="15417" spans="2:4" x14ac:dyDescent="0.3">
      <c r="B15417" s="72" t="s">
        <v>230</v>
      </c>
      <c r="C15417" s="74" t="s">
        <v>95</v>
      </c>
      <c r="D15417" s="73">
        <v>662283.31000000006</v>
      </c>
    </row>
    <row r="15418" spans="2:4" x14ac:dyDescent="0.3">
      <c r="B15418" s="72" t="s">
        <v>230</v>
      </c>
      <c r="C15418" s="74" t="s">
        <v>97</v>
      </c>
      <c r="D15418" s="73">
        <v>539.89</v>
      </c>
    </row>
    <row r="15419" spans="2:4" x14ac:dyDescent="0.3">
      <c r="B15419" s="72" t="s">
        <v>230</v>
      </c>
      <c r="C15419" s="74" t="s">
        <v>99</v>
      </c>
      <c r="D15419" s="73">
        <v>1139958.46</v>
      </c>
    </row>
    <row r="15420" spans="2:4" x14ac:dyDescent="0.3">
      <c r="B15420" s="72" t="s">
        <v>230</v>
      </c>
      <c r="C15420" s="74" t="s">
        <v>101</v>
      </c>
      <c r="D15420" s="73">
        <v>186977.64</v>
      </c>
    </row>
    <row r="15421" spans="2:4" x14ac:dyDescent="0.3">
      <c r="B15421" s="72" t="s">
        <v>230</v>
      </c>
      <c r="C15421" s="74" t="s">
        <v>103</v>
      </c>
      <c r="D15421" s="73">
        <v>174008.09</v>
      </c>
    </row>
    <row r="15422" spans="2:4" x14ac:dyDescent="0.3">
      <c r="B15422" s="72" t="s">
        <v>230</v>
      </c>
      <c r="C15422" s="74" t="s">
        <v>105</v>
      </c>
      <c r="D15422" s="73">
        <v>55535.5</v>
      </c>
    </row>
    <row r="15423" spans="2:4" x14ac:dyDescent="0.3">
      <c r="B15423" s="72" t="s">
        <v>230</v>
      </c>
      <c r="C15423" s="74" t="s">
        <v>107</v>
      </c>
      <c r="D15423" s="73">
        <v>126171.35</v>
      </c>
    </row>
    <row r="15424" spans="2:4" x14ac:dyDescent="0.3">
      <c r="B15424" s="72" t="s">
        <v>230</v>
      </c>
      <c r="C15424" s="74" t="s">
        <v>109</v>
      </c>
      <c r="D15424" s="73">
        <v>1704078.0799999998</v>
      </c>
    </row>
    <row r="15425" spans="2:4" x14ac:dyDescent="0.3">
      <c r="B15425" s="72" t="s">
        <v>230</v>
      </c>
      <c r="C15425" s="74" t="s">
        <v>111</v>
      </c>
      <c r="D15425" s="73">
        <v>23824.27</v>
      </c>
    </row>
    <row r="15426" spans="2:4" x14ac:dyDescent="0.3">
      <c r="B15426" s="72" t="s">
        <v>230</v>
      </c>
      <c r="C15426" s="74" t="s">
        <v>113</v>
      </c>
      <c r="D15426" s="73">
        <v>1178068.96</v>
      </c>
    </row>
    <row r="15427" spans="2:4" x14ac:dyDescent="0.3">
      <c r="B15427" s="72" t="s">
        <v>230</v>
      </c>
      <c r="C15427" s="74" t="s">
        <v>119</v>
      </c>
      <c r="D15427" s="73">
        <v>50634.45</v>
      </c>
    </row>
    <row r="15428" spans="2:4" x14ac:dyDescent="0.3">
      <c r="B15428" s="72" t="s">
        <v>230</v>
      </c>
      <c r="C15428" s="74" t="s">
        <v>22</v>
      </c>
      <c r="D15428" s="73">
        <v>294153.06000000006</v>
      </c>
    </row>
    <row r="15429" spans="2:4" x14ac:dyDescent="0.3">
      <c r="B15429" s="72" t="s">
        <v>230</v>
      </c>
      <c r="C15429" s="74" t="s">
        <v>6</v>
      </c>
      <c r="D15429" s="73">
        <v>205364.78999999998</v>
      </c>
    </row>
    <row r="15430" spans="2:4" x14ac:dyDescent="0.3">
      <c r="B15430" s="72" t="s">
        <v>230</v>
      </c>
      <c r="C15430" s="74" t="s">
        <v>10</v>
      </c>
      <c r="D15430" s="73">
        <v>72013.119999999995</v>
      </c>
    </row>
    <row r="15431" spans="2:4" x14ac:dyDescent="0.3">
      <c r="B15431" s="72" t="s">
        <v>230</v>
      </c>
      <c r="C15431" s="74" t="s">
        <v>14</v>
      </c>
      <c r="D15431" s="73">
        <v>132708.5</v>
      </c>
    </row>
    <row r="15432" spans="2:4" x14ac:dyDescent="0.3">
      <c r="B15432" s="72" t="s">
        <v>230</v>
      </c>
      <c r="C15432" s="74" t="s">
        <v>16</v>
      </c>
      <c r="D15432" s="73">
        <v>503972.47</v>
      </c>
    </row>
    <row r="15433" spans="2:4" x14ac:dyDescent="0.3">
      <c r="B15433" s="72" t="s">
        <v>368</v>
      </c>
      <c r="C15433" s="74" t="s">
        <v>194</v>
      </c>
      <c r="D15433" s="73">
        <v>228636.41</v>
      </c>
    </row>
    <row r="15434" spans="2:4" x14ac:dyDescent="0.3">
      <c r="B15434" s="72" t="s">
        <v>368</v>
      </c>
      <c r="C15434" s="74" t="s">
        <v>193</v>
      </c>
      <c r="D15434" s="73">
        <v>-228636.41</v>
      </c>
    </row>
    <row r="15435" spans="2:4" x14ac:dyDescent="0.3">
      <c r="B15435" s="72" t="s">
        <v>368</v>
      </c>
      <c r="C15435" s="74" t="s">
        <v>186</v>
      </c>
      <c r="D15435" s="73">
        <v>1412599.04</v>
      </c>
    </row>
    <row r="15436" spans="2:4" x14ac:dyDescent="0.3">
      <c r="B15436" s="72" t="s">
        <v>368</v>
      </c>
      <c r="C15436" s="74" t="s">
        <v>187</v>
      </c>
      <c r="D15436" s="73">
        <v>7786.79</v>
      </c>
    </row>
    <row r="15437" spans="2:4" x14ac:dyDescent="0.3">
      <c r="B15437" s="72" t="s">
        <v>368</v>
      </c>
      <c r="C15437" s="74" t="s">
        <v>188</v>
      </c>
      <c r="D15437" s="73">
        <v>117749.75999999999</v>
      </c>
    </row>
    <row r="15438" spans="2:4" x14ac:dyDescent="0.3">
      <c r="B15438" s="72" t="s">
        <v>368</v>
      </c>
      <c r="C15438" s="74" t="s">
        <v>190</v>
      </c>
      <c r="D15438" s="73">
        <v>619390.21</v>
      </c>
    </row>
    <row r="15439" spans="2:4" x14ac:dyDescent="0.3">
      <c r="B15439" s="72" t="s">
        <v>368</v>
      </c>
      <c r="C15439" s="74" t="s">
        <v>191</v>
      </c>
      <c r="D15439" s="73">
        <v>533580.85</v>
      </c>
    </row>
    <row r="15440" spans="2:4" x14ac:dyDescent="0.3">
      <c r="B15440" s="72" t="s">
        <v>368</v>
      </c>
      <c r="C15440" s="74" t="s">
        <v>192</v>
      </c>
      <c r="D15440" s="73">
        <v>31662244.549999997</v>
      </c>
    </row>
    <row r="15441" spans="2:4" x14ac:dyDescent="0.3">
      <c r="B15441" s="72" t="s">
        <v>368</v>
      </c>
      <c r="C15441" s="74" t="s">
        <v>172</v>
      </c>
      <c r="D15441" s="73">
        <v>68205.52</v>
      </c>
    </row>
    <row r="15442" spans="2:4" x14ac:dyDescent="0.3">
      <c r="B15442" s="72" t="s">
        <v>368</v>
      </c>
      <c r="C15442" s="74" t="s">
        <v>174</v>
      </c>
      <c r="D15442" s="73">
        <v>2250.42</v>
      </c>
    </row>
    <row r="15443" spans="2:4" x14ac:dyDescent="0.3">
      <c r="B15443" s="72" t="s">
        <v>368</v>
      </c>
      <c r="C15443" s="74" t="s">
        <v>176</v>
      </c>
      <c r="D15443" s="73">
        <v>29723.490000000005</v>
      </c>
    </row>
    <row r="15444" spans="2:4" x14ac:dyDescent="0.3">
      <c r="B15444" s="72" t="s">
        <v>368</v>
      </c>
      <c r="C15444" s="74" t="s">
        <v>178</v>
      </c>
      <c r="D15444" s="73">
        <v>520063.98</v>
      </c>
    </row>
    <row r="15445" spans="2:4" x14ac:dyDescent="0.3">
      <c r="B15445" s="72" t="s">
        <v>368</v>
      </c>
      <c r="C15445" s="74" t="s">
        <v>180</v>
      </c>
      <c r="D15445" s="73">
        <v>388733.14</v>
      </c>
    </row>
    <row r="15446" spans="2:4" x14ac:dyDescent="0.3">
      <c r="B15446" s="72" t="s">
        <v>368</v>
      </c>
      <c r="C15446" s="74" t="s">
        <v>182</v>
      </c>
      <c r="D15446" s="73">
        <v>12128865.310000002</v>
      </c>
    </row>
    <row r="15447" spans="2:4" x14ac:dyDescent="0.3">
      <c r="B15447" s="72" t="s">
        <v>368</v>
      </c>
      <c r="C15447" s="74" t="s">
        <v>135</v>
      </c>
      <c r="D15447" s="73">
        <v>21340.879999999994</v>
      </c>
    </row>
    <row r="15448" spans="2:4" x14ac:dyDescent="0.3">
      <c r="B15448" s="72" t="s">
        <v>368</v>
      </c>
      <c r="C15448" s="74" t="s">
        <v>137</v>
      </c>
      <c r="D15448" s="73">
        <v>166758.47999999998</v>
      </c>
    </row>
    <row r="15449" spans="2:4" x14ac:dyDescent="0.3">
      <c r="B15449" s="72" t="s">
        <v>368</v>
      </c>
      <c r="C15449" s="74" t="s">
        <v>139</v>
      </c>
      <c r="D15449" s="73">
        <v>3609194.7200000016</v>
      </c>
    </row>
    <row r="15450" spans="2:4" x14ac:dyDescent="0.3">
      <c r="B15450" s="72" t="s">
        <v>368</v>
      </c>
      <c r="C15450" s="74" t="s">
        <v>141</v>
      </c>
      <c r="D15450" s="73">
        <v>4201299.580000001</v>
      </c>
    </row>
    <row r="15451" spans="2:4" x14ac:dyDescent="0.3">
      <c r="B15451" s="72" t="s">
        <v>368</v>
      </c>
      <c r="C15451" s="74" t="s">
        <v>143</v>
      </c>
      <c r="D15451" s="73">
        <v>237991.4</v>
      </c>
    </row>
    <row r="15452" spans="2:4" x14ac:dyDescent="0.3">
      <c r="B15452" s="72" t="s">
        <v>368</v>
      </c>
      <c r="C15452" s="74" t="s">
        <v>145</v>
      </c>
      <c r="D15452" s="73">
        <v>180337.11</v>
      </c>
    </row>
    <row r="15453" spans="2:4" x14ac:dyDescent="0.3">
      <c r="B15453" s="72" t="s">
        <v>368</v>
      </c>
      <c r="C15453" s="74" t="s">
        <v>147</v>
      </c>
      <c r="D15453" s="73">
        <v>81495.53</v>
      </c>
    </row>
    <row r="15454" spans="2:4" x14ac:dyDescent="0.3">
      <c r="B15454" s="72" t="s">
        <v>368</v>
      </c>
      <c r="C15454" s="74" t="s">
        <v>149</v>
      </c>
      <c r="D15454" s="73">
        <v>120985.87</v>
      </c>
    </row>
    <row r="15455" spans="2:4" x14ac:dyDescent="0.3">
      <c r="B15455" s="72" t="s">
        <v>368</v>
      </c>
      <c r="C15455" s="74" t="s">
        <v>155</v>
      </c>
      <c r="D15455" s="73">
        <v>-10837.33</v>
      </c>
    </row>
    <row r="15456" spans="2:4" x14ac:dyDescent="0.3">
      <c r="B15456" s="72" t="s">
        <v>368</v>
      </c>
      <c r="C15456" s="74" t="s">
        <v>157</v>
      </c>
      <c r="D15456" s="73">
        <v>108.46</v>
      </c>
    </row>
    <row r="15457" spans="2:4" x14ac:dyDescent="0.3">
      <c r="B15457" s="72" t="s">
        <v>368</v>
      </c>
      <c r="C15457" s="74" t="s">
        <v>159</v>
      </c>
      <c r="D15457" s="73">
        <v>1454582.7999999998</v>
      </c>
    </row>
    <row r="15458" spans="2:4" x14ac:dyDescent="0.3">
      <c r="B15458" s="72" t="s">
        <v>368</v>
      </c>
      <c r="C15458" s="74" t="s">
        <v>161</v>
      </c>
      <c r="D15458" s="73">
        <v>4827911.59</v>
      </c>
    </row>
    <row r="15459" spans="2:4" x14ac:dyDescent="0.3">
      <c r="B15459" s="72" t="s">
        <v>368</v>
      </c>
      <c r="C15459" s="74" t="s">
        <v>163</v>
      </c>
      <c r="D15459" s="73">
        <v>972147.10000000009</v>
      </c>
    </row>
    <row r="15460" spans="2:4" x14ac:dyDescent="0.3">
      <c r="B15460" s="72" t="s">
        <v>368</v>
      </c>
      <c r="C15460" s="74" t="s">
        <v>165</v>
      </c>
      <c r="D15460" s="73">
        <v>2534116.5499999998</v>
      </c>
    </row>
    <row r="15461" spans="2:4" x14ac:dyDescent="0.3">
      <c r="B15461" s="72" t="s">
        <v>368</v>
      </c>
      <c r="C15461" s="74" t="s">
        <v>167</v>
      </c>
      <c r="D15461" s="73">
        <v>295.33999999999997</v>
      </c>
    </row>
    <row r="15462" spans="2:4" x14ac:dyDescent="0.3">
      <c r="B15462" s="72" t="s">
        <v>368</v>
      </c>
      <c r="C15462" s="74" t="s">
        <v>169</v>
      </c>
      <c r="D15462" s="73">
        <v>66.75</v>
      </c>
    </row>
    <row r="15463" spans="2:4" x14ac:dyDescent="0.3">
      <c r="B15463" s="72" t="s">
        <v>368</v>
      </c>
      <c r="C15463" s="74" t="s">
        <v>124</v>
      </c>
      <c r="D15463" s="73">
        <v>2330686.5999999996</v>
      </c>
    </row>
    <row r="15464" spans="2:4" x14ac:dyDescent="0.3">
      <c r="B15464" s="72" t="s">
        <v>368</v>
      </c>
      <c r="C15464" s="74" t="s">
        <v>126</v>
      </c>
      <c r="D15464" s="73">
        <v>1033118.25</v>
      </c>
    </row>
    <row r="15465" spans="2:4" x14ac:dyDescent="0.3">
      <c r="B15465" s="72" t="s">
        <v>368</v>
      </c>
      <c r="C15465" s="74" t="s">
        <v>128</v>
      </c>
      <c r="D15465" s="73">
        <v>635554.68000000005</v>
      </c>
    </row>
    <row r="15466" spans="2:4" x14ac:dyDescent="0.3">
      <c r="B15466" s="72" t="s">
        <v>368</v>
      </c>
      <c r="C15466" s="74" t="s">
        <v>130</v>
      </c>
      <c r="D15466" s="73">
        <v>309297.64</v>
      </c>
    </row>
    <row r="15467" spans="2:4" x14ac:dyDescent="0.3">
      <c r="B15467" s="72" t="s">
        <v>368</v>
      </c>
      <c r="C15467" s="74" t="s">
        <v>132</v>
      </c>
      <c r="D15467" s="73">
        <v>1634326.6500000001</v>
      </c>
    </row>
    <row r="15468" spans="2:4" x14ac:dyDescent="0.3">
      <c r="B15468" s="72" t="s">
        <v>368</v>
      </c>
      <c r="C15468" s="74" t="s">
        <v>31</v>
      </c>
      <c r="D15468" s="73">
        <v>10289.68</v>
      </c>
    </row>
    <row r="15469" spans="2:4" x14ac:dyDescent="0.3">
      <c r="B15469" s="72" t="s">
        <v>368</v>
      </c>
      <c r="C15469" s="74" t="s">
        <v>35</v>
      </c>
      <c r="D15469" s="73">
        <v>198628.08</v>
      </c>
    </row>
    <row r="15470" spans="2:4" x14ac:dyDescent="0.3">
      <c r="B15470" s="72" t="s">
        <v>368</v>
      </c>
      <c r="C15470" s="74" t="s">
        <v>39</v>
      </c>
      <c r="D15470" s="73">
        <v>27494.769999999997</v>
      </c>
    </row>
    <row r="15471" spans="2:4" x14ac:dyDescent="0.3">
      <c r="B15471" s="72" t="s">
        <v>368</v>
      </c>
      <c r="C15471" s="74" t="s">
        <v>49</v>
      </c>
      <c r="D15471" s="73">
        <v>1374184.89</v>
      </c>
    </row>
    <row r="15472" spans="2:4" x14ac:dyDescent="0.3">
      <c r="B15472" s="72" t="s">
        <v>368</v>
      </c>
      <c r="C15472" s="74" t="s">
        <v>57</v>
      </c>
      <c r="D15472" s="73">
        <v>53707.329999999994</v>
      </c>
    </row>
    <row r="15473" spans="2:4" x14ac:dyDescent="0.3">
      <c r="B15473" s="72" t="s">
        <v>368</v>
      </c>
      <c r="C15473" s="74" t="s">
        <v>63</v>
      </c>
      <c r="D15473" s="73">
        <v>1164277.02</v>
      </c>
    </row>
    <row r="15474" spans="2:4" x14ac:dyDescent="0.3">
      <c r="B15474" s="72" t="s">
        <v>368</v>
      </c>
      <c r="C15474" s="74" t="s">
        <v>65</v>
      </c>
      <c r="D15474" s="73">
        <v>4134.04</v>
      </c>
    </row>
    <row r="15475" spans="2:4" x14ac:dyDescent="0.3">
      <c r="B15475" s="72" t="s">
        <v>368</v>
      </c>
      <c r="C15475" s="74" t="s">
        <v>67</v>
      </c>
      <c r="D15475" s="73">
        <v>2683</v>
      </c>
    </row>
    <row r="15476" spans="2:4" x14ac:dyDescent="0.3">
      <c r="B15476" s="72" t="s">
        <v>368</v>
      </c>
      <c r="C15476" s="74" t="s">
        <v>69</v>
      </c>
      <c r="D15476" s="73">
        <v>18328.400000000001</v>
      </c>
    </row>
    <row r="15477" spans="2:4" x14ac:dyDescent="0.3">
      <c r="B15477" s="72" t="s">
        <v>368</v>
      </c>
      <c r="C15477" s="74" t="s">
        <v>71</v>
      </c>
      <c r="D15477" s="73">
        <v>714394.69</v>
      </c>
    </row>
    <row r="15478" spans="2:4" x14ac:dyDescent="0.3">
      <c r="B15478" s="72" t="s">
        <v>368</v>
      </c>
      <c r="C15478" s="74" t="s">
        <v>81</v>
      </c>
      <c r="D15478" s="73">
        <v>3422.8</v>
      </c>
    </row>
    <row r="15479" spans="2:4" x14ac:dyDescent="0.3">
      <c r="B15479" s="72" t="s">
        <v>368</v>
      </c>
      <c r="C15479" s="74" t="s">
        <v>85</v>
      </c>
      <c r="D15479" s="73">
        <v>72206.789999999994</v>
      </c>
    </row>
    <row r="15480" spans="2:4" x14ac:dyDescent="0.3">
      <c r="B15480" s="72" t="s">
        <v>368</v>
      </c>
      <c r="C15480" s="74" t="s">
        <v>87</v>
      </c>
      <c r="D15480" s="73">
        <v>4697.4400000000005</v>
      </c>
    </row>
    <row r="15481" spans="2:4" x14ac:dyDescent="0.3">
      <c r="B15481" s="72" t="s">
        <v>368</v>
      </c>
      <c r="C15481" s="74" t="s">
        <v>91</v>
      </c>
      <c r="D15481" s="73">
        <v>93338.22</v>
      </c>
    </row>
    <row r="15482" spans="2:4" x14ac:dyDescent="0.3">
      <c r="B15482" s="72" t="s">
        <v>368</v>
      </c>
      <c r="C15482" s="74" t="s">
        <v>101</v>
      </c>
      <c r="D15482" s="73">
        <v>639271.56000000006</v>
      </c>
    </row>
    <row r="15483" spans="2:4" x14ac:dyDescent="0.3">
      <c r="B15483" s="72" t="s">
        <v>368</v>
      </c>
      <c r="C15483" s="74" t="s">
        <v>105</v>
      </c>
      <c r="D15483" s="73">
        <v>52810.97</v>
      </c>
    </row>
    <row r="15484" spans="2:4" x14ac:dyDescent="0.3">
      <c r="B15484" s="72" t="s">
        <v>368</v>
      </c>
      <c r="C15484" s="74" t="s">
        <v>107</v>
      </c>
      <c r="D15484" s="73">
        <v>39059.5</v>
      </c>
    </row>
    <row r="15485" spans="2:4" x14ac:dyDescent="0.3">
      <c r="B15485" s="72" t="s">
        <v>368</v>
      </c>
      <c r="C15485" s="74" t="s">
        <v>109</v>
      </c>
      <c r="D15485" s="73">
        <v>515862.88</v>
      </c>
    </row>
    <row r="15486" spans="2:4" x14ac:dyDescent="0.3">
      <c r="B15486" s="72" t="s">
        <v>368</v>
      </c>
      <c r="C15486" s="74" t="s">
        <v>119</v>
      </c>
      <c r="D15486" s="73">
        <v>76054.05</v>
      </c>
    </row>
    <row r="15487" spans="2:4" x14ac:dyDescent="0.3">
      <c r="B15487" s="72" t="s">
        <v>368</v>
      </c>
      <c r="C15487" s="74" t="s">
        <v>121</v>
      </c>
      <c r="D15487" s="73">
        <v>1706367.6500000001</v>
      </c>
    </row>
    <row r="15488" spans="2:4" x14ac:dyDescent="0.3">
      <c r="B15488" s="72" t="s">
        <v>368</v>
      </c>
      <c r="C15488" s="74" t="s">
        <v>22</v>
      </c>
      <c r="D15488" s="73">
        <v>67472.34</v>
      </c>
    </row>
    <row r="15489" spans="2:4" x14ac:dyDescent="0.3">
      <c r="B15489" s="72" t="s">
        <v>368</v>
      </c>
      <c r="C15489" s="74" t="s">
        <v>6</v>
      </c>
      <c r="D15489" s="73">
        <v>524918.15</v>
      </c>
    </row>
    <row r="15490" spans="2:4" x14ac:dyDescent="0.3">
      <c r="B15490" s="72" t="s">
        <v>368</v>
      </c>
      <c r="C15490" s="74" t="s">
        <v>10</v>
      </c>
      <c r="D15490" s="73">
        <v>292988.51</v>
      </c>
    </row>
    <row r="15491" spans="2:4" x14ac:dyDescent="0.3">
      <c r="B15491" s="72" t="s">
        <v>238</v>
      </c>
      <c r="C15491" s="74" t="s">
        <v>194</v>
      </c>
      <c r="D15491" s="73">
        <v>90283.459999999992</v>
      </c>
    </row>
    <row r="15492" spans="2:4" x14ac:dyDescent="0.3">
      <c r="B15492" s="72" t="s">
        <v>238</v>
      </c>
      <c r="C15492" s="74" t="s">
        <v>193</v>
      </c>
      <c r="D15492" s="73">
        <v>-90283.459999999992</v>
      </c>
    </row>
    <row r="15493" spans="2:4" x14ac:dyDescent="0.3">
      <c r="B15493" s="72" t="s">
        <v>238</v>
      </c>
      <c r="C15493" s="74" t="s">
        <v>185</v>
      </c>
      <c r="D15493" s="73">
        <v>115519</v>
      </c>
    </row>
    <row r="15494" spans="2:4" x14ac:dyDescent="0.3">
      <c r="B15494" s="72" t="s">
        <v>238</v>
      </c>
      <c r="C15494" s="74" t="s">
        <v>186</v>
      </c>
      <c r="D15494" s="73">
        <v>85867.22</v>
      </c>
    </row>
    <row r="15495" spans="2:4" x14ac:dyDescent="0.3">
      <c r="B15495" s="72" t="s">
        <v>238</v>
      </c>
      <c r="C15495" s="74" t="s">
        <v>187</v>
      </c>
      <c r="D15495" s="73">
        <v>824643.46</v>
      </c>
    </row>
    <row r="15496" spans="2:4" x14ac:dyDescent="0.3">
      <c r="B15496" s="72" t="s">
        <v>238</v>
      </c>
      <c r="C15496" s="74" t="s">
        <v>190</v>
      </c>
      <c r="D15496" s="73">
        <v>575853.66</v>
      </c>
    </row>
    <row r="15497" spans="2:4" x14ac:dyDescent="0.3">
      <c r="B15497" s="72" t="s">
        <v>238</v>
      </c>
      <c r="C15497" s="74" t="s">
        <v>191</v>
      </c>
      <c r="D15497" s="73">
        <v>316130.28000000003</v>
      </c>
    </row>
    <row r="15498" spans="2:4" x14ac:dyDescent="0.3">
      <c r="B15498" s="72" t="s">
        <v>238</v>
      </c>
      <c r="C15498" s="74" t="s">
        <v>192</v>
      </c>
      <c r="D15498" s="73">
        <v>14460614.089999998</v>
      </c>
    </row>
    <row r="15499" spans="2:4" x14ac:dyDescent="0.3">
      <c r="B15499" s="72" t="s">
        <v>238</v>
      </c>
      <c r="C15499" s="74" t="s">
        <v>172</v>
      </c>
      <c r="D15499" s="73">
        <v>33961.33</v>
      </c>
    </row>
    <row r="15500" spans="2:4" x14ac:dyDescent="0.3">
      <c r="B15500" s="72" t="s">
        <v>238</v>
      </c>
      <c r="C15500" s="74" t="s">
        <v>174</v>
      </c>
      <c r="D15500" s="73">
        <v>9932.43</v>
      </c>
    </row>
    <row r="15501" spans="2:4" x14ac:dyDescent="0.3">
      <c r="B15501" s="72" t="s">
        <v>238</v>
      </c>
      <c r="C15501" s="74" t="s">
        <v>178</v>
      </c>
      <c r="D15501" s="73">
        <v>188875.86000000002</v>
      </c>
    </row>
    <row r="15502" spans="2:4" x14ac:dyDescent="0.3">
      <c r="B15502" s="72" t="s">
        <v>238</v>
      </c>
      <c r="C15502" s="74" t="s">
        <v>180</v>
      </c>
      <c r="D15502" s="73">
        <v>272047.09000000003</v>
      </c>
    </row>
    <row r="15503" spans="2:4" x14ac:dyDescent="0.3">
      <c r="B15503" s="72" t="s">
        <v>238</v>
      </c>
      <c r="C15503" s="74" t="s">
        <v>182</v>
      </c>
      <c r="D15503" s="73">
        <v>6218262.9199999999</v>
      </c>
    </row>
    <row r="15504" spans="2:4" x14ac:dyDescent="0.3">
      <c r="B15504" s="72" t="s">
        <v>238</v>
      </c>
      <c r="C15504" s="74" t="s">
        <v>137</v>
      </c>
      <c r="D15504" s="73">
        <v>2140.1799999999998</v>
      </c>
    </row>
    <row r="15505" spans="2:4" x14ac:dyDescent="0.3">
      <c r="B15505" s="72" t="s">
        <v>238</v>
      </c>
      <c r="C15505" s="74" t="s">
        <v>143</v>
      </c>
      <c r="D15505" s="73">
        <v>127669.47000000002</v>
      </c>
    </row>
    <row r="15506" spans="2:4" x14ac:dyDescent="0.3">
      <c r="B15506" s="72" t="s">
        <v>238</v>
      </c>
      <c r="C15506" s="74" t="s">
        <v>145</v>
      </c>
      <c r="D15506" s="73">
        <v>93538.87999999999</v>
      </c>
    </row>
    <row r="15507" spans="2:4" x14ac:dyDescent="0.3">
      <c r="B15507" s="72" t="s">
        <v>238</v>
      </c>
      <c r="C15507" s="74" t="s">
        <v>159</v>
      </c>
      <c r="D15507" s="73">
        <v>687242.88</v>
      </c>
    </row>
    <row r="15508" spans="2:4" x14ac:dyDescent="0.3">
      <c r="B15508" s="72" t="s">
        <v>238</v>
      </c>
      <c r="C15508" s="74" t="s">
        <v>161</v>
      </c>
      <c r="D15508" s="73">
        <v>2209677.42</v>
      </c>
    </row>
    <row r="15509" spans="2:4" x14ac:dyDescent="0.3">
      <c r="B15509" s="72" t="s">
        <v>238</v>
      </c>
      <c r="C15509" s="74" t="s">
        <v>163</v>
      </c>
      <c r="D15509" s="73">
        <v>480639.36</v>
      </c>
    </row>
    <row r="15510" spans="2:4" x14ac:dyDescent="0.3">
      <c r="B15510" s="72" t="s">
        <v>238</v>
      </c>
      <c r="C15510" s="74" t="s">
        <v>165</v>
      </c>
      <c r="D15510" s="73">
        <v>1174204.23</v>
      </c>
    </row>
    <row r="15511" spans="2:4" x14ac:dyDescent="0.3">
      <c r="B15511" s="72" t="s">
        <v>238</v>
      </c>
      <c r="C15511" s="74" t="s">
        <v>167</v>
      </c>
      <c r="D15511" s="73">
        <v>1851266.25</v>
      </c>
    </row>
    <row r="15512" spans="2:4" x14ac:dyDescent="0.3">
      <c r="B15512" s="72" t="s">
        <v>238</v>
      </c>
      <c r="C15512" s="74" t="s">
        <v>169</v>
      </c>
      <c r="D15512" s="73">
        <v>2349768.0500000003</v>
      </c>
    </row>
    <row r="15513" spans="2:4" x14ac:dyDescent="0.3">
      <c r="B15513" s="72" t="s">
        <v>238</v>
      </c>
      <c r="C15513" s="74" t="s">
        <v>124</v>
      </c>
      <c r="D15513" s="73">
        <v>4172.4799999999996</v>
      </c>
    </row>
    <row r="15514" spans="2:4" x14ac:dyDescent="0.3">
      <c r="B15514" s="72" t="s">
        <v>238</v>
      </c>
      <c r="C15514" s="74" t="s">
        <v>128</v>
      </c>
      <c r="D15514" s="73">
        <v>356054.19</v>
      </c>
    </row>
    <row r="15515" spans="2:4" x14ac:dyDescent="0.3">
      <c r="B15515" s="72" t="s">
        <v>238</v>
      </c>
      <c r="C15515" s="74" t="s">
        <v>132</v>
      </c>
      <c r="D15515" s="73">
        <v>1222507.57</v>
      </c>
    </row>
    <row r="15516" spans="2:4" x14ac:dyDescent="0.3">
      <c r="B15516" s="72" t="s">
        <v>238</v>
      </c>
      <c r="C15516" s="74" t="s">
        <v>33</v>
      </c>
      <c r="D15516" s="73">
        <v>4219.28</v>
      </c>
    </row>
    <row r="15517" spans="2:4" x14ac:dyDescent="0.3">
      <c r="B15517" s="72" t="s">
        <v>238</v>
      </c>
      <c r="C15517" s="74" t="s">
        <v>35</v>
      </c>
      <c r="D15517" s="73">
        <v>36398.68</v>
      </c>
    </row>
    <row r="15518" spans="2:4" x14ac:dyDescent="0.3">
      <c r="B15518" s="72" t="s">
        <v>238</v>
      </c>
      <c r="C15518" s="74" t="s">
        <v>49</v>
      </c>
      <c r="D15518" s="73">
        <v>267938.39999999997</v>
      </c>
    </row>
    <row r="15519" spans="2:4" x14ac:dyDescent="0.3">
      <c r="B15519" s="72" t="s">
        <v>238</v>
      </c>
      <c r="C15519" s="74" t="s">
        <v>51</v>
      </c>
      <c r="D15519" s="73">
        <v>167610.92000000001</v>
      </c>
    </row>
    <row r="15520" spans="2:4" x14ac:dyDescent="0.3">
      <c r="B15520" s="72" t="s">
        <v>238</v>
      </c>
      <c r="C15520" s="74" t="s">
        <v>57</v>
      </c>
      <c r="D15520" s="73">
        <v>1687.5</v>
      </c>
    </row>
    <row r="15521" spans="2:4" x14ac:dyDescent="0.3">
      <c r="B15521" s="72" t="s">
        <v>238</v>
      </c>
      <c r="C15521" s="74" t="s">
        <v>69</v>
      </c>
      <c r="D15521" s="73">
        <v>142690.54999999999</v>
      </c>
    </row>
    <row r="15522" spans="2:4" x14ac:dyDescent="0.3">
      <c r="B15522" s="72" t="s">
        <v>238</v>
      </c>
      <c r="C15522" s="74" t="s">
        <v>71</v>
      </c>
      <c r="D15522" s="73">
        <v>401846</v>
      </c>
    </row>
    <row r="15523" spans="2:4" x14ac:dyDescent="0.3">
      <c r="B15523" s="72" t="s">
        <v>238</v>
      </c>
      <c r="C15523" s="74" t="s">
        <v>87</v>
      </c>
      <c r="D15523" s="73">
        <v>33600</v>
      </c>
    </row>
    <row r="15524" spans="2:4" x14ac:dyDescent="0.3">
      <c r="B15524" s="72" t="s">
        <v>238</v>
      </c>
      <c r="C15524" s="74" t="s">
        <v>93</v>
      </c>
      <c r="D15524" s="73">
        <v>122788.11</v>
      </c>
    </row>
    <row r="15525" spans="2:4" x14ac:dyDescent="0.3">
      <c r="B15525" s="72" t="s">
        <v>238</v>
      </c>
      <c r="C15525" s="74" t="s">
        <v>95</v>
      </c>
      <c r="D15525" s="73">
        <v>174376</v>
      </c>
    </row>
    <row r="15526" spans="2:4" x14ac:dyDescent="0.3">
      <c r="B15526" s="72" t="s">
        <v>238</v>
      </c>
      <c r="C15526" s="74" t="s">
        <v>105</v>
      </c>
      <c r="D15526" s="73">
        <v>32482.82</v>
      </c>
    </row>
    <row r="15527" spans="2:4" x14ac:dyDescent="0.3">
      <c r="B15527" s="72" t="s">
        <v>238</v>
      </c>
      <c r="C15527" s="74" t="s">
        <v>107</v>
      </c>
      <c r="D15527" s="73">
        <v>34633.5</v>
      </c>
    </row>
    <row r="15528" spans="2:4" x14ac:dyDescent="0.3">
      <c r="B15528" s="72" t="s">
        <v>238</v>
      </c>
      <c r="C15528" s="74" t="s">
        <v>109</v>
      </c>
      <c r="D15528" s="73">
        <v>2412625.65</v>
      </c>
    </row>
    <row r="15529" spans="2:4" x14ac:dyDescent="0.3">
      <c r="B15529" s="72" t="s">
        <v>238</v>
      </c>
      <c r="C15529" s="74" t="s">
        <v>119</v>
      </c>
      <c r="D15529" s="73">
        <v>9344.85</v>
      </c>
    </row>
    <row r="15530" spans="2:4" x14ac:dyDescent="0.3">
      <c r="B15530" s="72" t="s">
        <v>238</v>
      </c>
      <c r="C15530" s="74" t="s">
        <v>22</v>
      </c>
      <c r="D15530" s="73">
        <v>96798.73</v>
      </c>
    </row>
    <row r="15531" spans="2:4" x14ac:dyDescent="0.3">
      <c r="B15531" s="72" t="s">
        <v>238</v>
      </c>
      <c r="C15531" s="74" t="s">
        <v>6</v>
      </c>
      <c r="D15531" s="73">
        <v>63087.119999999995</v>
      </c>
    </row>
    <row r="15532" spans="2:4" x14ac:dyDescent="0.3">
      <c r="B15532" s="72" t="s">
        <v>478</v>
      </c>
      <c r="C15532" s="74" t="s">
        <v>194</v>
      </c>
      <c r="D15532" s="73">
        <v>160479.40999999997</v>
      </c>
    </row>
    <row r="15533" spans="2:4" x14ac:dyDescent="0.3">
      <c r="B15533" s="72" t="s">
        <v>478</v>
      </c>
      <c r="C15533" s="74" t="s">
        <v>193</v>
      </c>
      <c r="D15533" s="73">
        <v>-160479.41</v>
      </c>
    </row>
    <row r="15534" spans="2:4" x14ac:dyDescent="0.3">
      <c r="B15534" s="72" t="s">
        <v>478</v>
      </c>
      <c r="C15534" s="74" t="s">
        <v>185</v>
      </c>
      <c r="D15534" s="73">
        <v>119190</v>
      </c>
    </row>
    <row r="15535" spans="2:4" x14ac:dyDescent="0.3">
      <c r="B15535" s="72" t="s">
        <v>478</v>
      </c>
      <c r="C15535" s="74" t="s">
        <v>186</v>
      </c>
      <c r="D15535" s="73">
        <v>200383.43</v>
      </c>
    </row>
    <row r="15536" spans="2:4" x14ac:dyDescent="0.3">
      <c r="B15536" s="72" t="s">
        <v>478</v>
      </c>
      <c r="C15536" s="74" t="s">
        <v>187</v>
      </c>
      <c r="D15536" s="73">
        <v>1003590.46</v>
      </c>
    </row>
    <row r="15537" spans="2:4" x14ac:dyDescent="0.3">
      <c r="B15537" s="72" t="s">
        <v>478</v>
      </c>
      <c r="C15537" s="74" t="s">
        <v>190</v>
      </c>
      <c r="D15537" s="73">
        <v>280134.41000000003</v>
      </c>
    </row>
    <row r="15538" spans="2:4" x14ac:dyDescent="0.3">
      <c r="B15538" s="72" t="s">
        <v>478</v>
      </c>
      <c r="C15538" s="74" t="s">
        <v>191</v>
      </c>
      <c r="D15538" s="73">
        <v>475348.07999999996</v>
      </c>
    </row>
    <row r="15539" spans="2:4" x14ac:dyDescent="0.3">
      <c r="B15539" s="72" t="s">
        <v>478</v>
      </c>
      <c r="C15539" s="74" t="s">
        <v>192</v>
      </c>
      <c r="D15539" s="73">
        <v>21224367.649999999</v>
      </c>
    </row>
    <row r="15540" spans="2:4" x14ac:dyDescent="0.3">
      <c r="B15540" s="72" t="s">
        <v>478</v>
      </c>
      <c r="C15540" s="74" t="s">
        <v>172</v>
      </c>
      <c r="D15540" s="73">
        <v>61597.959999999992</v>
      </c>
    </row>
    <row r="15541" spans="2:4" x14ac:dyDescent="0.3">
      <c r="B15541" s="72" t="s">
        <v>478</v>
      </c>
      <c r="C15541" s="74" t="s">
        <v>174</v>
      </c>
      <c r="D15541" s="73">
        <v>358888.75</v>
      </c>
    </row>
    <row r="15542" spans="2:4" x14ac:dyDescent="0.3">
      <c r="B15542" s="72" t="s">
        <v>478</v>
      </c>
      <c r="C15542" s="74" t="s">
        <v>178</v>
      </c>
      <c r="D15542" s="73">
        <v>296054.67000000004</v>
      </c>
    </row>
    <row r="15543" spans="2:4" x14ac:dyDescent="0.3">
      <c r="B15543" s="72" t="s">
        <v>478</v>
      </c>
      <c r="C15543" s="74" t="s">
        <v>180</v>
      </c>
      <c r="D15543" s="73">
        <v>422431.57</v>
      </c>
    </row>
    <row r="15544" spans="2:4" x14ac:dyDescent="0.3">
      <c r="B15544" s="72" t="s">
        <v>478</v>
      </c>
      <c r="C15544" s="74" t="s">
        <v>182</v>
      </c>
      <c r="D15544" s="73">
        <v>7093265.089999998</v>
      </c>
    </row>
    <row r="15545" spans="2:4" x14ac:dyDescent="0.3">
      <c r="B15545" s="72" t="s">
        <v>478</v>
      </c>
      <c r="C15545" s="74" t="s">
        <v>135</v>
      </c>
      <c r="D15545" s="73">
        <v>12871.590000000002</v>
      </c>
    </row>
    <row r="15546" spans="2:4" x14ac:dyDescent="0.3">
      <c r="B15546" s="72" t="s">
        <v>478</v>
      </c>
      <c r="C15546" s="74" t="s">
        <v>137</v>
      </c>
      <c r="D15546" s="73">
        <v>36306.68</v>
      </c>
    </row>
    <row r="15547" spans="2:4" x14ac:dyDescent="0.3">
      <c r="B15547" s="72" t="s">
        <v>478</v>
      </c>
      <c r="C15547" s="74" t="s">
        <v>139</v>
      </c>
      <c r="D15547" s="73">
        <v>2696027.8000000007</v>
      </c>
    </row>
    <row r="15548" spans="2:4" x14ac:dyDescent="0.3">
      <c r="B15548" s="72" t="s">
        <v>478</v>
      </c>
      <c r="C15548" s="74" t="s">
        <v>141</v>
      </c>
      <c r="D15548" s="73">
        <v>2879323.03</v>
      </c>
    </row>
    <row r="15549" spans="2:4" x14ac:dyDescent="0.3">
      <c r="B15549" s="72" t="s">
        <v>478</v>
      </c>
      <c r="C15549" s="74" t="s">
        <v>143</v>
      </c>
      <c r="D15549" s="73">
        <v>124196.25000000003</v>
      </c>
    </row>
    <row r="15550" spans="2:4" x14ac:dyDescent="0.3">
      <c r="B15550" s="72" t="s">
        <v>478</v>
      </c>
      <c r="C15550" s="74" t="s">
        <v>145</v>
      </c>
      <c r="D15550" s="73">
        <v>82765.63</v>
      </c>
    </row>
    <row r="15551" spans="2:4" x14ac:dyDescent="0.3">
      <c r="B15551" s="72" t="s">
        <v>478</v>
      </c>
      <c r="C15551" s="74" t="s">
        <v>147</v>
      </c>
      <c r="D15551" s="73">
        <v>15115.26</v>
      </c>
    </row>
    <row r="15552" spans="2:4" x14ac:dyDescent="0.3">
      <c r="B15552" s="72" t="s">
        <v>478</v>
      </c>
      <c r="C15552" s="74" t="s">
        <v>159</v>
      </c>
      <c r="D15552" s="73">
        <v>850212.50000000012</v>
      </c>
    </row>
    <row r="15553" spans="2:4" x14ac:dyDescent="0.3">
      <c r="B15553" s="72" t="s">
        <v>478</v>
      </c>
      <c r="C15553" s="74" t="s">
        <v>161</v>
      </c>
      <c r="D15553" s="73">
        <v>3263076.5500000007</v>
      </c>
    </row>
    <row r="15554" spans="2:4" x14ac:dyDescent="0.3">
      <c r="B15554" s="72" t="s">
        <v>478</v>
      </c>
      <c r="C15554" s="74" t="s">
        <v>163</v>
      </c>
      <c r="D15554" s="73">
        <v>608903.53000000014</v>
      </c>
    </row>
    <row r="15555" spans="2:4" x14ac:dyDescent="0.3">
      <c r="B15555" s="72" t="s">
        <v>478</v>
      </c>
      <c r="C15555" s="74" t="s">
        <v>165</v>
      </c>
      <c r="D15555" s="73">
        <v>1741788.5700000003</v>
      </c>
    </row>
    <row r="15556" spans="2:4" x14ac:dyDescent="0.3">
      <c r="B15556" s="72" t="s">
        <v>478</v>
      </c>
      <c r="C15556" s="74" t="s">
        <v>124</v>
      </c>
      <c r="D15556" s="73">
        <v>828736.07999999984</v>
      </c>
    </row>
    <row r="15557" spans="2:4" x14ac:dyDescent="0.3">
      <c r="B15557" s="72" t="s">
        <v>478</v>
      </c>
      <c r="C15557" s="74" t="s">
        <v>126</v>
      </c>
      <c r="D15557" s="73">
        <v>81814.789999999994</v>
      </c>
    </row>
    <row r="15558" spans="2:4" x14ac:dyDescent="0.3">
      <c r="B15558" s="72" t="s">
        <v>478</v>
      </c>
      <c r="C15558" s="74" t="s">
        <v>128</v>
      </c>
      <c r="D15558" s="73">
        <v>486643.17</v>
      </c>
    </row>
    <row r="15559" spans="2:4" x14ac:dyDescent="0.3">
      <c r="B15559" s="72" t="s">
        <v>478</v>
      </c>
      <c r="C15559" s="74" t="s">
        <v>130</v>
      </c>
      <c r="D15559" s="73">
        <v>144171.41999999998</v>
      </c>
    </row>
    <row r="15560" spans="2:4" x14ac:dyDescent="0.3">
      <c r="B15560" s="72" t="s">
        <v>478</v>
      </c>
      <c r="C15560" s="74" t="s">
        <v>132</v>
      </c>
      <c r="D15560" s="73">
        <v>1053517.8400000001</v>
      </c>
    </row>
    <row r="15561" spans="2:4" x14ac:dyDescent="0.3">
      <c r="B15561" s="72" t="s">
        <v>478</v>
      </c>
      <c r="C15561" s="74" t="s">
        <v>39</v>
      </c>
      <c r="D15561" s="73">
        <v>110654.01999999999</v>
      </c>
    </row>
    <row r="15562" spans="2:4" x14ac:dyDescent="0.3">
      <c r="B15562" s="72" t="s">
        <v>478</v>
      </c>
      <c r="C15562" s="74" t="s">
        <v>41</v>
      </c>
      <c r="D15562" s="73">
        <v>59125.020000000004</v>
      </c>
    </row>
    <row r="15563" spans="2:4" x14ac:dyDescent="0.3">
      <c r="B15563" s="72" t="s">
        <v>478</v>
      </c>
      <c r="C15563" s="74" t="s">
        <v>49</v>
      </c>
      <c r="D15563" s="73">
        <v>503224.59</v>
      </c>
    </row>
    <row r="15564" spans="2:4" x14ac:dyDescent="0.3">
      <c r="B15564" s="72" t="s">
        <v>478</v>
      </c>
      <c r="C15564" s="74" t="s">
        <v>51</v>
      </c>
      <c r="D15564" s="73">
        <v>213426.8</v>
      </c>
    </row>
    <row r="15565" spans="2:4" x14ac:dyDescent="0.3">
      <c r="B15565" s="72" t="s">
        <v>478</v>
      </c>
      <c r="C15565" s="74" t="s">
        <v>57</v>
      </c>
      <c r="D15565" s="73">
        <v>33203.18</v>
      </c>
    </row>
    <row r="15566" spans="2:4" x14ac:dyDescent="0.3">
      <c r="B15566" s="72" t="s">
        <v>478</v>
      </c>
      <c r="C15566" s="74" t="s">
        <v>59</v>
      </c>
      <c r="D15566" s="73">
        <v>21163.66</v>
      </c>
    </row>
    <row r="15567" spans="2:4" x14ac:dyDescent="0.3">
      <c r="B15567" s="72" t="s">
        <v>478</v>
      </c>
      <c r="C15567" s="74" t="s">
        <v>61</v>
      </c>
      <c r="D15567" s="73">
        <v>82554.73000000001</v>
      </c>
    </row>
    <row r="15568" spans="2:4" x14ac:dyDescent="0.3">
      <c r="B15568" s="72" t="s">
        <v>478</v>
      </c>
      <c r="C15568" s="74" t="s">
        <v>63</v>
      </c>
      <c r="D15568" s="73">
        <v>1052912.22</v>
      </c>
    </row>
    <row r="15569" spans="2:4" x14ac:dyDescent="0.3">
      <c r="B15569" s="72" t="s">
        <v>478</v>
      </c>
      <c r="C15569" s="74" t="s">
        <v>65</v>
      </c>
      <c r="D15569" s="73">
        <v>12292.43</v>
      </c>
    </row>
    <row r="15570" spans="2:4" x14ac:dyDescent="0.3">
      <c r="B15570" s="72" t="s">
        <v>478</v>
      </c>
      <c r="C15570" s="74" t="s">
        <v>67</v>
      </c>
      <c r="D15570" s="73">
        <v>4992.0200000000004</v>
      </c>
    </row>
    <row r="15571" spans="2:4" x14ac:dyDescent="0.3">
      <c r="B15571" s="72" t="s">
        <v>478</v>
      </c>
      <c r="C15571" s="74" t="s">
        <v>69</v>
      </c>
      <c r="D15571" s="73">
        <v>317005.68</v>
      </c>
    </row>
    <row r="15572" spans="2:4" x14ac:dyDescent="0.3">
      <c r="B15572" s="72" t="s">
        <v>478</v>
      </c>
      <c r="C15572" s="74" t="s">
        <v>71</v>
      </c>
      <c r="D15572" s="73">
        <v>554098</v>
      </c>
    </row>
    <row r="15573" spans="2:4" x14ac:dyDescent="0.3">
      <c r="B15573" s="72" t="s">
        <v>478</v>
      </c>
      <c r="C15573" s="74" t="s">
        <v>85</v>
      </c>
      <c r="D15573" s="73">
        <v>129975.64</v>
      </c>
    </row>
    <row r="15574" spans="2:4" x14ac:dyDescent="0.3">
      <c r="B15574" s="72" t="s">
        <v>478</v>
      </c>
      <c r="C15574" s="74" t="s">
        <v>87</v>
      </c>
      <c r="D15574" s="73">
        <v>172320</v>
      </c>
    </row>
    <row r="15575" spans="2:4" x14ac:dyDescent="0.3">
      <c r="B15575" s="72" t="s">
        <v>478</v>
      </c>
      <c r="C15575" s="74" t="s">
        <v>89</v>
      </c>
      <c r="D15575" s="73">
        <v>549925.47</v>
      </c>
    </row>
    <row r="15576" spans="2:4" x14ac:dyDescent="0.3">
      <c r="B15576" s="72" t="s">
        <v>478</v>
      </c>
      <c r="C15576" s="74" t="s">
        <v>91</v>
      </c>
      <c r="D15576" s="73">
        <v>639929.85</v>
      </c>
    </row>
    <row r="15577" spans="2:4" x14ac:dyDescent="0.3">
      <c r="B15577" s="72" t="s">
        <v>478</v>
      </c>
      <c r="C15577" s="74" t="s">
        <v>93</v>
      </c>
      <c r="D15577" s="73">
        <v>96924.479999999981</v>
      </c>
    </row>
    <row r="15578" spans="2:4" x14ac:dyDescent="0.3">
      <c r="B15578" s="72" t="s">
        <v>478</v>
      </c>
      <c r="C15578" s="74" t="s">
        <v>95</v>
      </c>
      <c r="D15578" s="73">
        <v>93653.89</v>
      </c>
    </row>
    <row r="15579" spans="2:4" x14ac:dyDescent="0.3">
      <c r="B15579" s="72" t="s">
        <v>478</v>
      </c>
      <c r="C15579" s="74" t="s">
        <v>97</v>
      </c>
      <c r="D15579" s="73">
        <v>1573.54</v>
      </c>
    </row>
    <row r="15580" spans="2:4" x14ac:dyDescent="0.3">
      <c r="B15580" s="72" t="s">
        <v>478</v>
      </c>
      <c r="C15580" s="74" t="s">
        <v>99</v>
      </c>
      <c r="D15580" s="73">
        <v>152470.31</v>
      </c>
    </row>
    <row r="15581" spans="2:4" x14ac:dyDescent="0.3">
      <c r="B15581" s="72" t="s">
        <v>478</v>
      </c>
      <c r="C15581" s="74" t="s">
        <v>101</v>
      </c>
      <c r="D15581" s="73">
        <v>167251.29</v>
      </c>
    </row>
    <row r="15582" spans="2:4" x14ac:dyDescent="0.3">
      <c r="B15582" s="72" t="s">
        <v>478</v>
      </c>
      <c r="C15582" s="74" t="s">
        <v>105</v>
      </c>
      <c r="D15582" s="73">
        <v>31853.07</v>
      </c>
    </row>
    <row r="15583" spans="2:4" x14ac:dyDescent="0.3">
      <c r="B15583" s="72" t="s">
        <v>478</v>
      </c>
      <c r="C15583" s="74" t="s">
        <v>107</v>
      </c>
      <c r="D15583" s="73">
        <v>44076.59</v>
      </c>
    </row>
    <row r="15584" spans="2:4" x14ac:dyDescent="0.3">
      <c r="B15584" s="72" t="s">
        <v>478</v>
      </c>
      <c r="C15584" s="74" t="s">
        <v>109</v>
      </c>
      <c r="D15584" s="73">
        <v>624055.35000000009</v>
      </c>
    </row>
    <row r="15585" spans="2:4" x14ac:dyDescent="0.3">
      <c r="B15585" s="72" t="s">
        <v>478</v>
      </c>
      <c r="C15585" s="74" t="s">
        <v>111</v>
      </c>
      <c r="D15585" s="73">
        <v>195732.43</v>
      </c>
    </row>
    <row r="15586" spans="2:4" x14ac:dyDescent="0.3">
      <c r="B15586" s="72" t="s">
        <v>478</v>
      </c>
      <c r="C15586" s="74" t="s">
        <v>117</v>
      </c>
      <c r="D15586" s="73">
        <v>70171.5</v>
      </c>
    </row>
    <row r="15587" spans="2:4" x14ac:dyDescent="0.3">
      <c r="B15587" s="72" t="s">
        <v>478</v>
      </c>
      <c r="C15587" s="74" t="s">
        <v>119</v>
      </c>
      <c r="D15587" s="73">
        <v>26701.27</v>
      </c>
    </row>
    <row r="15588" spans="2:4" x14ac:dyDescent="0.3">
      <c r="B15588" s="72" t="s">
        <v>478</v>
      </c>
      <c r="C15588" s="74" t="s">
        <v>121</v>
      </c>
      <c r="D15588" s="73">
        <v>5691.0199999999995</v>
      </c>
    </row>
    <row r="15589" spans="2:4" x14ac:dyDescent="0.3">
      <c r="B15589" s="72" t="s">
        <v>478</v>
      </c>
      <c r="C15589" s="74" t="s">
        <v>22</v>
      </c>
      <c r="D15589" s="73">
        <v>152231.03000000003</v>
      </c>
    </row>
    <row r="15590" spans="2:4" x14ac:dyDescent="0.3">
      <c r="B15590" s="72" t="s">
        <v>478</v>
      </c>
      <c r="C15590" s="74" t="s">
        <v>6</v>
      </c>
      <c r="D15590" s="73">
        <v>47706.630000000005</v>
      </c>
    </row>
    <row r="15591" spans="2:4" x14ac:dyDescent="0.3">
      <c r="B15591" s="72" t="s">
        <v>478</v>
      </c>
      <c r="C15591" s="74" t="s">
        <v>16</v>
      </c>
      <c r="D15591" s="73">
        <v>44209.789999999994</v>
      </c>
    </row>
    <row r="15592" spans="2:4" x14ac:dyDescent="0.3">
      <c r="B15592" s="72" t="s">
        <v>478</v>
      </c>
      <c r="C15592" s="74" t="s">
        <v>18</v>
      </c>
      <c r="D15592" s="73">
        <v>4985.33</v>
      </c>
    </row>
    <row r="15593" spans="2:4" x14ac:dyDescent="0.3">
      <c r="B15593" s="72" t="s">
        <v>500</v>
      </c>
      <c r="C15593" s="74" t="s">
        <v>194</v>
      </c>
      <c r="D15593" s="73">
        <v>117518.68</v>
      </c>
    </row>
    <row r="15594" spans="2:4" x14ac:dyDescent="0.3">
      <c r="B15594" s="72" t="s">
        <v>500</v>
      </c>
      <c r="C15594" s="74" t="s">
        <v>193</v>
      </c>
      <c r="D15594" s="73">
        <v>-117518.68</v>
      </c>
    </row>
    <row r="15595" spans="2:4" x14ac:dyDescent="0.3">
      <c r="B15595" s="72" t="s">
        <v>500</v>
      </c>
      <c r="C15595" s="74" t="s">
        <v>186</v>
      </c>
      <c r="D15595" s="73">
        <v>184492.77</v>
      </c>
    </row>
    <row r="15596" spans="2:4" x14ac:dyDescent="0.3">
      <c r="B15596" s="72" t="s">
        <v>500</v>
      </c>
      <c r="C15596" s="74" t="s">
        <v>187</v>
      </c>
      <c r="D15596" s="73">
        <v>32612.19</v>
      </c>
    </row>
    <row r="15597" spans="2:4" x14ac:dyDescent="0.3">
      <c r="B15597" s="72" t="s">
        <v>500</v>
      </c>
      <c r="C15597" s="74" t="s">
        <v>190</v>
      </c>
      <c r="D15597" s="73">
        <v>201036.3</v>
      </c>
    </row>
    <row r="15598" spans="2:4" x14ac:dyDescent="0.3">
      <c r="B15598" s="72" t="s">
        <v>500</v>
      </c>
      <c r="C15598" s="74" t="s">
        <v>191</v>
      </c>
      <c r="D15598" s="73">
        <v>202295.19</v>
      </c>
    </row>
    <row r="15599" spans="2:4" x14ac:dyDescent="0.3">
      <c r="B15599" s="72" t="s">
        <v>500</v>
      </c>
      <c r="C15599" s="74" t="s">
        <v>192</v>
      </c>
      <c r="D15599" s="73">
        <v>11215082.84</v>
      </c>
    </row>
    <row r="15600" spans="2:4" x14ac:dyDescent="0.3">
      <c r="B15600" s="72" t="s">
        <v>500</v>
      </c>
      <c r="C15600" s="74" t="s">
        <v>172</v>
      </c>
      <c r="D15600" s="73">
        <v>35846.18</v>
      </c>
    </row>
    <row r="15601" spans="2:4" x14ac:dyDescent="0.3">
      <c r="B15601" s="72" t="s">
        <v>500</v>
      </c>
      <c r="C15601" s="74" t="s">
        <v>174</v>
      </c>
      <c r="D15601" s="73">
        <v>307352.52</v>
      </c>
    </row>
    <row r="15602" spans="2:4" x14ac:dyDescent="0.3">
      <c r="B15602" s="72" t="s">
        <v>500</v>
      </c>
      <c r="C15602" s="74" t="s">
        <v>178</v>
      </c>
      <c r="D15602" s="73">
        <v>132108.02000000002</v>
      </c>
    </row>
    <row r="15603" spans="2:4" x14ac:dyDescent="0.3">
      <c r="B15603" s="72" t="s">
        <v>500</v>
      </c>
      <c r="C15603" s="74" t="s">
        <v>180</v>
      </c>
      <c r="D15603" s="73">
        <v>124336.19000000002</v>
      </c>
    </row>
    <row r="15604" spans="2:4" x14ac:dyDescent="0.3">
      <c r="B15604" s="72" t="s">
        <v>500</v>
      </c>
      <c r="C15604" s="74" t="s">
        <v>182</v>
      </c>
      <c r="D15604" s="73">
        <v>4384499.1399999997</v>
      </c>
    </row>
    <row r="15605" spans="2:4" x14ac:dyDescent="0.3">
      <c r="B15605" s="72" t="s">
        <v>500</v>
      </c>
      <c r="C15605" s="74" t="s">
        <v>135</v>
      </c>
      <c r="D15605" s="73">
        <v>7784.6699999999983</v>
      </c>
    </row>
    <row r="15606" spans="2:4" x14ac:dyDescent="0.3">
      <c r="B15606" s="72" t="s">
        <v>500</v>
      </c>
      <c r="C15606" s="74" t="s">
        <v>137</v>
      </c>
      <c r="D15606" s="73">
        <v>18555.379999999997</v>
      </c>
    </row>
    <row r="15607" spans="2:4" x14ac:dyDescent="0.3">
      <c r="B15607" s="72" t="s">
        <v>500</v>
      </c>
      <c r="C15607" s="74" t="s">
        <v>139</v>
      </c>
      <c r="D15607" s="73">
        <v>1326126.8</v>
      </c>
    </row>
    <row r="15608" spans="2:4" x14ac:dyDescent="0.3">
      <c r="B15608" s="72" t="s">
        <v>500</v>
      </c>
      <c r="C15608" s="74" t="s">
        <v>141</v>
      </c>
      <c r="D15608" s="73">
        <v>1580994.19</v>
      </c>
    </row>
    <row r="15609" spans="2:4" x14ac:dyDescent="0.3">
      <c r="B15609" s="72" t="s">
        <v>500</v>
      </c>
      <c r="C15609" s="74" t="s">
        <v>143</v>
      </c>
      <c r="D15609" s="73">
        <v>77290.12000000001</v>
      </c>
    </row>
    <row r="15610" spans="2:4" x14ac:dyDescent="0.3">
      <c r="B15610" s="72" t="s">
        <v>500</v>
      </c>
      <c r="C15610" s="74" t="s">
        <v>145</v>
      </c>
      <c r="D15610" s="73">
        <v>47434.58</v>
      </c>
    </row>
    <row r="15611" spans="2:4" x14ac:dyDescent="0.3">
      <c r="B15611" s="72" t="s">
        <v>500</v>
      </c>
      <c r="C15611" s="74" t="s">
        <v>147</v>
      </c>
      <c r="D15611" s="73">
        <v>126.72</v>
      </c>
    </row>
    <row r="15612" spans="2:4" x14ac:dyDescent="0.3">
      <c r="B15612" s="72" t="s">
        <v>500</v>
      </c>
      <c r="C15612" s="74" t="s">
        <v>149</v>
      </c>
      <c r="D15612" s="73">
        <v>160.52000000000001</v>
      </c>
    </row>
    <row r="15613" spans="2:4" x14ac:dyDescent="0.3">
      <c r="B15613" s="72" t="s">
        <v>500</v>
      </c>
      <c r="C15613" s="74" t="s">
        <v>159</v>
      </c>
      <c r="D15613" s="73">
        <v>522540.49999999988</v>
      </c>
    </row>
    <row r="15614" spans="2:4" x14ac:dyDescent="0.3">
      <c r="B15614" s="72" t="s">
        <v>500</v>
      </c>
      <c r="C15614" s="74" t="s">
        <v>161</v>
      </c>
      <c r="D15614" s="73">
        <v>1645862.9699999997</v>
      </c>
    </row>
    <row r="15615" spans="2:4" x14ac:dyDescent="0.3">
      <c r="B15615" s="72" t="s">
        <v>500</v>
      </c>
      <c r="C15615" s="74" t="s">
        <v>163</v>
      </c>
      <c r="D15615" s="73">
        <v>371275.14999999991</v>
      </c>
    </row>
    <row r="15616" spans="2:4" x14ac:dyDescent="0.3">
      <c r="B15616" s="72" t="s">
        <v>500</v>
      </c>
      <c r="C15616" s="74" t="s">
        <v>165</v>
      </c>
      <c r="D15616" s="73">
        <v>884865.45000000007</v>
      </c>
    </row>
    <row r="15617" spans="2:4" x14ac:dyDescent="0.3">
      <c r="B15617" s="72" t="s">
        <v>500</v>
      </c>
      <c r="C15617" s="74" t="s">
        <v>169</v>
      </c>
      <c r="D15617" s="73">
        <v>0</v>
      </c>
    </row>
    <row r="15618" spans="2:4" x14ac:dyDescent="0.3">
      <c r="B15618" s="72" t="s">
        <v>500</v>
      </c>
      <c r="C15618" s="74" t="s">
        <v>124</v>
      </c>
      <c r="D15618" s="73">
        <v>222875.06</v>
      </c>
    </row>
    <row r="15619" spans="2:4" x14ac:dyDescent="0.3">
      <c r="B15619" s="72" t="s">
        <v>500</v>
      </c>
      <c r="C15619" s="74" t="s">
        <v>126</v>
      </c>
      <c r="D15619" s="73">
        <v>86673.79</v>
      </c>
    </row>
    <row r="15620" spans="2:4" x14ac:dyDescent="0.3">
      <c r="B15620" s="72" t="s">
        <v>500</v>
      </c>
      <c r="C15620" s="74" t="s">
        <v>128</v>
      </c>
      <c r="D15620" s="73">
        <v>264742</v>
      </c>
    </row>
    <row r="15621" spans="2:4" x14ac:dyDescent="0.3">
      <c r="B15621" s="72" t="s">
        <v>500</v>
      </c>
      <c r="C15621" s="74" t="s">
        <v>130</v>
      </c>
      <c r="D15621" s="73">
        <v>113944.48</v>
      </c>
    </row>
    <row r="15622" spans="2:4" x14ac:dyDescent="0.3">
      <c r="B15622" s="72" t="s">
        <v>500</v>
      </c>
      <c r="C15622" s="74" t="s">
        <v>132</v>
      </c>
      <c r="D15622" s="73">
        <v>863658.33</v>
      </c>
    </row>
    <row r="15623" spans="2:4" x14ac:dyDescent="0.3">
      <c r="B15623" s="72" t="s">
        <v>500</v>
      </c>
      <c r="C15623" s="74" t="s">
        <v>33</v>
      </c>
      <c r="D15623" s="73">
        <v>127185.22</v>
      </c>
    </row>
    <row r="15624" spans="2:4" x14ac:dyDescent="0.3">
      <c r="B15624" s="72" t="s">
        <v>500</v>
      </c>
      <c r="C15624" s="74" t="s">
        <v>35</v>
      </c>
      <c r="D15624" s="73">
        <v>561495.16</v>
      </c>
    </row>
    <row r="15625" spans="2:4" x14ac:dyDescent="0.3">
      <c r="B15625" s="72" t="s">
        <v>500</v>
      </c>
      <c r="C15625" s="74" t="s">
        <v>49</v>
      </c>
      <c r="D15625" s="73">
        <v>335998.81</v>
      </c>
    </row>
    <row r="15626" spans="2:4" x14ac:dyDescent="0.3">
      <c r="B15626" s="72" t="s">
        <v>500</v>
      </c>
      <c r="C15626" s="74" t="s">
        <v>51</v>
      </c>
      <c r="D15626" s="73">
        <v>112355.33</v>
      </c>
    </row>
    <row r="15627" spans="2:4" x14ac:dyDescent="0.3">
      <c r="B15627" s="72" t="s">
        <v>500</v>
      </c>
      <c r="C15627" s="74" t="s">
        <v>57</v>
      </c>
      <c r="D15627" s="73">
        <v>253803.77999999997</v>
      </c>
    </row>
    <row r="15628" spans="2:4" x14ac:dyDescent="0.3">
      <c r="B15628" s="72" t="s">
        <v>500</v>
      </c>
      <c r="C15628" s="74" t="s">
        <v>61</v>
      </c>
      <c r="D15628" s="73">
        <v>355775.99</v>
      </c>
    </row>
    <row r="15629" spans="2:4" x14ac:dyDescent="0.3">
      <c r="B15629" s="72" t="s">
        <v>500</v>
      </c>
      <c r="C15629" s="74" t="s">
        <v>65</v>
      </c>
      <c r="D15629" s="73">
        <v>15737.47</v>
      </c>
    </row>
    <row r="15630" spans="2:4" x14ac:dyDescent="0.3">
      <c r="B15630" s="72" t="s">
        <v>500</v>
      </c>
      <c r="C15630" s="74" t="s">
        <v>67</v>
      </c>
      <c r="D15630" s="73">
        <v>10332.74</v>
      </c>
    </row>
    <row r="15631" spans="2:4" x14ac:dyDescent="0.3">
      <c r="B15631" s="72" t="s">
        <v>500</v>
      </c>
      <c r="C15631" s="74" t="s">
        <v>69</v>
      </c>
      <c r="D15631" s="73">
        <v>225742.84999999998</v>
      </c>
    </row>
    <row r="15632" spans="2:4" x14ac:dyDescent="0.3">
      <c r="B15632" s="72" t="s">
        <v>500</v>
      </c>
      <c r="C15632" s="74" t="s">
        <v>71</v>
      </c>
      <c r="D15632" s="73">
        <v>310823</v>
      </c>
    </row>
    <row r="15633" spans="2:4" x14ac:dyDescent="0.3">
      <c r="B15633" s="72" t="s">
        <v>500</v>
      </c>
      <c r="C15633" s="74" t="s">
        <v>89</v>
      </c>
      <c r="D15633" s="73">
        <v>91695.89</v>
      </c>
    </row>
    <row r="15634" spans="2:4" x14ac:dyDescent="0.3">
      <c r="B15634" s="72" t="s">
        <v>500</v>
      </c>
      <c r="C15634" s="74" t="s">
        <v>91</v>
      </c>
      <c r="D15634" s="73">
        <v>599785.33000000007</v>
      </c>
    </row>
    <row r="15635" spans="2:4" x14ac:dyDescent="0.3">
      <c r="B15635" s="72" t="s">
        <v>500</v>
      </c>
      <c r="C15635" s="74" t="s">
        <v>109</v>
      </c>
      <c r="D15635" s="73">
        <v>126853.75</v>
      </c>
    </row>
    <row r="15636" spans="2:4" x14ac:dyDescent="0.3">
      <c r="B15636" s="72" t="s">
        <v>500</v>
      </c>
      <c r="C15636" s="74" t="s">
        <v>111</v>
      </c>
      <c r="D15636" s="73">
        <v>612775.53</v>
      </c>
    </row>
    <row r="15637" spans="2:4" x14ac:dyDescent="0.3">
      <c r="B15637" s="72" t="s">
        <v>500</v>
      </c>
      <c r="C15637" s="74" t="s">
        <v>117</v>
      </c>
      <c r="D15637" s="73">
        <v>10604.49</v>
      </c>
    </row>
    <row r="15638" spans="2:4" x14ac:dyDescent="0.3">
      <c r="B15638" s="72" t="s">
        <v>500</v>
      </c>
      <c r="C15638" s="74" t="s">
        <v>121</v>
      </c>
      <c r="D15638" s="73">
        <v>24465.71</v>
      </c>
    </row>
    <row r="15639" spans="2:4" x14ac:dyDescent="0.3">
      <c r="B15639" s="72" t="s">
        <v>500</v>
      </c>
      <c r="C15639" s="74" t="s">
        <v>22</v>
      </c>
      <c r="D15639" s="73">
        <v>33200.759999999995</v>
      </c>
    </row>
    <row r="15640" spans="2:4" x14ac:dyDescent="0.3">
      <c r="B15640" s="72" t="s">
        <v>500</v>
      </c>
      <c r="C15640" s="74" t="s">
        <v>10</v>
      </c>
      <c r="D15640" s="73">
        <v>348060.6</v>
      </c>
    </row>
    <row r="15641" spans="2:4" x14ac:dyDescent="0.3">
      <c r="B15641" s="72" t="s">
        <v>500</v>
      </c>
      <c r="C15641" s="74" t="s">
        <v>16</v>
      </c>
      <c r="D15641" s="73">
        <v>152691.84</v>
      </c>
    </row>
    <row r="15642" spans="2:4" x14ac:dyDescent="0.3">
      <c r="B15642" s="72" t="s">
        <v>500</v>
      </c>
      <c r="C15642" s="74" t="s">
        <v>18</v>
      </c>
      <c r="D15642" s="73">
        <v>797579.76</v>
      </c>
    </row>
    <row r="15643" spans="2:4" x14ac:dyDescent="0.3">
      <c r="B15643" s="72" t="s">
        <v>500</v>
      </c>
      <c r="C15643" s="74" t="s">
        <v>20</v>
      </c>
      <c r="D15643" s="73">
        <v>17365.2</v>
      </c>
    </row>
    <row r="15644" spans="2:4" x14ac:dyDescent="0.3">
      <c r="B15644" s="72" t="s">
        <v>540</v>
      </c>
      <c r="C15644" s="74" t="s">
        <v>194</v>
      </c>
      <c r="D15644" s="73">
        <v>201168.59000000003</v>
      </c>
    </row>
    <row r="15645" spans="2:4" x14ac:dyDescent="0.3">
      <c r="B15645" s="72" t="s">
        <v>540</v>
      </c>
      <c r="C15645" s="74" t="s">
        <v>193</v>
      </c>
      <c r="D15645" s="73">
        <v>-201168.59</v>
      </c>
    </row>
    <row r="15646" spans="2:4" x14ac:dyDescent="0.3">
      <c r="B15646" s="72" t="s">
        <v>540</v>
      </c>
      <c r="C15646" s="74" t="s">
        <v>185</v>
      </c>
      <c r="D15646" s="73">
        <v>124716</v>
      </c>
    </row>
    <row r="15647" spans="2:4" x14ac:dyDescent="0.3">
      <c r="B15647" s="72" t="s">
        <v>540</v>
      </c>
      <c r="C15647" s="74" t="s">
        <v>186</v>
      </c>
      <c r="D15647" s="73">
        <v>174172.76</v>
      </c>
    </row>
    <row r="15648" spans="2:4" x14ac:dyDescent="0.3">
      <c r="B15648" s="72" t="s">
        <v>540</v>
      </c>
      <c r="C15648" s="74" t="s">
        <v>187</v>
      </c>
      <c r="D15648" s="73">
        <v>368033.69</v>
      </c>
    </row>
    <row r="15649" spans="2:4" x14ac:dyDescent="0.3">
      <c r="B15649" s="72" t="s">
        <v>540</v>
      </c>
      <c r="C15649" s="74" t="s">
        <v>190</v>
      </c>
      <c r="D15649" s="73">
        <v>167638.42000000001</v>
      </c>
    </row>
    <row r="15650" spans="2:4" x14ac:dyDescent="0.3">
      <c r="B15650" s="72" t="s">
        <v>540</v>
      </c>
      <c r="C15650" s="74" t="s">
        <v>191</v>
      </c>
      <c r="D15650" s="73">
        <v>296569</v>
      </c>
    </row>
    <row r="15651" spans="2:4" x14ac:dyDescent="0.3">
      <c r="B15651" s="72" t="s">
        <v>540</v>
      </c>
      <c r="C15651" s="74" t="s">
        <v>192</v>
      </c>
      <c r="D15651" s="73">
        <v>12839303.529999999</v>
      </c>
    </row>
    <row r="15652" spans="2:4" x14ac:dyDescent="0.3">
      <c r="B15652" s="72" t="s">
        <v>540</v>
      </c>
      <c r="C15652" s="74" t="s">
        <v>172</v>
      </c>
      <c r="D15652" s="73">
        <v>69186.58</v>
      </c>
    </row>
    <row r="15653" spans="2:4" x14ac:dyDescent="0.3">
      <c r="B15653" s="72" t="s">
        <v>540</v>
      </c>
      <c r="C15653" s="74" t="s">
        <v>174</v>
      </c>
      <c r="D15653" s="73">
        <v>155700.38</v>
      </c>
    </row>
    <row r="15654" spans="2:4" x14ac:dyDescent="0.3">
      <c r="B15654" s="72" t="s">
        <v>540</v>
      </c>
      <c r="C15654" s="74" t="s">
        <v>178</v>
      </c>
      <c r="D15654" s="73">
        <v>333519.83999999997</v>
      </c>
    </row>
    <row r="15655" spans="2:4" x14ac:dyDescent="0.3">
      <c r="B15655" s="72" t="s">
        <v>540</v>
      </c>
      <c r="C15655" s="74" t="s">
        <v>180</v>
      </c>
      <c r="D15655" s="73">
        <v>282565.38</v>
      </c>
    </row>
    <row r="15656" spans="2:4" x14ac:dyDescent="0.3">
      <c r="B15656" s="72" t="s">
        <v>540</v>
      </c>
      <c r="C15656" s="74" t="s">
        <v>182</v>
      </c>
      <c r="D15656" s="73">
        <v>4815756.6000000006</v>
      </c>
    </row>
    <row r="15657" spans="2:4" x14ac:dyDescent="0.3">
      <c r="B15657" s="72" t="s">
        <v>540</v>
      </c>
      <c r="C15657" s="74" t="s">
        <v>139</v>
      </c>
      <c r="D15657" s="73">
        <v>1566094.5999999994</v>
      </c>
    </row>
    <row r="15658" spans="2:4" x14ac:dyDescent="0.3">
      <c r="B15658" s="72" t="s">
        <v>540</v>
      </c>
      <c r="C15658" s="74" t="s">
        <v>141</v>
      </c>
      <c r="D15658" s="73">
        <v>1899456.8600000003</v>
      </c>
    </row>
    <row r="15659" spans="2:4" x14ac:dyDescent="0.3">
      <c r="B15659" s="72" t="s">
        <v>540</v>
      </c>
      <c r="C15659" s="74" t="s">
        <v>143</v>
      </c>
      <c r="D15659" s="73">
        <v>63918.849999999991</v>
      </c>
    </row>
    <row r="15660" spans="2:4" x14ac:dyDescent="0.3">
      <c r="B15660" s="72" t="s">
        <v>540</v>
      </c>
      <c r="C15660" s="74" t="s">
        <v>145</v>
      </c>
      <c r="D15660" s="73">
        <v>41443.799999999996</v>
      </c>
    </row>
    <row r="15661" spans="2:4" x14ac:dyDescent="0.3">
      <c r="B15661" s="72" t="s">
        <v>540</v>
      </c>
      <c r="C15661" s="74" t="s">
        <v>147</v>
      </c>
      <c r="D15661" s="73">
        <v>28770.730000000003</v>
      </c>
    </row>
    <row r="15662" spans="2:4" x14ac:dyDescent="0.3">
      <c r="B15662" s="72" t="s">
        <v>540</v>
      </c>
      <c r="C15662" s="74" t="s">
        <v>149</v>
      </c>
      <c r="D15662" s="73">
        <v>21793.389999999992</v>
      </c>
    </row>
    <row r="15663" spans="2:4" x14ac:dyDescent="0.3">
      <c r="B15663" s="72" t="s">
        <v>540</v>
      </c>
      <c r="C15663" s="74" t="s">
        <v>159</v>
      </c>
      <c r="D15663" s="73">
        <v>557916.25</v>
      </c>
    </row>
    <row r="15664" spans="2:4" x14ac:dyDescent="0.3">
      <c r="B15664" s="72" t="s">
        <v>540</v>
      </c>
      <c r="C15664" s="74" t="s">
        <v>161</v>
      </c>
      <c r="D15664" s="73">
        <v>1937347.8500000003</v>
      </c>
    </row>
    <row r="15665" spans="2:4" x14ac:dyDescent="0.3">
      <c r="B15665" s="72" t="s">
        <v>540</v>
      </c>
      <c r="C15665" s="74" t="s">
        <v>163</v>
      </c>
      <c r="D15665" s="73">
        <v>417603.36</v>
      </c>
    </row>
    <row r="15666" spans="2:4" x14ac:dyDescent="0.3">
      <c r="B15666" s="72" t="s">
        <v>540</v>
      </c>
      <c r="C15666" s="74" t="s">
        <v>165</v>
      </c>
      <c r="D15666" s="73">
        <v>1042949.9700000002</v>
      </c>
    </row>
    <row r="15667" spans="2:4" x14ac:dyDescent="0.3">
      <c r="B15667" s="72" t="s">
        <v>540</v>
      </c>
      <c r="C15667" s="74" t="s">
        <v>124</v>
      </c>
      <c r="D15667" s="73">
        <v>587907.14999999991</v>
      </c>
    </row>
    <row r="15668" spans="2:4" x14ac:dyDescent="0.3">
      <c r="B15668" s="72" t="s">
        <v>540</v>
      </c>
      <c r="C15668" s="74" t="s">
        <v>126</v>
      </c>
      <c r="D15668" s="73">
        <v>41027.990000000005</v>
      </c>
    </row>
    <row r="15669" spans="2:4" x14ac:dyDescent="0.3">
      <c r="B15669" s="72" t="s">
        <v>540</v>
      </c>
      <c r="C15669" s="74" t="s">
        <v>128</v>
      </c>
      <c r="D15669" s="73">
        <v>479198.68000000005</v>
      </c>
    </row>
    <row r="15670" spans="2:4" x14ac:dyDescent="0.3">
      <c r="B15670" s="72" t="s">
        <v>540</v>
      </c>
      <c r="C15670" s="74" t="s">
        <v>130</v>
      </c>
      <c r="D15670" s="73">
        <v>162158.81999999998</v>
      </c>
    </row>
    <row r="15671" spans="2:4" x14ac:dyDescent="0.3">
      <c r="B15671" s="72" t="s">
        <v>540</v>
      </c>
      <c r="C15671" s="74" t="s">
        <v>132</v>
      </c>
      <c r="D15671" s="73">
        <v>967882.55999999994</v>
      </c>
    </row>
    <row r="15672" spans="2:4" x14ac:dyDescent="0.3">
      <c r="B15672" s="72" t="s">
        <v>540</v>
      </c>
      <c r="C15672" s="74" t="s">
        <v>39</v>
      </c>
      <c r="D15672" s="73">
        <v>20841.37</v>
      </c>
    </row>
    <row r="15673" spans="2:4" x14ac:dyDescent="0.3">
      <c r="B15673" s="72" t="s">
        <v>540</v>
      </c>
      <c r="C15673" s="74" t="s">
        <v>49</v>
      </c>
      <c r="D15673" s="73">
        <v>275933.41000000003</v>
      </c>
    </row>
    <row r="15674" spans="2:4" x14ac:dyDescent="0.3">
      <c r="B15674" s="72" t="s">
        <v>540</v>
      </c>
      <c r="C15674" s="74" t="s">
        <v>51</v>
      </c>
      <c r="D15674" s="73">
        <v>150998.9</v>
      </c>
    </row>
    <row r="15675" spans="2:4" x14ac:dyDescent="0.3">
      <c r="B15675" s="72" t="s">
        <v>540</v>
      </c>
      <c r="C15675" s="74" t="s">
        <v>57</v>
      </c>
      <c r="D15675" s="73">
        <v>33547.299999999996</v>
      </c>
    </row>
    <row r="15676" spans="2:4" x14ac:dyDescent="0.3">
      <c r="B15676" s="72" t="s">
        <v>540</v>
      </c>
      <c r="C15676" s="74" t="s">
        <v>61</v>
      </c>
      <c r="D15676" s="73">
        <v>57508.28</v>
      </c>
    </row>
    <row r="15677" spans="2:4" x14ac:dyDescent="0.3">
      <c r="B15677" s="72" t="s">
        <v>540</v>
      </c>
      <c r="C15677" s="74" t="s">
        <v>63</v>
      </c>
      <c r="D15677" s="73">
        <v>204970.26</v>
      </c>
    </row>
    <row r="15678" spans="2:4" x14ac:dyDescent="0.3">
      <c r="B15678" s="72" t="s">
        <v>540</v>
      </c>
      <c r="C15678" s="74" t="s">
        <v>67</v>
      </c>
      <c r="D15678" s="73">
        <v>1660.47</v>
      </c>
    </row>
    <row r="15679" spans="2:4" x14ac:dyDescent="0.3">
      <c r="B15679" s="72" t="s">
        <v>540</v>
      </c>
      <c r="C15679" s="74" t="s">
        <v>69</v>
      </c>
      <c r="D15679" s="73">
        <v>234500.65000000002</v>
      </c>
    </row>
    <row r="15680" spans="2:4" x14ac:dyDescent="0.3">
      <c r="B15680" s="72" t="s">
        <v>540</v>
      </c>
      <c r="C15680" s="74" t="s">
        <v>71</v>
      </c>
      <c r="D15680" s="73">
        <v>401552</v>
      </c>
    </row>
    <row r="15681" spans="2:4" x14ac:dyDescent="0.3">
      <c r="B15681" s="72" t="s">
        <v>540</v>
      </c>
      <c r="C15681" s="74" t="s">
        <v>79</v>
      </c>
      <c r="D15681" s="73">
        <v>21063.29</v>
      </c>
    </row>
    <row r="15682" spans="2:4" x14ac:dyDescent="0.3">
      <c r="B15682" s="72" t="s">
        <v>540</v>
      </c>
      <c r="C15682" s="74" t="s">
        <v>81</v>
      </c>
      <c r="D15682" s="73">
        <v>114655.76</v>
      </c>
    </row>
    <row r="15683" spans="2:4" x14ac:dyDescent="0.3">
      <c r="B15683" s="72" t="s">
        <v>540</v>
      </c>
      <c r="C15683" s="74" t="s">
        <v>85</v>
      </c>
      <c r="D15683" s="73">
        <v>6484.85</v>
      </c>
    </row>
    <row r="15684" spans="2:4" x14ac:dyDescent="0.3">
      <c r="B15684" s="72" t="s">
        <v>540</v>
      </c>
      <c r="C15684" s="74" t="s">
        <v>89</v>
      </c>
      <c r="D15684" s="73">
        <v>7206.02</v>
      </c>
    </row>
    <row r="15685" spans="2:4" x14ac:dyDescent="0.3">
      <c r="B15685" s="72" t="s">
        <v>540</v>
      </c>
      <c r="C15685" s="74" t="s">
        <v>91</v>
      </c>
      <c r="D15685" s="73">
        <v>320571.94999999995</v>
      </c>
    </row>
    <row r="15686" spans="2:4" x14ac:dyDescent="0.3">
      <c r="B15686" s="72" t="s">
        <v>540</v>
      </c>
      <c r="C15686" s="74" t="s">
        <v>93</v>
      </c>
      <c r="D15686" s="73">
        <v>89489.510000000009</v>
      </c>
    </row>
    <row r="15687" spans="2:4" x14ac:dyDescent="0.3">
      <c r="B15687" s="72" t="s">
        <v>540</v>
      </c>
      <c r="C15687" s="74" t="s">
        <v>95</v>
      </c>
      <c r="D15687" s="73">
        <v>50110.67</v>
      </c>
    </row>
    <row r="15688" spans="2:4" x14ac:dyDescent="0.3">
      <c r="B15688" s="72" t="s">
        <v>540</v>
      </c>
      <c r="C15688" s="74" t="s">
        <v>97</v>
      </c>
      <c r="D15688" s="73">
        <v>26462.18</v>
      </c>
    </row>
    <row r="15689" spans="2:4" x14ac:dyDescent="0.3">
      <c r="B15689" s="72" t="s">
        <v>540</v>
      </c>
      <c r="C15689" s="74" t="s">
        <v>99</v>
      </c>
      <c r="D15689" s="73">
        <v>80681.16</v>
      </c>
    </row>
    <row r="15690" spans="2:4" x14ac:dyDescent="0.3">
      <c r="B15690" s="72" t="s">
        <v>540</v>
      </c>
      <c r="C15690" s="74" t="s">
        <v>101</v>
      </c>
      <c r="D15690" s="73">
        <v>42937.67</v>
      </c>
    </row>
    <row r="15691" spans="2:4" x14ac:dyDescent="0.3">
      <c r="B15691" s="72" t="s">
        <v>540</v>
      </c>
      <c r="C15691" s="74" t="s">
        <v>103</v>
      </c>
      <c r="D15691" s="73">
        <v>569.5</v>
      </c>
    </row>
    <row r="15692" spans="2:4" x14ac:dyDescent="0.3">
      <c r="B15692" s="72" t="s">
        <v>540</v>
      </c>
      <c r="C15692" s="74" t="s">
        <v>105</v>
      </c>
      <c r="D15692" s="73">
        <v>28659.51</v>
      </c>
    </row>
    <row r="15693" spans="2:4" x14ac:dyDescent="0.3">
      <c r="B15693" s="72" t="s">
        <v>540</v>
      </c>
      <c r="C15693" s="74" t="s">
        <v>107</v>
      </c>
      <c r="D15693" s="73">
        <v>18265</v>
      </c>
    </row>
    <row r="15694" spans="2:4" x14ac:dyDescent="0.3">
      <c r="B15694" s="72" t="s">
        <v>540</v>
      </c>
      <c r="C15694" s="74" t="s">
        <v>109</v>
      </c>
      <c r="D15694" s="73">
        <v>414563.25</v>
      </c>
    </row>
    <row r="15695" spans="2:4" x14ac:dyDescent="0.3">
      <c r="B15695" s="72" t="s">
        <v>540</v>
      </c>
      <c r="C15695" s="74" t="s">
        <v>111</v>
      </c>
      <c r="D15695" s="73">
        <v>8556.61</v>
      </c>
    </row>
    <row r="15696" spans="2:4" x14ac:dyDescent="0.3">
      <c r="B15696" s="72" t="s">
        <v>540</v>
      </c>
      <c r="C15696" s="74" t="s">
        <v>119</v>
      </c>
      <c r="D15696" s="73">
        <v>4708.3599999999997</v>
      </c>
    </row>
    <row r="15697" spans="2:4" x14ac:dyDescent="0.3">
      <c r="B15697" s="72" t="s">
        <v>540</v>
      </c>
      <c r="C15697" s="74" t="s">
        <v>121</v>
      </c>
      <c r="D15697" s="73">
        <v>22914.11</v>
      </c>
    </row>
    <row r="15698" spans="2:4" x14ac:dyDescent="0.3">
      <c r="B15698" s="72" t="s">
        <v>540</v>
      </c>
      <c r="C15698" s="74" t="s">
        <v>22</v>
      </c>
      <c r="D15698" s="73">
        <v>13674.740000000002</v>
      </c>
    </row>
    <row r="15699" spans="2:4" x14ac:dyDescent="0.3">
      <c r="B15699" s="72" t="s">
        <v>540</v>
      </c>
      <c r="C15699" s="74" t="s">
        <v>6</v>
      </c>
      <c r="D15699" s="73">
        <v>33935.57</v>
      </c>
    </row>
    <row r="15700" spans="2:4" x14ac:dyDescent="0.3">
      <c r="B15700" s="72" t="s">
        <v>540</v>
      </c>
      <c r="C15700" s="74" t="s">
        <v>10</v>
      </c>
      <c r="D15700" s="73">
        <v>337300.74</v>
      </c>
    </row>
    <row r="15701" spans="2:4" x14ac:dyDescent="0.3">
      <c r="B15701" s="72" t="s">
        <v>540</v>
      </c>
      <c r="C15701" s="74" t="s">
        <v>14</v>
      </c>
      <c r="D15701" s="73">
        <v>103614.04</v>
      </c>
    </row>
    <row r="15702" spans="2:4" x14ac:dyDescent="0.3">
      <c r="B15702" s="72" t="s">
        <v>540</v>
      </c>
      <c r="C15702" s="74" t="s">
        <v>16</v>
      </c>
      <c r="D15702" s="73">
        <v>11242.4</v>
      </c>
    </row>
    <row r="15703" spans="2:4" x14ac:dyDescent="0.3">
      <c r="B15703" s="72" t="s">
        <v>518</v>
      </c>
      <c r="C15703" s="74" t="s">
        <v>194</v>
      </c>
      <c r="D15703" s="73">
        <v>240692.62999999998</v>
      </c>
    </row>
    <row r="15704" spans="2:4" x14ac:dyDescent="0.3">
      <c r="B15704" s="72" t="s">
        <v>518</v>
      </c>
      <c r="C15704" s="74" t="s">
        <v>193</v>
      </c>
      <c r="D15704" s="73">
        <v>-240692.63</v>
      </c>
    </row>
    <row r="15705" spans="2:4" x14ac:dyDescent="0.3">
      <c r="B15705" s="72" t="s">
        <v>518</v>
      </c>
      <c r="C15705" s="74" t="s">
        <v>185</v>
      </c>
      <c r="D15705" s="73">
        <v>336183</v>
      </c>
    </row>
    <row r="15706" spans="2:4" x14ac:dyDescent="0.3">
      <c r="B15706" s="72" t="s">
        <v>518</v>
      </c>
      <c r="C15706" s="74" t="s">
        <v>186</v>
      </c>
      <c r="D15706" s="73">
        <v>148726.33000000002</v>
      </c>
    </row>
    <row r="15707" spans="2:4" x14ac:dyDescent="0.3">
      <c r="B15707" s="72" t="s">
        <v>518</v>
      </c>
      <c r="C15707" s="74" t="s">
        <v>187</v>
      </c>
      <c r="D15707" s="73">
        <v>749367.87</v>
      </c>
    </row>
    <row r="15708" spans="2:4" x14ac:dyDescent="0.3">
      <c r="B15708" s="72" t="s">
        <v>518</v>
      </c>
      <c r="C15708" s="74" t="s">
        <v>190</v>
      </c>
      <c r="D15708" s="73">
        <v>132024.19999999998</v>
      </c>
    </row>
    <row r="15709" spans="2:4" x14ac:dyDescent="0.3">
      <c r="B15709" s="72" t="s">
        <v>518</v>
      </c>
      <c r="C15709" s="74" t="s">
        <v>191</v>
      </c>
      <c r="D15709" s="73">
        <v>338306.38</v>
      </c>
    </row>
    <row r="15710" spans="2:4" x14ac:dyDescent="0.3">
      <c r="B15710" s="72" t="s">
        <v>518</v>
      </c>
      <c r="C15710" s="74" t="s">
        <v>192</v>
      </c>
      <c r="D15710" s="73">
        <v>12479255.960000003</v>
      </c>
    </row>
    <row r="15711" spans="2:4" x14ac:dyDescent="0.3">
      <c r="B15711" s="72" t="s">
        <v>518</v>
      </c>
      <c r="C15711" s="74" t="s">
        <v>172</v>
      </c>
      <c r="D15711" s="73">
        <v>116023.5</v>
      </c>
    </row>
    <row r="15712" spans="2:4" x14ac:dyDescent="0.3">
      <c r="B15712" s="72" t="s">
        <v>518</v>
      </c>
      <c r="C15712" s="74" t="s">
        <v>174</v>
      </c>
      <c r="D15712" s="73">
        <v>509320.39</v>
      </c>
    </row>
    <row r="15713" spans="2:4" x14ac:dyDescent="0.3">
      <c r="B15713" s="72" t="s">
        <v>518</v>
      </c>
      <c r="C15713" s="74" t="s">
        <v>178</v>
      </c>
      <c r="D15713" s="73">
        <v>262652.12</v>
      </c>
    </row>
    <row r="15714" spans="2:4" x14ac:dyDescent="0.3">
      <c r="B15714" s="72" t="s">
        <v>518</v>
      </c>
      <c r="C15714" s="74" t="s">
        <v>180</v>
      </c>
      <c r="D15714" s="73">
        <v>342682.86</v>
      </c>
    </row>
    <row r="15715" spans="2:4" x14ac:dyDescent="0.3">
      <c r="B15715" s="72" t="s">
        <v>518</v>
      </c>
      <c r="C15715" s="74" t="s">
        <v>182</v>
      </c>
      <c r="D15715" s="73">
        <v>5583032.3299999991</v>
      </c>
    </row>
    <row r="15716" spans="2:4" x14ac:dyDescent="0.3">
      <c r="B15716" s="72" t="s">
        <v>518</v>
      </c>
      <c r="C15716" s="74" t="s">
        <v>135</v>
      </c>
      <c r="D15716" s="73">
        <v>10611.820000000003</v>
      </c>
    </row>
    <row r="15717" spans="2:4" x14ac:dyDescent="0.3">
      <c r="B15717" s="72" t="s">
        <v>518</v>
      </c>
      <c r="C15717" s="74" t="s">
        <v>137</v>
      </c>
      <c r="D15717" s="73">
        <v>22142.700000000004</v>
      </c>
    </row>
    <row r="15718" spans="2:4" x14ac:dyDescent="0.3">
      <c r="B15718" s="72" t="s">
        <v>518</v>
      </c>
      <c r="C15718" s="74" t="s">
        <v>139</v>
      </c>
      <c r="D15718" s="73">
        <v>1745230.16</v>
      </c>
    </row>
    <row r="15719" spans="2:4" x14ac:dyDescent="0.3">
      <c r="B15719" s="72" t="s">
        <v>518</v>
      </c>
      <c r="C15719" s="74" t="s">
        <v>141</v>
      </c>
      <c r="D15719" s="73">
        <v>1765568.4200000002</v>
      </c>
    </row>
    <row r="15720" spans="2:4" x14ac:dyDescent="0.3">
      <c r="B15720" s="72" t="s">
        <v>518</v>
      </c>
      <c r="C15720" s="74" t="s">
        <v>143</v>
      </c>
      <c r="D15720" s="73">
        <v>100991.8</v>
      </c>
    </row>
    <row r="15721" spans="2:4" x14ac:dyDescent="0.3">
      <c r="B15721" s="72" t="s">
        <v>518</v>
      </c>
      <c r="C15721" s="74" t="s">
        <v>145</v>
      </c>
      <c r="D15721" s="73">
        <v>51546.599999999991</v>
      </c>
    </row>
    <row r="15722" spans="2:4" x14ac:dyDescent="0.3">
      <c r="B15722" s="72" t="s">
        <v>518</v>
      </c>
      <c r="C15722" s="74" t="s">
        <v>147</v>
      </c>
      <c r="D15722" s="73">
        <v>1197.04</v>
      </c>
    </row>
    <row r="15723" spans="2:4" x14ac:dyDescent="0.3">
      <c r="B15723" s="72" t="s">
        <v>518</v>
      </c>
      <c r="C15723" s="74" t="s">
        <v>159</v>
      </c>
      <c r="D15723" s="73">
        <v>732275.39</v>
      </c>
    </row>
    <row r="15724" spans="2:4" x14ac:dyDescent="0.3">
      <c r="B15724" s="72" t="s">
        <v>518</v>
      </c>
      <c r="C15724" s="74" t="s">
        <v>161</v>
      </c>
      <c r="D15724" s="73">
        <v>1976440.6400000001</v>
      </c>
    </row>
    <row r="15725" spans="2:4" x14ac:dyDescent="0.3">
      <c r="B15725" s="72" t="s">
        <v>518</v>
      </c>
      <c r="C15725" s="74" t="s">
        <v>163</v>
      </c>
      <c r="D15725" s="73">
        <v>502627.66000000003</v>
      </c>
    </row>
    <row r="15726" spans="2:4" x14ac:dyDescent="0.3">
      <c r="B15726" s="72" t="s">
        <v>518</v>
      </c>
      <c r="C15726" s="74" t="s">
        <v>165</v>
      </c>
      <c r="D15726" s="73">
        <v>1045495.0099999998</v>
      </c>
    </row>
    <row r="15727" spans="2:4" x14ac:dyDescent="0.3">
      <c r="B15727" s="72" t="s">
        <v>518</v>
      </c>
      <c r="C15727" s="74" t="s">
        <v>124</v>
      </c>
      <c r="D15727" s="73">
        <v>14069.71</v>
      </c>
    </row>
    <row r="15728" spans="2:4" x14ac:dyDescent="0.3">
      <c r="B15728" s="72" t="s">
        <v>518</v>
      </c>
      <c r="C15728" s="74" t="s">
        <v>126</v>
      </c>
      <c r="D15728" s="73">
        <v>160593.97000000003</v>
      </c>
    </row>
    <row r="15729" spans="2:4" x14ac:dyDescent="0.3">
      <c r="B15729" s="72" t="s">
        <v>518</v>
      </c>
      <c r="C15729" s="74" t="s">
        <v>128</v>
      </c>
      <c r="D15729" s="73">
        <v>281891.98</v>
      </c>
    </row>
    <row r="15730" spans="2:4" x14ac:dyDescent="0.3">
      <c r="B15730" s="72" t="s">
        <v>518</v>
      </c>
      <c r="C15730" s="74" t="s">
        <v>130</v>
      </c>
      <c r="D15730" s="73">
        <v>246191.31999999998</v>
      </c>
    </row>
    <row r="15731" spans="2:4" x14ac:dyDescent="0.3">
      <c r="B15731" s="72" t="s">
        <v>518</v>
      </c>
      <c r="C15731" s="74" t="s">
        <v>132</v>
      </c>
      <c r="D15731" s="73">
        <v>917550.27000000014</v>
      </c>
    </row>
    <row r="15732" spans="2:4" x14ac:dyDescent="0.3">
      <c r="B15732" s="72" t="s">
        <v>518</v>
      </c>
      <c r="C15732" s="74" t="s">
        <v>33</v>
      </c>
      <c r="D15732" s="73">
        <v>4233.3599999999997</v>
      </c>
    </row>
    <row r="15733" spans="2:4" x14ac:dyDescent="0.3">
      <c r="B15733" s="72" t="s">
        <v>518</v>
      </c>
      <c r="C15733" s="74" t="s">
        <v>35</v>
      </c>
      <c r="D15733" s="73">
        <v>64490.16</v>
      </c>
    </row>
    <row r="15734" spans="2:4" x14ac:dyDescent="0.3">
      <c r="B15734" s="72" t="s">
        <v>518</v>
      </c>
      <c r="C15734" s="74" t="s">
        <v>39</v>
      </c>
      <c r="D15734" s="73">
        <v>75729.649999999994</v>
      </c>
    </row>
    <row r="15735" spans="2:4" x14ac:dyDescent="0.3">
      <c r="B15735" s="72" t="s">
        <v>518</v>
      </c>
      <c r="C15735" s="74" t="s">
        <v>41</v>
      </c>
      <c r="D15735" s="73">
        <v>64149.69</v>
      </c>
    </row>
    <row r="15736" spans="2:4" x14ac:dyDescent="0.3">
      <c r="B15736" s="72" t="s">
        <v>518</v>
      </c>
      <c r="C15736" s="74" t="s">
        <v>47</v>
      </c>
      <c r="D15736" s="73">
        <v>56250.9</v>
      </c>
    </row>
    <row r="15737" spans="2:4" x14ac:dyDescent="0.3">
      <c r="B15737" s="72" t="s">
        <v>518</v>
      </c>
      <c r="C15737" s="74" t="s">
        <v>49</v>
      </c>
      <c r="D15737" s="73">
        <v>254432.93</v>
      </c>
    </row>
    <row r="15738" spans="2:4" x14ac:dyDescent="0.3">
      <c r="B15738" s="72" t="s">
        <v>518</v>
      </c>
      <c r="C15738" s="74" t="s">
        <v>51</v>
      </c>
      <c r="D15738" s="73">
        <v>83570.859999999986</v>
      </c>
    </row>
    <row r="15739" spans="2:4" x14ac:dyDescent="0.3">
      <c r="B15739" s="72" t="s">
        <v>518</v>
      </c>
      <c r="C15739" s="74" t="s">
        <v>55</v>
      </c>
      <c r="D15739" s="73">
        <v>145063.22</v>
      </c>
    </row>
    <row r="15740" spans="2:4" x14ac:dyDescent="0.3">
      <c r="B15740" s="72" t="s">
        <v>518</v>
      </c>
      <c r="C15740" s="74" t="s">
        <v>57</v>
      </c>
      <c r="D15740" s="73">
        <v>22342.34</v>
      </c>
    </row>
    <row r="15741" spans="2:4" x14ac:dyDescent="0.3">
      <c r="B15741" s="72" t="s">
        <v>518</v>
      </c>
      <c r="C15741" s="74" t="s">
        <v>61</v>
      </c>
      <c r="D15741" s="73">
        <v>33741.99</v>
      </c>
    </row>
    <row r="15742" spans="2:4" x14ac:dyDescent="0.3">
      <c r="B15742" s="72" t="s">
        <v>518</v>
      </c>
      <c r="C15742" s="74" t="s">
        <v>63</v>
      </c>
      <c r="D15742" s="73">
        <v>511137.7</v>
      </c>
    </row>
    <row r="15743" spans="2:4" x14ac:dyDescent="0.3">
      <c r="B15743" s="72" t="s">
        <v>518</v>
      </c>
      <c r="C15743" s="74" t="s">
        <v>65</v>
      </c>
      <c r="D15743" s="73">
        <v>37001.42</v>
      </c>
    </row>
    <row r="15744" spans="2:4" x14ac:dyDescent="0.3">
      <c r="B15744" s="72" t="s">
        <v>518</v>
      </c>
      <c r="C15744" s="74" t="s">
        <v>67</v>
      </c>
      <c r="D15744" s="73">
        <v>728</v>
      </c>
    </row>
    <row r="15745" spans="2:4" x14ac:dyDescent="0.3">
      <c r="B15745" s="72" t="s">
        <v>518</v>
      </c>
      <c r="C15745" s="74" t="s">
        <v>69</v>
      </c>
      <c r="D15745" s="73">
        <v>287819.31</v>
      </c>
    </row>
    <row r="15746" spans="2:4" x14ac:dyDescent="0.3">
      <c r="B15746" s="72" t="s">
        <v>518</v>
      </c>
      <c r="C15746" s="74" t="s">
        <v>71</v>
      </c>
      <c r="D15746" s="73">
        <v>397910.61</v>
      </c>
    </row>
    <row r="15747" spans="2:4" x14ac:dyDescent="0.3">
      <c r="B15747" s="72" t="s">
        <v>518</v>
      </c>
      <c r="C15747" s="74" t="s">
        <v>73</v>
      </c>
      <c r="D15747" s="73">
        <v>34580.699999999997</v>
      </c>
    </row>
    <row r="15748" spans="2:4" x14ac:dyDescent="0.3">
      <c r="B15748" s="72" t="s">
        <v>518</v>
      </c>
      <c r="C15748" s="74" t="s">
        <v>77</v>
      </c>
      <c r="D15748" s="73">
        <v>44264</v>
      </c>
    </row>
    <row r="15749" spans="2:4" x14ac:dyDescent="0.3">
      <c r="B15749" s="72" t="s">
        <v>518</v>
      </c>
      <c r="C15749" s="74" t="s">
        <v>85</v>
      </c>
      <c r="D15749" s="73">
        <v>37255.949999999997</v>
      </c>
    </row>
    <row r="15750" spans="2:4" x14ac:dyDescent="0.3">
      <c r="B15750" s="72" t="s">
        <v>518</v>
      </c>
      <c r="C15750" s="74" t="s">
        <v>87</v>
      </c>
      <c r="D15750" s="73">
        <v>5715.2</v>
      </c>
    </row>
    <row r="15751" spans="2:4" x14ac:dyDescent="0.3">
      <c r="B15751" s="72" t="s">
        <v>518</v>
      </c>
      <c r="C15751" s="74" t="s">
        <v>89</v>
      </c>
      <c r="D15751" s="73">
        <v>550.33000000000004</v>
      </c>
    </row>
    <row r="15752" spans="2:4" x14ac:dyDescent="0.3">
      <c r="B15752" s="72" t="s">
        <v>518</v>
      </c>
      <c r="C15752" s="74" t="s">
        <v>91</v>
      </c>
      <c r="D15752" s="73">
        <v>105373.54</v>
      </c>
    </row>
    <row r="15753" spans="2:4" x14ac:dyDescent="0.3">
      <c r="B15753" s="72" t="s">
        <v>518</v>
      </c>
      <c r="C15753" s="74" t="s">
        <v>93</v>
      </c>
      <c r="D15753" s="73">
        <v>1938.24</v>
      </c>
    </row>
    <row r="15754" spans="2:4" x14ac:dyDescent="0.3">
      <c r="B15754" s="72" t="s">
        <v>518</v>
      </c>
      <c r="C15754" s="74" t="s">
        <v>95</v>
      </c>
      <c r="D15754" s="73">
        <v>20158.760000000002</v>
      </c>
    </row>
    <row r="15755" spans="2:4" x14ac:dyDescent="0.3">
      <c r="B15755" s="72" t="s">
        <v>518</v>
      </c>
      <c r="C15755" s="74" t="s">
        <v>97</v>
      </c>
      <c r="D15755" s="73">
        <v>10475.56</v>
      </c>
    </row>
    <row r="15756" spans="2:4" x14ac:dyDescent="0.3">
      <c r="B15756" s="72" t="s">
        <v>518</v>
      </c>
      <c r="C15756" s="74" t="s">
        <v>101</v>
      </c>
      <c r="D15756" s="73">
        <v>10478.65</v>
      </c>
    </row>
    <row r="15757" spans="2:4" x14ac:dyDescent="0.3">
      <c r="B15757" s="72" t="s">
        <v>518</v>
      </c>
      <c r="C15757" s="74" t="s">
        <v>105</v>
      </c>
      <c r="D15757" s="73">
        <v>45503.61</v>
      </c>
    </row>
    <row r="15758" spans="2:4" x14ac:dyDescent="0.3">
      <c r="B15758" s="72" t="s">
        <v>518</v>
      </c>
      <c r="C15758" s="74" t="s">
        <v>107</v>
      </c>
      <c r="D15758" s="73">
        <v>73616.5</v>
      </c>
    </row>
    <row r="15759" spans="2:4" x14ac:dyDescent="0.3">
      <c r="B15759" s="72" t="s">
        <v>518</v>
      </c>
      <c r="C15759" s="74" t="s">
        <v>109</v>
      </c>
      <c r="D15759" s="73">
        <v>584485.73</v>
      </c>
    </row>
    <row r="15760" spans="2:4" x14ac:dyDescent="0.3">
      <c r="B15760" s="72" t="s">
        <v>518</v>
      </c>
      <c r="C15760" s="74" t="s">
        <v>111</v>
      </c>
      <c r="D15760" s="73">
        <v>71399.42</v>
      </c>
    </row>
    <row r="15761" spans="2:4" x14ac:dyDescent="0.3">
      <c r="B15761" s="72" t="s">
        <v>518</v>
      </c>
      <c r="C15761" s="74" t="s">
        <v>115</v>
      </c>
      <c r="D15761" s="73">
        <v>1247.99</v>
      </c>
    </row>
    <row r="15762" spans="2:4" x14ac:dyDescent="0.3">
      <c r="B15762" s="72" t="s">
        <v>518</v>
      </c>
      <c r="C15762" s="74" t="s">
        <v>117</v>
      </c>
      <c r="D15762" s="73">
        <v>306773.71999999997</v>
      </c>
    </row>
    <row r="15763" spans="2:4" x14ac:dyDescent="0.3">
      <c r="B15763" s="72" t="s">
        <v>518</v>
      </c>
      <c r="C15763" s="74" t="s">
        <v>121</v>
      </c>
      <c r="D15763" s="73">
        <v>9572.6200000000008</v>
      </c>
    </row>
    <row r="15764" spans="2:4" x14ac:dyDescent="0.3">
      <c r="B15764" s="72" t="s">
        <v>518</v>
      </c>
      <c r="C15764" s="74" t="s">
        <v>22</v>
      </c>
      <c r="D15764" s="73">
        <v>59011.130000000005</v>
      </c>
    </row>
    <row r="15765" spans="2:4" x14ac:dyDescent="0.3">
      <c r="B15765" s="72" t="s">
        <v>518</v>
      </c>
      <c r="C15765" s="74" t="s">
        <v>6</v>
      </c>
      <c r="D15765" s="73">
        <v>136557.21000000002</v>
      </c>
    </row>
    <row r="15766" spans="2:4" x14ac:dyDescent="0.3">
      <c r="B15766" s="72" t="s">
        <v>518</v>
      </c>
      <c r="C15766" s="74" t="s">
        <v>8</v>
      </c>
      <c r="D15766" s="73">
        <v>59476.56</v>
      </c>
    </row>
    <row r="15767" spans="2:4" x14ac:dyDescent="0.3">
      <c r="B15767" s="72" t="s">
        <v>518</v>
      </c>
      <c r="C15767" s="74" t="s">
        <v>10</v>
      </c>
      <c r="D15767" s="73">
        <v>2640.06</v>
      </c>
    </row>
    <row r="15768" spans="2:4" x14ac:dyDescent="0.3">
      <c r="B15768" s="72" t="s">
        <v>518</v>
      </c>
      <c r="C15768" s="74" t="s">
        <v>14</v>
      </c>
      <c r="D15768" s="73">
        <v>80521.27</v>
      </c>
    </row>
    <row r="15769" spans="2:4" x14ac:dyDescent="0.3">
      <c r="B15769" s="72" t="s">
        <v>814</v>
      </c>
      <c r="C15769" s="74" t="s">
        <v>187</v>
      </c>
      <c r="D15769" s="73">
        <v>29745.519999999997</v>
      </c>
    </row>
    <row r="15770" spans="2:4" x14ac:dyDescent="0.3">
      <c r="B15770" s="72" t="s">
        <v>814</v>
      </c>
      <c r="C15770" s="74" t="s">
        <v>192</v>
      </c>
      <c r="D15770" s="73">
        <v>674375.53</v>
      </c>
    </row>
    <row r="15771" spans="2:4" x14ac:dyDescent="0.3">
      <c r="B15771" s="72" t="s">
        <v>814</v>
      </c>
      <c r="C15771" s="74" t="s">
        <v>174</v>
      </c>
      <c r="D15771" s="73">
        <v>435.02</v>
      </c>
    </row>
    <row r="15772" spans="2:4" x14ac:dyDescent="0.3">
      <c r="B15772" s="72" t="s">
        <v>814</v>
      </c>
      <c r="C15772" s="74" t="s">
        <v>182</v>
      </c>
      <c r="D15772" s="73">
        <v>196660.49</v>
      </c>
    </row>
    <row r="15773" spans="2:4" x14ac:dyDescent="0.3">
      <c r="B15773" s="72" t="s">
        <v>814</v>
      </c>
      <c r="C15773" s="74" t="s">
        <v>135</v>
      </c>
      <c r="D15773" s="73">
        <v>2516.4499999999998</v>
      </c>
    </row>
    <row r="15774" spans="2:4" x14ac:dyDescent="0.3">
      <c r="B15774" s="72" t="s">
        <v>814</v>
      </c>
      <c r="C15774" s="74" t="s">
        <v>137</v>
      </c>
      <c r="D15774" s="73">
        <v>9979.9500000000007</v>
      </c>
    </row>
    <row r="15775" spans="2:4" x14ac:dyDescent="0.3">
      <c r="B15775" s="72" t="s">
        <v>814</v>
      </c>
      <c r="C15775" s="74" t="s">
        <v>139</v>
      </c>
      <c r="D15775" s="73">
        <v>18876</v>
      </c>
    </row>
    <row r="15776" spans="2:4" x14ac:dyDescent="0.3">
      <c r="B15776" s="72" t="s">
        <v>814</v>
      </c>
      <c r="C15776" s="74" t="s">
        <v>141</v>
      </c>
      <c r="D15776" s="73">
        <v>102236</v>
      </c>
    </row>
    <row r="15777" spans="2:4" x14ac:dyDescent="0.3">
      <c r="B15777" s="72" t="s">
        <v>814</v>
      </c>
      <c r="C15777" s="74" t="s">
        <v>143</v>
      </c>
      <c r="D15777" s="73">
        <v>1272.8700000000001</v>
      </c>
    </row>
    <row r="15778" spans="2:4" x14ac:dyDescent="0.3">
      <c r="B15778" s="72" t="s">
        <v>814</v>
      </c>
      <c r="C15778" s="74" t="s">
        <v>145</v>
      </c>
      <c r="D15778" s="73">
        <v>2962.4700000000003</v>
      </c>
    </row>
    <row r="15779" spans="2:4" x14ac:dyDescent="0.3">
      <c r="B15779" s="72" t="s">
        <v>814</v>
      </c>
      <c r="C15779" s="74" t="s">
        <v>159</v>
      </c>
      <c r="D15779" s="73">
        <v>21097.31</v>
      </c>
    </row>
    <row r="15780" spans="2:4" x14ac:dyDescent="0.3">
      <c r="B15780" s="72" t="s">
        <v>814</v>
      </c>
      <c r="C15780" s="74" t="s">
        <v>161</v>
      </c>
      <c r="D15780" s="73">
        <v>101294.79000000001</v>
      </c>
    </row>
    <row r="15781" spans="2:4" x14ac:dyDescent="0.3">
      <c r="B15781" s="72" t="s">
        <v>814</v>
      </c>
      <c r="C15781" s="74" t="s">
        <v>163</v>
      </c>
      <c r="D15781" s="73">
        <v>15020.71</v>
      </c>
    </row>
    <row r="15782" spans="2:4" x14ac:dyDescent="0.3">
      <c r="B15782" s="72" t="s">
        <v>814</v>
      </c>
      <c r="C15782" s="74" t="s">
        <v>165</v>
      </c>
      <c r="D15782" s="73">
        <v>52820.009999999995</v>
      </c>
    </row>
    <row r="15783" spans="2:4" x14ac:dyDescent="0.3">
      <c r="B15783" s="72" t="s">
        <v>814</v>
      </c>
      <c r="C15783" s="74" t="s">
        <v>124</v>
      </c>
      <c r="D15783" s="73">
        <v>5841.11</v>
      </c>
    </row>
    <row r="15784" spans="2:4" x14ac:dyDescent="0.3">
      <c r="B15784" s="72" t="s">
        <v>814</v>
      </c>
      <c r="C15784" s="74" t="s">
        <v>128</v>
      </c>
      <c r="D15784" s="73">
        <v>45215.37</v>
      </c>
    </row>
    <row r="15785" spans="2:4" x14ac:dyDescent="0.3">
      <c r="B15785" s="72" t="s">
        <v>814</v>
      </c>
      <c r="C15785" s="74" t="s">
        <v>132</v>
      </c>
      <c r="D15785" s="73">
        <v>153657.26999999999</v>
      </c>
    </row>
    <row r="15786" spans="2:4" x14ac:dyDescent="0.3">
      <c r="B15786" s="72" t="s">
        <v>814</v>
      </c>
      <c r="C15786" s="74" t="s">
        <v>33</v>
      </c>
      <c r="D15786" s="73">
        <v>28929.9</v>
      </c>
    </row>
    <row r="15787" spans="2:4" x14ac:dyDescent="0.3">
      <c r="B15787" s="72" t="s">
        <v>814</v>
      </c>
      <c r="C15787" s="74" t="s">
        <v>35</v>
      </c>
      <c r="D15787" s="73">
        <v>120149.35</v>
      </c>
    </row>
    <row r="15788" spans="2:4" x14ac:dyDescent="0.3">
      <c r="B15788" s="72" t="s">
        <v>814</v>
      </c>
      <c r="C15788" s="74" t="s">
        <v>51</v>
      </c>
      <c r="D15788" s="73">
        <v>30691.79</v>
      </c>
    </row>
    <row r="15789" spans="2:4" x14ac:dyDescent="0.3">
      <c r="B15789" s="72" t="s">
        <v>814</v>
      </c>
      <c r="C15789" s="74" t="s">
        <v>71</v>
      </c>
      <c r="D15789" s="73">
        <v>8809.58</v>
      </c>
    </row>
    <row r="15790" spans="2:4" x14ac:dyDescent="0.3">
      <c r="B15790" s="72" t="s">
        <v>814</v>
      </c>
      <c r="C15790" s="74" t="s">
        <v>73</v>
      </c>
      <c r="D15790" s="73">
        <v>13222.43</v>
      </c>
    </row>
    <row r="15791" spans="2:4" x14ac:dyDescent="0.3">
      <c r="B15791" s="72" t="s">
        <v>814</v>
      </c>
      <c r="C15791" s="74" t="s">
        <v>81</v>
      </c>
      <c r="D15791" s="73">
        <v>273254.29000000004</v>
      </c>
    </row>
    <row r="15792" spans="2:4" x14ac:dyDescent="0.3">
      <c r="B15792" s="72" t="s">
        <v>814</v>
      </c>
      <c r="C15792" s="74" t="s">
        <v>87</v>
      </c>
      <c r="D15792" s="73">
        <v>16554.169999999998</v>
      </c>
    </row>
    <row r="15793" spans="2:4" x14ac:dyDescent="0.3">
      <c r="B15793" s="72" t="s">
        <v>814</v>
      </c>
      <c r="C15793" s="74" t="s">
        <v>109</v>
      </c>
      <c r="D15793" s="73">
        <v>381495.45000000007</v>
      </c>
    </row>
    <row r="15794" spans="2:4" x14ac:dyDescent="0.3">
      <c r="B15794" s="72" t="s">
        <v>814</v>
      </c>
      <c r="C15794" s="74" t="s">
        <v>10</v>
      </c>
      <c r="D15794" s="73">
        <v>51447.66</v>
      </c>
    </row>
    <row r="15795" spans="2:4" x14ac:dyDescent="0.3">
      <c r="B15795" s="72" t="s">
        <v>814</v>
      </c>
      <c r="C15795" s="74" t="s">
        <v>12</v>
      </c>
      <c r="D15795" s="73">
        <v>157953.46</v>
      </c>
    </row>
    <row r="15796" spans="2:4" x14ac:dyDescent="0.3">
      <c r="B15796" s="72" t="s">
        <v>474</v>
      </c>
      <c r="C15796" s="74" t="s">
        <v>192</v>
      </c>
      <c r="D15796" s="73">
        <v>3595947.29</v>
      </c>
    </row>
    <row r="15797" spans="2:4" x14ac:dyDescent="0.3">
      <c r="B15797" s="72" t="s">
        <v>474</v>
      </c>
      <c r="C15797" s="74" t="s">
        <v>182</v>
      </c>
      <c r="D15797" s="73">
        <v>1455984.73</v>
      </c>
    </row>
    <row r="15798" spans="2:4" x14ac:dyDescent="0.3">
      <c r="B15798" s="72" t="s">
        <v>474</v>
      </c>
      <c r="C15798" s="74" t="s">
        <v>135</v>
      </c>
      <c r="D15798" s="73">
        <v>129833.01999999999</v>
      </c>
    </row>
    <row r="15799" spans="2:4" x14ac:dyDescent="0.3">
      <c r="B15799" s="72" t="s">
        <v>474</v>
      </c>
      <c r="C15799" s="74" t="s">
        <v>137</v>
      </c>
      <c r="D15799" s="73">
        <v>290554.78000000003</v>
      </c>
    </row>
    <row r="15800" spans="2:4" x14ac:dyDescent="0.3">
      <c r="B15800" s="72" t="s">
        <v>474</v>
      </c>
      <c r="C15800" s="74" t="s">
        <v>139</v>
      </c>
      <c r="D15800" s="73">
        <v>274376.58</v>
      </c>
    </row>
    <row r="15801" spans="2:4" x14ac:dyDescent="0.3">
      <c r="B15801" s="72" t="s">
        <v>474</v>
      </c>
      <c r="C15801" s="74" t="s">
        <v>141</v>
      </c>
      <c r="D15801" s="73">
        <v>510801.97000000003</v>
      </c>
    </row>
    <row r="15802" spans="2:4" x14ac:dyDescent="0.3">
      <c r="B15802" s="72" t="s">
        <v>474</v>
      </c>
      <c r="C15802" s="74" t="s">
        <v>143</v>
      </c>
      <c r="D15802" s="73">
        <v>17633.68</v>
      </c>
    </row>
    <row r="15803" spans="2:4" x14ac:dyDescent="0.3">
      <c r="B15803" s="72" t="s">
        <v>474</v>
      </c>
      <c r="C15803" s="74" t="s">
        <v>145</v>
      </c>
      <c r="D15803" s="73">
        <v>10285.61</v>
      </c>
    </row>
    <row r="15804" spans="2:4" x14ac:dyDescent="0.3">
      <c r="B15804" s="72" t="s">
        <v>474</v>
      </c>
      <c r="C15804" s="74" t="s">
        <v>159</v>
      </c>
      <c r="D15804" s="73">
        <v>15610.02</v>
      </c>
    </row>
    <row r="15805" spans="2:4" x14ac:dyDescent="0.3">
      <c r="B15805" s="72" t="s">
        <v>474</v>
      </c>
      <c r="C15805" s="74" t="s">
        <v>161</v>
      </c>
      <c r="D15805" s="73">
        <v>38818.57</v>
      </c>
    </row>
    <row r="15806" spans="2:4" x14ac:dyDescent="0.3">
      <c r="B15806" s="72" t="s">
        <v>474</v>
      </c>
      <c r="C15806" s="74" t="s">
        <v>124</v>
      </c>
      <c r="D15806" s="73">
        <v>21159.94</v>
      </c>
    </row>
    <row r="15807" spans="2:4" x14ac:dyDescent="0.3">
      <c r="B15807" s="72" t="s">
        <v>474</v>
      </c>
      <c r="C15807" s="74" t="s">
        <v>128</v>
      </c>
      <c r="D15807" s="73">
        <v>21774.98</v>
      </c>
    </row>
    <row r="15808" spans="2:4" x14ac:dyDescent="0.3">
      <c r="B15808" s="72" t="s">
        <v>474</v>
      </c>
      <c r="C15808" s="74" t="s">
        <v>132</v>
      </c>
      <c r="D15808" s="73">
        <v>75911.78</v>
      </c>
    </row>
    <row r="15809" spans="2:4" x14ac:dyDescent="0.3">
      <c r="B15809" s="72" t="s">
        <v>474</v>
      </c>
      <c r="C15809" s="74" t="s">
        <v>39</v>
      </c>
      <c r="D15809" s="73">
        <v>1035</v>
      </c>
    </row>
    <row r="15810" spans="2:4" x14ac:dyDescent="0.3">
      <c r="B15810" s="72" t="s">
        <v>474</v>
      </c>
      <c r="C15810" s="74" t="s">
        <v>101</v>
      </c>
      <c r="D15810" s="73">
        <v>6942.49</v>
      </c>
    </row>
    <row r="15811" spans="2:4" x14ac:dyDescent="0.3">
      <c r="B15811" s="72" t="s">
        <v>474</v>
      </c>
      <c r="C15811" s="74" t="s">
        <v>109</v>
      </c>
      <c r="D15811" s="73">
        <v>3573.06</v>
      </c>
    </row>
    <row r="15812" spans="2:4" x14ac:dyDescent="0.3">
      <c r="B15812" s="72" t="s">
        <v>474</v>
      </c>
      <c r="C15812" s="74" t="s">
        <v>111</v>
      </c>
      <c r="D15812" s="73">
        <v>22434.85</v>
      </c>
    </row>
    <row r="15813" spans="2:4" x14ac:dyDescent="0.3">
      <c r="B15813" s="72" t="s">
        <v>474</v>
      </c>
      <c r="C15813" s="74" t="s">
        <v>121</v>
      </c>
      <c r="D15813" s="73">
        <v>7100.72</v>
      </c>
    </row>
    <row r="15814" spans="2:4" x14ac:dyDescent="0.3">
      <c r="B15814" s="72" t="s">
        <v>474</v>
      </c>
      <c r="C15814" s="74" t="s">
        <v>8</v>
      </c>
      <c r="D15814" s="73">
        <v>8133</v>
      </c>
    </row>
    <row r="15815" spans="2:4" x14ac:dyDescent="0.3">
      <c r="B15815" s="72" t="s">
        <v>450</v>
      </c>
      <c r="C15815" s="74" t="s">
        <v>194</v>
      </c>
      <c r="D15815" s="73">
        <v>7551.91</v>
      </c>
    </row>
    <row r="15816" spans="2:4" x14ac:dyDescent="0.3">
      <c r="B15816" s="72" t="s">
        <v>450</v>
      </c>
      <c r="C15816" s="74" t="s">
        <v>193</v>
      </c>
      <c r="D15816" s="73">
        <v>-7551.91</v>
      </c>
    </row>
    <row r="15817" spans="2:4" x14ac:dyDescent="0.3">
      <c r="B15817" s="72" t="s">
        <v>450</v>
      </c>
      <c r="C15817" s="74" t="s">
        <v>185</v>
      </c>
      <c r="D15817" s="73">
        <v>11410</v>
      </c>
    </row>
    <row r="15818" spans="2:4" x14ac:dyDescent="0.3">
      <c r="B15818" s="72" t="s">
        <v>450</v>
      </c>
      <c r="C15818" s="74" t="s">
        <v>186</v>
      </c>
      <c r="D15818" s="73">
        <v>11728.47</v>
      </c>
    </row>
    <row r="15819" spans="2:4" x14ac:dyDescent="0.3">
      <c r="B15819" s="72" t="s">
        <v>450</v>
      </c>
      <c r="C15819" s="74" t="s">
        <v>187</v>
      </c>
      <c r="D15819" s="73">
        <v>32865</v>
      </c>
    </row>
    <row r="15820" spans="2:4" x14ac:dyDescent="0.3">
      <c r="B15820" s="72" t="s">
        <v>450</v>
      </c>
      <c r="C15820" s="74" t="s">
        <v>190</v>
      </c>
      <c r="D15820" s="73">
        <v>34174.119999999995</v>
      </c>
    </row>
    <row r="15821" spans="2:4" x14ac:dyDescent="0.3">
      <c r="B15821" s="72" t="s">
        <v>450</v>
      </c>
      <c r="C15821" s="74" t="s">
        <v>191</v>
      </c>
      <c r="D15821" s="73">
        <v>19389.060000000001</v>
      </c>
    </row>
    <row r="15822" spans="2:4" x14ac:dyDescent="0.3">
      <c r="B15822" s="72" t="s">
        <v>450</v>
      </c>
      <c r="C15822" s="74" t="s">
        <v>192</v>
      </c>
      <c r="D15822" s="73">
        <v>1061363.1299999999</v>
      </c>
    </row>
    <row r="15823" spans="2:4" x14ac:dyDescent="0.3">
      <c r="B15823" s="72" t="s">
        <v>450</v>
      </c>
      <c r="C15823" s="74" t="s">
        <v>172</v>
      </c>
      <c r="D15823" s="73">
        <v>4956</v>
      </c>
    </row>
    <row r="15824" spans="2:4" x14ac:dyDescent="0.3">
      <c r="B15824" s="72" t="s">
        <v>450</v>
      </c>
      <c r="C15824" s="74" t="s">
        <v>174</v>
      </c>
      <c r="D15824" s="73">
        <v>35756.229999999996</v>
      </c>
    </row>
    <row r="15825" spans="2:4" x14ac:dyDescent="0.3">
      <c r="B15825" s="72" t="s">
        <v>450</v>
      </c>
      <c r="C15825" s="74" t="s">
        <v>178</v>
      </c>
      <c r="D15825" s="73">
        <v>28929.370000000003</v>
      </c>
    </row>
    <row r="15826" spans="2:4" x14ac:dyDescent="0.3">
      <c r="B15826" s="72" t="s">
        <v>450</v>
      </c>
      <c r="C15826" s="74" t="s">
        <v>180</v>
      </c>
      <c r="D15826" s="73">
        <v>19807.57</v>
      </c>
    </row>
    <row r="15827" spans="2:4" x14ac:dyDescent="0.3">
      <c r="B15827" s="72" t="s">
        <v>450</v>
      </c>
      <c r="C15827" s="74" t="s">
        <v>182</v>
      </c>
      <c r="D15827" s="73">
        <v>466705.67999999993</v>
      </c>
    </row>
    <row r="15828" spans="2:4" x14ac:dyDescent="0.3">
      <c r="B15828" s="72" t="s">
        <v>450</v>
      </c>
      <c r="C15828" s="74" t="s">
        <v>139</v>
      </c>
      <c r="D15828" s="73">
        <v>179040.41</v>
      </c>
    </row>
    <row r="15829" spans="2:4" x14ac:dyDescent="0.3">
      <c r="B15829" s="72" t="s">
        <v>450</v>
      </c>
      <c r="C15829" s="74" t="s">
        <v>141</v>
      </c>
      <c r="D15829" s="73">
        <v>184050.02</v>
      </c>
    </row>
    <row r="15830" spans="2:4" x14ac:dyDescent="0.3">
      <c r="B15830" s="72" t="s">
        <v>450</v>
      </c>
      <c r="C15830" s="74" t="s">
        <v>143</v>
      </c>
      <c r="D15830" s="73">
        <v>16456.910000000003</v>
      </c>
    </row>
    <row r="15831" spans="2:4" x14ac:dyDescent="0.3">
      <c r="B15831" s="72" t="s">
        <v>450</v>
      </c>
      <c r="C15831" s="74" t="s">
        <v>145</v>
      </c>
      <c r="D15831" s="73">
        <v>5688.9699999999993</v>
      </c>
    </row>
    <row r="15832" spans="2:4" x14ac:dyDescent="0.3">
      <c r="B15832" s="72" t="s">
        <v>450</v>
      </c>
      <c r="C15832" s="74" t="s">
        <v>147</v>
      </c>
      <c r="D15832" s="73">
        <v>360.4</v>
      </c>
    </row>
    <row r="15833" spans="2:4" x14ac:dyDescent="0.3">
      <c r="B15833" s="72" t="s">
        <v>450</v>
      </c>
      <c r="C15833" s="74" t="s">
        <v>149</v>
      </c>
      <c r="D15833" s="73">
        <v>739.57999999999993</v>
      </c>
    </row>
    <row r="15834" spans="2:4" x14ac:dyDescent="0.3">
      <c r="B15834" s="72" t="s">
        <v>450</v>
      </c>
      <c r="C15834" s="74" t="s">
        <v>159</v>
      </c>
      <c r="D15834" s="73">
        <v>59118.119999999995</v>
      </c>
    </row>
    <row r="15835" spans="2:4" x14ac:dyDescent="0.3">
      <c r="B15835" s="72" t="s">
        <v>450</v>
      </c>
      <c r="C15835" s="74" t="s">
        <v>161</v>
      </c>
      <c r="D15835" s="73">
        <v>153969.19999999998</v>
      </c>
    </row>
    <row r="15836" spans="2:4" x14ac:dyDescent="0.3">
      <c r="B15836" s="72" t="s">
        <v>450</v>
      </c>
      <c r="C15836" s="74" t="s">
        <v>163</v>
      </c>
      <c r="D15836" s="73">
        <v>41113.75</v>
      </c>
    </row>
    <row r="15837" spans="2:4" x14ac:dyDescent="0.3">
      <c r="B15837" s="72" t="s">
        <v>450</v>
      </c>
      <c r="C15837" s="74" t="s">
        <v>165</v>
      </c>
      <c r="D15837" s="73">
        <v>87128.06</v>
      </c>
    </row>
    <row r="15838" spans="2:4" x14ac:dyDescent="0.3">
      <c r="B15838" s="72" t="s">
        <v>450</v>
      </c>
      <c r="C15838" s="74" t="s">
        <v>124</v>
      </c>
      <c r="D15838" s="73">
        <v>63263.46</v>
      </c>
    </row>
    <row r="15839" spans="2:4" x14ac:dyDescent="0.3">
      <c r="B15839" s="72" t="s">
        <v>450</v>
      </c>
      <c r="C15839" s="74" t="s">
        <v>126</v>
      </c>
      <c r="D15839" s="73">
        <v>1728.48</v>
      </c>
    </row>
    <row r="15840" spans="2:4" x14ac:dyDescent="0.3">
      <c r="B15840" s="72" t="s">
        <v>450</v>
      </c>
      <c r="C15840" s="74" t="s">
        <v>128</v>
      </c>
      <c r="D15840" s="73">
        <v>29298.67</v>
      </c>
    </row>
    <row r="15841" spans="2:4" x14ac:dyDescent="0.3">
      <c r="B15841" s="72" t="s">
        <v>450</v>
      </c>
      <c r="C15841" s="74" t="s">
        <v>130</v>
      </c>
      <c r="D15841" s="73">
        <v>25980.260000000002</v>
      </c>
    </row>
    <row r="15842" spans="2:4" x14ac:dyDescent="0.3">
      <c r="B15842" s="72" t="s">
        <v>450</v>
      </c>
      <c r="C15842" s="74" t="s">
        <v>132</v>
      </c>
      <c r="D15842" s="73">
        <v>104900.58</v>
      </c>
    </row>
    <row r="15843" spans="2:4" x14ac:dyDescent="0.3">
      <c r="B15843" s="72" t="s">
        <v>450</v>
      </c>
      <c r="C15843" s="74" t="s">
        <v>39</v>
      </c>
      <c r="D15843" s="73">
        <v>5788.34</v>
      </c>
    </row>
    <row r="15844" spans="2:4" x14ac:dyDescent="0.3">
      <c r="B15844" s="72" t="s">
        <v>450</v>
      </c>
      <c r="C15844" s="74" t="s">
        <v>49</v>
      </c>
      <c r="D15844" s="73">
        <v>43905.87</v>
      </c>
    </row>
    <row r="15845" spans="2:4" x14ac:dyDescent="0.3">
      <c r="B15845" s="72" t="s">
        <v>450</v>
      </c>
      <c r="C15845" s="74" t="s">
        <v>55</v>
      </c>
      <c r="D15845" s="73">
        <v>31108.36</v>
      </c>
    </row>
    <row r="15846" spans="2:4" x14ac:dyDescent="0.3">
      <c r="B15846" s="72" t="s">
        <v>450</v>
      </c>
      <c r="C15846" s="74" t="s">
        <v>63</v>
      </c>
      <c r="D15846" s="73">
        <v>3500.93</v>
      </c>
    </row>
    <row r="15847" spans="2:4" x14ac:dyDescent="0.3">
      <c r="B15847" s="72" t="s">
        <v>450</v>
      </c>
      <c r="C15847" s="74" t="s">
        <v>67</v>
      </c>
      <c r="D15847" s="73">
        <v>4793.3900000000003</v>
      </c>
    </row>
    <row r="15848" spans="2:4" x14ac:dyDescent="0.3">
      <c r="B15848" s="72" t="s">
        <v>450</v>
      </c>
      <c r="C15848" s="74" t="s">
        <v>69</v>
      </c>
      <c r="D15848" s="73">
        <v>15525.07</v>
      </c>
    </row>
    <row r="15849" spans="2:4" x14ac:dyDescent="0.3">
      <c r="B15849" s="72" t="s">
        <v>450</v>
      </c>
      <c r="C15849" s="74" t="s">
        <v>71</v>
      </c>
      <c r="D15849" s="73">
        <v>53198.64</v>
      </c>
    </row>
    <row r="15850" spans="2:4" x14ac:dyDescent="0.3">
      <c r="B15850" s="72" t="s">
        <v>450</v>
      </c>
      <c r="C15850" s="74" t="s">
        <v>91</v>
      </c>
      <c r="D15850" s="73">
        <v>25547.230000000003</v>
      </c>
    </row>
    <row r="15851" spans="2:4" x14ac:dyDescent="0.3">
      <c r="B15851" s="72" t="s">
        <v>450</v>
      </c>
      <c r="C15851" s="74" t="s">
        <v>93</v>
      </c>
      <c r="D15851" s="73">
        <v>8057.34</v>
      </c>
    </row>
    <row r="15852" spans="2:4" x14ac:dyDescent="0.3">
      <c r="B15852" s="72" t="s">
        <v>450</v>
      </c>
      <c r="C15852" s="74" t="s">
        <v>95</v>
      </c>
      <c r="D15852" s="73">
        <v>9855.02</v>
      </c>
    </row>
    <row r="15853" spans="2:4" x14ac:dyDescent="0.3">
      <c r="B15853" s="72" t="s">
        <v>450</v>
      </c>
      <c r="C15853" s="74" t="s">
        <v>105</v>
      </c>
      <c r="D15853" s="73">
        <v>696.6</v>
      </c>
    </row>
    <row r="15854" spans="2:4" x14ac:dyDescent="0.3">
      <c r="B15854" s="72" t="s">
        <v>450</v>
      </c>
      <c r="C15854" s="74" t="s">
        <v>107</v>
      </c>
      <c r="D15854" s="73">
        <v>5224.8</v>
      </c>
    </row>
    <row r="15855" spans="2:4" x14ac:dyDescent="0.3">
      <c r="B15855" s="72" t="s">
        <v>450</v>
      </c>
      <c r="C15855" s="74" t="s">
        <v>109</v>
      </c>
      <c r="D15855" s="73">
        <v>73285.350000000006</v>
      </c>
    </row>
    <row r="15856" spans="2:4" x14ac:dyDescent="0.3">
      <c r="B15856" s="72" t="s">
        <v>450</v>
      </c>
      <c r="C15856" s="74" t="s">
        <v>111</v>
      </c>
      <c r="D15856" s="73">
        <v>25206.32</v>
      </c>
    </row>
    <row r="15857" spans="2:4" x14ac:dyDescent="0.3">
      <c r="B15857" s="72" t="s">
        <v>450</v>
      </c>
      <c r="C15857" s="74" t="s">
        <v>119</v>
      </c>
      <c r="D15857" s="73">
        <v>3193.97</v>
      </c>
    </row>
    <row r="15858" spans="2:4" x14ac:dyDescent="0.3">
      <c r="B15858" s="72" t="s">
        <v>450</v>
      </c>
      <c r="C15858" s="74" t="s">
        <v>121</v>
      </c>
      <c r="D15858" s="73">
        <v>25</v>
      </c>
    </row>
    <row r="15859" spans="2:4" x14ac:dyDescent="0.3">
      <c r="B15859" s="72" t="s">
        <v>450</v>
      </c>
      <c r="C15859" s="74" t="s">
        <v>22</v>
      </c>
      <c r="D15859" s="73">
        <v>8679.5</v>
      </c>
    </row>
    <row r="15860" spans="2:4" x14ac:dyDescent="0.3">
      <c r="B15860" s="72" t="s">
        <v>450</v>
      </c>
      <c r="C15860" s="74" t="s">
        <v>6</v>
      </c>
      <c r="D15860" s="73">
        <v>8002.85</v>
      </c>
    </row>
    <row r="15861" spans="2:4" x14ac:dyDescent="0.3">
      <c r="B15861" s="72" t="s">
        <v>450</v>
      </c>
      <c r="C15861" s="74" t="s">
        <v>12</v>
      </c>
      <c r="D15861" s="73">
        <v>1559.84</v>
      </c>
    </row>
    <row r="15862" spans="2:4" x14ac:dyDescent="0.3">
      <c r="B15862" s="72" t="s">
        <v>460</v>
      </c>
      <c r="C15862" s="74" t="s">
        <v>194</v>
      </c>
      <c r="D15862" s="73">
        <v>819</v>
      </c>
    </row>
    <row r="15863" spans="2:4" x14ac:dyDescent="0.3">
      <c r="B15863" s="72" t="s">
        <v>460</v>
      </c>
      <c r="C15863" s="74" t="s">
        <v>193</v>
      </c>
      <c r="D15863" s="73">
        <v>-819</v>
      </c>
    </row>
    <row r="15864" spans="2:4" x14ac:dyDescent="0.3">
      <c r="B15864" s="72" t="s">
        <v>460</v>
      </c>
      <c r="C15864" s="74" t="s">
        <v>186</v>
      </c>
      <c r="D15864" s="73">
        <v>5245.8099999999995</v>
      </c>
    </row>
    <row r="15865" spans="2:4" x14ac:dyDescent="0.3">
      <c r="B15865" s="72" t="s">
        <v>460</v>
      </c>
      <c r="C15865" s="74" t="s">
        <v>187</v>
      </c>
      <c r="D15865" s="73">
        <v>2480</v>
      </c>
    </row>
    <row r="15866" spans="2:4" x14ac:dyDescent="0.3">
      <c r="B15866" s="72" t="s">
        <v>460</v>
      </c>
      <c r="C15866" s="74" t="s">
        <v>190</v>
      </c>
      <c r="D15866" s="73">
        <v>183.29</v>
      </c>
    </row>
    <row r="15867" spans="2:4" x14ac:dyDescent="0.3">
      <c r="B15867" s="72" t="s">
        <v>460</v>
      </c>
      <c r="C15867" s="74" t="s">
        <v>191</v>
      </c>
      <c r="D15867" s="73">
        <v>4135</v>
      </c>
    </row>
    <row r="15868" spans="2:4" x14ac:dyDescent="0.3">
      <c r="B15868" s="72" t="s">
        <v>460</v>
      </c>
      <c r="C15868" s="74" t="s">
        <v>192</v>
      </c>
      <c r="D15868" s="73">
        <v>367924.08</v>
      </c>
    </row>
    <row r="15869" spans="2:4" x14ac:dyDescent="0.3">
      <c r="B15869" s="72" t="s">
        <v>460</v>
      </c>
      <c r="C15869" s="74" t="s">
        <v>178</v>
      </c>
      <c r="D15869" s="73">
        <v>14334.91</v>
      </c>
    </row>
    <row r="15870" spans="2:4" x14ac:dyDescent="0.3">
      <c r="B15870" s="72" t="s">
        <v>460</v>
      </c>
      <c r="C15870" s="74" t="s">
        <v>180</v>
      </c>
      <c r="D15870" s="73">
        <v>6187.12</v>
      </c>
    </row>
    <row r="15871" spans="2:4" x14ac:dyDescent="0.3">
      <c r="B15871" s="72" t="s">
        <v>460</v>
      </c>
      <c r="C15871" s="74" t="s">
        <v>182</v>
      </c>
      <c r="D15871" s="73">
        <v>146743.89000000001</v>
      </c>
    </row>
    <row r="15872" spans="2:4" x14ac:dyDescent="0.3">
      <c r="B15872" s="72" t="s">
        <v>460</v>
      </c>
      <c r="C15872" s="74" t="s">
        <v>139</v>
      </c>
      <c r="D15872" s="73">
        <v>34848</v>
      </c>
    </row>
    <row r="15873" spans="2:4" x14ac:dyDescent="0.3">
      <c r="B15873" s="72" t="s">
        <v>460</v>
      </c>
      <c r="C15873" s="74" t="s">
        <v>141</v>
      </c>
      <c r="D15873" s="73">
        <v>59080</v>
      </c>
    </row>
    <row r="15874" spans="2:4" x14ac:dyDescent="0.3">
      <c r="B15874" s="72" t="s">
        <v>460</v>
      </c>
      <c r="C15874" s="74" t="s">
        <v>143</v>
      </c>
      <c r="D15874" s="73">
        <v>3631.27</v>
      </c>
    </row>
    <row r="15875" spans="2:4" x14ac:dyDescent="0.3">
      <c r="B15875" s="72" t="s">
        <v>460</v>
      </c>
      <c r="C15875" s="74" t="s">
        <v>145</v>
      </c>
      <c r="D15875" s="73">
        <v>2058.35</v>
      </c>
    </row>
    <row r="15876" spans="2:4" x14ac:dyDescent="0.3">
      <c r="B15876" s="72" t="s">
        <v>460</v>
      </c>
      <c r="C15876" s="74" t="s">
        <v>147</v>
      </c>
      <c r="D15876" s="73">
        <v>69.570000000000007</v>
      </c>
    </row>
    <row r="15877" spans="2:4" x14ac:dyDescent="0.3">
      <c r="B15877" s="72" t="s">
        <v>460</v>
      </c>
      <c r="C15877" s="74" t="s">
        <v>149</v>
      </c>
      <c r="D15877" s="73">
        <v>163.62</v>
      </c>
    </row>
    <row r="15878" spans="2:4" x14ac:dyDescent="0.3">
      <c r="B15878" s="72" t="s">
        <v>460</v>
      </c>
      <c r="C15878" s="74" t="s">
        <v>159</v>
      </c>
      <c r="D15878" s="73">
        <v>12474.39</v>
      </c>
    </row>
    <row r="15879" spans="2:4" x14ac:dyDescent="0.3">
      <c r="B15879" s="72" t="s">
        <v>460</v>
      </c>
      <c r="C15879" s="74" t="s">
        <v>161</v>
      </c>
      <c r="D15879" s="73">
        <v>53883.06</v>
      </c>
    </row>
    <row r="15880" spans="2:4" x14ac:dyDescent="0.3">
      <c r="B15880" s="72" t="s">
        <v>460</v>
      </c>
      <c r="C15880" s="74" t="s">
        <v>163</v>
      </c>
      <c r="D15880" s="73">
        <v>12320.27</v>
      </c>
    </row>
    <row r="15881" spans="2:4" x14ac:dyDescent="0.3">
      <c r="B15881" s="72" t="s">
        <v>460</v>
      </c>
      <c r="C15881" s="74" t="s">
        <v>165</v>
      </c>
      <c r="D15881" s="73">
        <v>27965.84</v>
      </c>
    </row>
    <row r="15882" spans="2:4" x14ac:dyDescent="0.3">
      <c r="B15882" s="72" t="s">
        <v>460</v>
      </c>
      <c r="C15882" s="74" t="s">
        <v>124</v>
      </c>
      <c r="D15882" s="73">
        <v>23647.800000000003</v>
      </c>
    </row>
    <row r="15883" spans="2:4" x14ac:dyDescent="0.3">
      <c r="B15883" s="72" t="s">
        <v>460</v>
      </c>
      <c r="C15883" s="74" t="s">
        <v>126</v>
      </c>
      <c r="D15883" s="73">
        <v>3736.54</v>
      </c>
    </row>
    <row r="15884" spans="2:4" x14ac:dyDescent="0.3">
      <c r="B15884" s="72" t="s">
        <v>460</v>
      </c>
      <c r="C15884" s="74" t="s">
        <v>128</v>
      </c>
      <c r="D15884" s="73">
        <v>13733.17</v>
      </c>
    </row>
    <row r="15885" spans="2:4" x14ac:dyDescent="0.3">
      <c r="B15885" s="72" t="s">
        <v>460</v>
      </c>
      <c r="C15885" s="74" t="s">
        <v>130</v>
      </c>
      <c r="D15885" s="73">
        <v>9119.2099999999991</v>
      </c>
    </row>
    <row r="15886" spans="2:4" x14ac:dyDescent="0.3">
      <c r="B15886" s="72" t="s">
        <v>460</v>
      </c>
      <c r="C15886" s="74" t="s">
        <v>132</v>
      </c>
      <c r="D15886" s="73">
        <v>17659.14</v>
      </c>
    </row>
    <row r="15887" spans="2:4" x14ac:dyDescent="0.3">
      <c r="B15887" s="72" t="s">
        <v>460</v>
      </c>
      <c r="C15887" s="74" t="s">
        <v>39</v>
      </c>
      <c r="D15887" s="73">
        <v>3725.08</v>
      </c>
    </row>
    <row r="15888" spans="2:4" x14ac:dyDescent="0.3">
      <c r="B15888" s="72" t="s">
        <v>460</v>
      </c>
      <c r="C15888" s="74" t="s">
        <v>45</v>
      </c>
      <c r="D15888" s="73">
        <v>13795.34</v>
      </c>
    </row>
    <row r="15889" spans="2:4" x14ac:dyDescent="0.3">
      <c r="B15889" s="72" t="s">
        <v>460</v>
      </c>
      <c r="C15889" s="74" t="s">
        <v>49</v>
      </c>
      <c r="D15889" s="73">
        <v>22669.85</v>
      </c>
    </row>
    <row r="15890" spans="2:4" x14ac:dyDescent="0.3">
      <c r="B15890" s="72" t="s">
        <v>460</v>
      </c>
      <c r="C15890" s="74" t="s">
        <v>55</v>
      </c>
      <c r="D15890" s="73">
        <v>12269.64</v>
      </c>
    </row>
    <row r="15891" spans="2:4" x14ac:dyDescent="0.3">
      <c r="B15891" s="72" t="s">
        <v>460</v>
      </c>
      <c r="C15891" s="74" t="s">
        <v>57</v>
      </c>
      <c r="D15891" s="73">
        <v>450</v>
      </c>
    </row>
    <row r="15892" spans="2:4" x14ac:dyDescent="0.3">
      <c r="B15892" s="72" t="s">
        <v>460</v>
      </c>
      <c r="C15892" s="74" t="s">
        <v>65</v>
      </c>
      <c r="D15892" s="73">
        <v>240</v>
      </c>
    </row>
    <row r="15893" spans="2:4" x14ac:dyDescent="0.3">
      <c r="B15893" s="72" t="s">
        <v>460</v>
      </c>
      <c r="C15893" s="74" t="s">
        <v>67</v>
      </c>
      <c r="D15893" s="73">
        <v>72.599999999999994</v>
      </c>
    </row>
    <row r="15894" spans="2:4" x14ac:dyDescent="0.3">
      <c r="B15894" s="72" t="s">
        <v>460</v>
      </c>
      <c r="C15894" s="74" t="s">
        <v>69</v>
      </c>
      <c r="D15894" s="73">
        <v>9876.61</v>
      </c>
    </row>
    <row r="15895" spans="2:4" x14ac:dyDescent="0.3">
      <c r="B15895" s="72" t="s">
        <v>460</v>
      </c>
      <c r="C15895" s="74" t="s">
        <v>71</v>
      </c>
      <c r="D15895" s="73">
        <v>30600.980000000003</v>
      </c>
    </row>
    <row r="15896" spans="2:4" x14ac:dyDescent="0.3">
      <c r="B15896" s="72" t="s">
        <v>460</v>
      </c>
      <c r="C15896" s="74" t="s">
        <v>85</v>
      </c>
      <c r="D15896" s="73">
        <v>4321.71</v>
      </c>
    </row>
    <row r="15897" spans="2:4" x14ac:dyDescent="0.3">
      <c r="B15897" s="72" t="s">
        <v>460</v>
      </c>
      <c r="C15897" s="74" t="s">
        <v>89</v>
      </c>
      <c r="D15897" s="73">
        <v>4745</v>
      </c>
    </row>
    <row r="15898" spans="2:4" x14ac:dyDescent="0.3">
      <c r="B15898" s="72" t="s">
        <v>460</v>
      </c>
      <c r="C15898" s="74" t="s">
        <v>91</v>
      </c>
      <c r="D15898" s="73">
        <v>16427.41</v>
      </c>
    </row>
    <row r="15899" spans="2:4" x14ac:dyDescent="0.3">
      <c r="B15899" s="72" t="s">
        <v>460</v>
      </c>
      <c r="C15899" s="74" t="s">
        <v>93</v>
      </c>
      <c r="D15899" s="73">
        <v>2301.63</v>
      </c>
    </row>
    <row r="15900" spans="2:4" x14ac:dyDescent="0.3">
      <c r="B15900" s="72" t="s">
        <v>460</v>
      </c>
      <c r="C15900" s="74" t="s">
        <v>95</v>
      </c>
      <c r="D15900" s="73">
        <v>470.63</v>
      </c>
    </row>
    <row r="15901" spans="2:4" x14ac:dyDescent="0.3">
      <c r="B15901" s="72" t="s">
        <v>460</v>
      </c>
      <c r="C15901" s="74" t="s">
        <v>99</v>
      </c>
      <c r="D15901" s="73">
        <v>14860</v>
      </c>
    </row>
    <row r="15902" spans="2:4" x14ac:dyDescent="0.3">
      <c r="B15902" s="72" t="s">
        <v>460</v>
      </c>
      <c r="C15902" s="74" t="s">
        <v>101</v>
      </c>
      <c r="D15902" s="73">
        <v>335.68</v>
      </c>
    </row>
    <row r="15903" spans="2:4" x14ac:dyDescent="0.3">
      <c r="B15903" s="72" t="s">
        <v>460</v>
      </c>
      <c r="C15903" s="74" t="s">
        <v>105</v>
      </c>
      <c r="D15903" s="73">
        <v>1074.45</v>
      </c>
    </row>
    <row r="15904" spans="2:4" x14ac:dyDescent="0.3">
      <c r="B15904" s="72" t="s">
        <v>460</v>
      </c>
      <c r="C15904" s="74" t="s">
        <v>109</v>
      </c>
      <c r="D15904" s="73">
        <v>26230.82</v>
      </c>
    </row>
    <row r="15905" spans="2:4" x14ac:dyDescent="0.3">
      <c r="B15905" s="72" t="s">
        <v>460</v>
      </c>
      <c r="C15905" s="74" t="s">
        <v>111</v>
      </c>
      <c r="D15905" s="73">
        <v>4740</v>
      </c>
    </row>
    <row r="15906" spans="2:4" x14ac:dyDescent="0.3">
      <c r="B15906" s="72" t="s">
        <v>460</v>
      </c>
      <c r="C15906" s="74" t="s">
        <v>117</v>
      </c>
      <c r="D15906" s="73">
        <v>16294.5</v>
      </c>
    </row>
    <row r="15907" spans="2:4" x14ac:dyDescent="0.3">
      <c r="B15907" s="72" t="s">
        <v>460</v>
      </c>
      <c r="C15907" s="74" t="s">
        <v>119</v>
      </c>
      <c r="D15907" s="73">
        <v>547.62</v>
      </c>
    </row>
    <row r="15908" spans="2:4" x14ac:dyDescent="0.3">
      <c r="B15908" s="72" t="s">
        <v>460</v>
      </c>
      <c r="C15908" s="74" t="s">
        <v>22</v>
      </c>
      <c r="D15908" s="73">
        <v>983.42000000000007</v>
      </c>
    </row>
    <row r="15909" spans="2:4" x14ac:dyDescent="0.3">
      <c r="B15909" s="72" t="s">
        <v>460</v>
      </c>
      <c r="C15909" s="74" t="s">
        <v>6</v>
      </c>
      <c r="D15909" s="73">
        <v>17777.03</v>
      </c>
    </row>
    <row r="15910" spans="2:4" x14ac:dyDescent="0.3">
      <c r="B15910" s="72" t="s">
        <v>460</v>
      </c>
      <c r="C15910" s="74" t="s">
        <v>18</v>
      </c>
      <c r="D15910" s="73">
        <v>9866.0300000000007</v>
      </c>
    </row>
    <row r="15911" spans="2:4" x14ac:dyDescent="0.3">
      <c r="B15911" s="72" t="s">
        <v>754</v>
      </c>
      <c r="C15911" s="74" t="s">
        <v>194</v>
      </c>
      <c r="D15911" s="73">
        <v>27654</v>
      </c>
    </row>
    <row r="15912" spans="2:4" x14ac:dyDescent="0.3">
      <c r="B15912" s="72" t="s">
        <v>754</v>
      </c>
      <c r="C15912" s="74" t="s">
        <v>193</v>
      </c>
      <c r="D15912" s="73">
        <v>-27654</v>
      </c>
    </row>
    <row r="15913" spans="2:4" x14ac:dyDescent="0.3">
      <c r="B15913" s="72" t="s">
        <v>754</v>
      </c>
      <c r="C15913" s="74" t="s">
        <v>185</v>
      </c>
      <c r="D15913" s="73">
        <v>16410</v>
      </c>
    </row>
    <row r="15914" spans="2:4" x14ac:dyDescent="0.3">
      <c r="B15914" s="72" t="s">
        <v>754</v>
      </c>
      <c r="C15914" s="74" t="s">
        <v>187</v>
      </c>
      <c r="D15914" s="73">
        <v>35059.5</v>
      </c>
    </row>
    <row r="15915" spans="2:4" x14ac:dyDescent="0.3">
      <c r="B15915" s="72" t="s">
        <v>754</v>
      </c>
      <c r="C15915" s="74" t="s">
        <v>190</v>
      </c>
      <c r="D15915" s="73">
        <v>42937.51</v>
      </c>
    </row>
    <row r="15916" spans="2:4" x14ac:dyDescent="0.3">
      <c r="B15916" s="72" t="s">
        <v>754</v>
      </c>
      <c r="C15916" s="74" t="s">
        <v>191</v>
      </c>
      <c r="D15916" s="73">
        <v>14922.080000000002</v>
      </c>
    </row>
    <row r="15917" spans="2:4" x14ac:dyDescent="0.3">
      <c r="B15917" s="72" t="s">
        <v>754</v>
      </c>
      <c r="C15917" s="74" t="s">
        <v>192</v>
      </c>
      <c r="D15917" s="73">
        <v>1389808.18</v>
      </c>
    </row>
    <row r="15918" spans="2:4" x14ac:dyDescent="0.3">
      <c r="B15918" s="72" t="s">
        <v>754</v>
      </c>
      <c r="C15918" s="74" t="s">
        <v>174</v>
      </c>
      <c r="D15918" s="73">
        <v>63079.42</v>
      </c>
    </row>
    <row r="15919" spans="2:4" x14ac:dyDescent="0.3">
      <c r="B15919" s="72" t="s">
        <v>754</v>
      </c>
      <c r="C15919" s="74" t="s">
        <v>180</v>
      </c>
      <c r="D15919" s="73">
        <v>23371.599999999999</v>
      </c>
    </row>
    <row r="15920" spans="2:4" x14ac:dyDescent="0.3">
      <c r="B15920" s="72" t="s">
        <v>754</v>
      </c>
      <c r="C15920" s="74" t="s">
        <v>182</v>
      </c>
      <c r="D15920" s="73">
        <v>582487.44000000006</v>
      </c>
    </row>
    <row r="15921" spans="2:4" x14ac:dyDescent="0.3">
      <c r="B15921" s="72" t="s">
        <v>754</v>
      </c>
      <c r="C15921" s="74" t="s">
        <v>135</v>
      </c>
      <c r="D15921" s="73">
        <v>3316.4400000000005</v>
      </c>
    </row>
    <row r="15922" spans="2:4" x14ac:dyDescent="0.3">
      <c r="B15922" s="72" t="s">
        <v>754</v>
      </c>
      <c r="C15922" s="74" t="s">
        <v>137</v>
      </c>
      <c r="D15922" s="73">
        <v>1341.3400000000001</v>
      </c>
    </row>
    <row r="15923" spans="2:4" x14ac:dyDescent="0.3">
      <c r="B15923" s="72" t="s">
        <v>754</v>
      </c>
      <c r="C15923" s="74" t="s">
        <v>139</v>
      </c>
      <c r="D15923" s="73">
        <v>213403.81</v>
      </c>
    </row>
    <row r="15924" spans="2:4" x14ac:dyDescent="0.3">
      <c r="B15924" s="72" t="s">
        <v>754</v>
      </c>
      <c r="C15924" s="74" t="s">
        <v>141</v>
      </c>
      <c r="D15924" s="73">
        <v>219760.19</v>
      </c>
    </row>
    <row r="15925" spans="2:4" x14ac:dyDescent="0.3">
      <c r="B15925" s="72" t="s">
        <v>754</v>
      </c>
      <c r="C15925" s="74" t="s">
        <v>143</v>
      </c>
      <c r="D15925" s="73">
        <v>14479.48</v>
      </c>
    </row>
    <row r="15926" spans="2:4" x14ac:dyDescent="0.3">
      <c r="B15926" s="72" t="s">
        <v>754</v>
      </c>
      <c r="C15926" s="74" t="s">
        <v>145</v>
      </c>
      <c r="D15926" s="73">
        <v>6314.21</v>
      </c>
    </row>
    <row r="15927" spans="2:4" x14ac:dyDescent="0.3">
      <c r="B15927" s="72" t="s">
        <v>754</v>
      </c>
      <c r="C15927" s="74" t="s">
        <v>147</v>
      </c>
      <c r="D15927" s="73">
        <v>746.92000000000007</v>
      </c>
    </row>
    <row r="15928" spans="2:4" x14ac:dyDescent="0.3">
      <c r="B15928" s="72" t="s">
        <v>754</v>
      </c>
      <c r="C15928" s="74" t="s">
        <v>149</v>
      </c>
      <c r="D15928" s="73">
        <v>1306.9000000000001</v>
      </c>
    </row>
    <row r="15929" spans="2:4" x14ac:dyDescent="0.3">
      <c r="B15929" s="72" t="s">
        <v>754</v>
      </c>
      <c r="C15929" s="74" t="s">
        <v>159</v>
      </c>
      <c r="D15929" s="73">
        <v>69642.91</v>
      </c>
    </row>
    <row r="15930" spans="2:4" x14ac:dyDescent="0.3">
      <c r="B15930" s="72" t="s">
        <v>754</v>
      </c>
      <c r="C15930" s="74" t="s">
        <v>161</v>
      </c>
      <c r="D15930" s="73">
        <v>211424.97</v>
      </c>
    </row>
    <row r="15931" spans="2:4" x14ac:dyDescent="0.3">
      <c r="B15931" s="72" t="s">
        <v>754</v>
      </c>
      <c r="C15931" s="74" t="s">
        <v>163</v>
      </c>
      <c r="D15931" s="73">
        <v>50142.84</v>
      </c>
    </row>
    <row r="15932" spans="2:4" x14ac:dyDescent="0.3">
      <c r="B15932" s="72" t="s">
        <v>754</v>
      </c>
      <c r="C15932" s="74" t="s">
        <v>165</v>
      </c>
      <c r="D15932" s="73">
        <v>110846.39999999999</v>
      </c>
    </row>
    <row r="15933" spans="2:4" x14ac:dyDescent="0.3">
      <c r="B15933" s="72" t="s">
        <v>754</v>
      </c>
      <c r="C15933" s="74" t="s">
        <v>124</v>
      </c>
      <c r="D15933" s="73">
        <v>58860.84</v>
      </c>
    </row>
    <row r="15934" spans="2:4" x14ac:dyDescent="0.3">
      <c r="B15934" s="72" t="s">
        <v>754</v>
      </c>
      <c r="C15934" s="74" t="s">
        <v>126</v>
      </c>
      <c r="D15934" s="73">
        <v>2697.8100000000004</v>
      </c>
    </row>
    <row r="15935" spans="2:4" x14ac:dyDescent="0.3">
      <c r="B15935" s="72" t="s">
        <v>754</v>
      </c>
      <c r="C15935" s="74" t="s">
        <v>128</v>
      </c>
      <c r="D15935" s="73">
        <v>58751.020000000004</v>
      </c>
    </row>
    <row r="15936" spans="2:4" x14ac:dyDescent="0.3">
      <c r="B15936" s="72" t="s">
        <v>754</v>
      </c>
      <c r="C15936" s="74" t="s">
        <v>130</v>
      </c>
      <c r="D15936" s="73">
        <v>32447.58</v>
      </c>
    </row>
    <row r="15937" spans="2:4" x14ac:dyDescent="0.3">
      <c r="B15937" s="72" t="s">
        <v>754</v>
      </c>
      <c r="C15937" s="74" t="s">
        <v>132</v>
      </c>
      <c r="D15937" s="73">
        <v>147849.24999999997</v>
      </c>
    </row>
    <row r="15938" spans="2:4" x14ac:dyDescent="0.3">
      <c r="B15938" s="72" t="s">
        <v>754</v>
      </c>
      <c r="C15938" s="74" t="s">
        <v>35</v>
      </c>
      <c r="D15938" s="73">
        <v>8761.9</v>
      </c>
    </row>
    <row r="15939" spans="2:4" x14ac:dyDescent="0.3">
      <c r="B15939" s="72" t="s">
        <v>754</v>
      </c>
      <c r="C15939" s="74" t="s">
        <v>39</v>
      </c>
      <c r="D15939" s="73">
        <v>65599.240000000005</v>
      </c>
    </row>
    <row r="15940" spans="2:4" x14ac:dyDescent="0.3">
      <c r="B15940" s="72" t="s">
        <v>754</v>
      </c>
      <c r="C15940" s="74" t="s">
        <v>45</v>
      </c>
      <c r="D15940" s="73">
        <v>41889.129999999997</v>
      </c>
    </row>
    <row r="15941" spans="2:4" x14ac:dyDescent="0.3">
      <c r="B15941" s="72" t="s">
        <v>754</v>
      </c>
      <c r="C15941" s="74" t="s">
        <v>47</v>
      </c>
      <c r="D15941" s="73">
        <v>29914.28</v>
      </c>
    </row>
    <row r="15942" spans="2:4" x14ac:dyDescent="0.3">
      <c r="B15942" s="72" t="s">
        <v>754</v>
      </c>
      <c r="C15942" s="74" t="s">
        <v>49</v>
      </c>
      <c r="D15942" s="73">
        <v>55999.89</v>
      </c>
    </row>
    <row r="15943" spans="2:4" x14ac:dyDescent="0.3">
      <c r="B15943" s="72" t="s">
        <v>754</v>
      </c>
      <c r="C15943" s="74" t="s">
        <v>55</v>
      </c>
      <c r="D15943" s="73">
        <v>4734.5</v>
      </c>
    </row>
    <row r="15944" spans="2:4" x14ac:dyDescent="0.3">
      <c r="B15944" s="72" t="s">
        <v>754</v>
      </c>
      <c r="C15944" s="74" t="s">
        <v>57</v>
      </c>
      <c r="D15944" s="73">
        <v>6167.26</v>
      </c>
    </row>
    <row r="15945" spans="2:4" x14ac:dyDescent="0.3">
      <c r="B15945" s="72" t="s">
        <v>754</v>
      </c>
      <c r="C15945" s="74" t="s">
        <v>61</v>
      </c>
      <c r="D15945" s="73">
        <v>9750</v>
      </c>
    </row>
    <row r="15946" spans="2:4" x14ac:dyDescent="0.3">
      <c r="B15946" s="72" t="s">
        <v>754</v>
      </c>
      <c r="C15946" s="74" t="s">
        <v>63</v>
      </c>
      <c r="D15946" s="73">
        <v>48361.95</v>
      </c>
    </row>
    <row r="15947" spans="2:4" x14ac:dyDescent="0.3">
      <c r="B15947" s="72" t="s">
        <v>754</v>
      </c>
      <c r="C15947" s="74" t="s">
        <v>67</v>
      </c>
      <c r="D15947" s="73">
        <v>1574.75</v>
      </c>
    </row>
    <row r="15948" spans="2:4" x14ac:dyDescent="0.3">
      <c r="B15948" s="72" t="s">
        <v>754</v>
      </c>
      <c r="C15948" s="74" t="s">
        <v>69</v>
      </c>
      <c r="D15948" s="73">
        <v>61337.25</v>
      </c>
    </row>
    <row r="15949" spans="2:4" x14ac:dyDescent="0.3">
      <c r="B15949" s="72" t="s">
        <v>754</v>
      </c>
      <c r="C15949" s="74" t="s">
        <v>71</v>
      </c>
      <c r="D15949" s="73">
        <v>81691.100000000006</v>
      </c>
    </row>
    <row r="15950" spans="2:4" x14ac:dyDescent="0.3">
      <c r="B15950" s="72" t="s">
        <v>754</v>
      </c>
      <c r="C15950" s="74" t="s">
        <v>81</v>
      </c>
      <c r="D15950" s="73">
        <v>26816.59</v>
      </c>
    </row>
    <row r="15951" spans="2:4" x14ac:dyDescent="0.3">
      <c r="B15951" s="72" t="s">
        <v>754</v>
      </c>
      <c r="C15951" s="74" t="s">
        <v>85</v>
      </c>
      <c r="D15951" s="73">
        <v>511.83</v>
      </c>
    </row>
    <row r="15952" spans="2:4" x14ac:dyDescent="0.3">
      <c r="B15952" s="72" t="s">
        <v>754</v>
      </c>
      <c r="C15952" s="74" t="s">
        <v>89</v>
      </c>
      <c r="D15952" s="73">
        <v>37045.870000000003</v>
      </c>
    </row>
    <row r="15953" spans="2:4" x14ac:dyDescent="0.3">
      <c r="B15953" s="72" t="s">
        <v>754</v>
      </c>
      <c r="C15953" s="74" t="s">
        <v>91</v>
      </c>
      <c r="D15953" s="73">
        <v>14578.029999999999</v>
      </c>
    </row>
    <row r="15954" spans="2:4" x14ac:dyDescent="0.3">
      <c r="B15954" s="72" t="s">
        <v>754</v>
      </c>
      <c r="C15954" s="74" t="s">
        <v>95</v>
      </c>
      <c r="D15954" s="73">
        <v>23447.68</v>
      </c>
    </row>
    <row r="15955" spans="2:4" x14ac:dyDescent="0.3">
      <c r="B15955" s="72" t="s">
        <v>754</v>
      </c>
      <c r="C15955" s="74" t="s">
        <v>97</v>
      </c>
      <c r="D15955" s="73">
        <v>615.54999999999995</v>
      </c>
    </row>
    <row r="15956" spans="2:4" x14ac:dyDescent="0.3">
      <c r="B15956" s="72" t="s">
        <v>754</v>
      </c>
      <c r="C15956" s="74" t="s">
        <v>105</v>
      </c>
      <c r="D15956" s="73">
        <v>1131</v>
      </c>
    </row>
    <row r="15957" spans="2:4" x14ac:dyDescent="0.3">
      <c r="B15957" s="72" t="s">
        <v>754</v>
      </c>
      <c r="C15957" s="74" t="s">
        <v>107</v>
      </c>
      <c r="D15957" s="73">
        <v>3936.2</v>
      </c>
    </row>
    <row r="15958" spans="2:4" x14ac:dyDescent="0.3">
      <c r="B15958" s="72" t="s">
        <v>754</v>
      </c>
      <c r="C15958" s="74" t="s">
        <v>109</v>
      </c>
      <c r="D15958" s="73">
        <v>115974.77</v>
      </c>
    </row>
    <row r="15959" spans="2:4" x14ac:dyDescent="0.3">
      <c r="B15959" s="72" t="s">
        <v>754</v>
      </c>
      <c r="C15959" s="74" t="s">
        <v>111</v>
      </c>
      <c r="D15959" s="73">
        <v>10379.790000000001</v>
      </c>
    </row>
    <row r="15960" spans="2:4" x14ac:dyDescent="0.3">
      <c r="B15960" s="72" t="s">
        <v>754</v>
      </c>
      <c r="C15960" s="74" t="s">
        <v>113</v>
      </c>
      <c r="D15960" s="73">
        <v>106277.65</v>
      </c>
    </row>
    <row r="15961" spans="2:4" x14ac:dyDescent="0.3">
      <c r="B15961" s="72" t="s">
        <v>754</v>
      </c>
      <c r="C15961" s="74" t="s">
        <v>117</v>
      </c>
      <c r="D15961" s="73">
        <v>600</v>
      </c>
    </row>
    <row r="15962" spans="2:4" x14ac:dyDescent="0.3">
      <c r="B15962" s="72" t="s">
        <v>754</v>
      </c>
      <c r="C15962" s="74" t="s">
        <v>119</v>
      </c>
      <c r="D15962" s="73">
        <v>3846.46</v>
      </c>
    </row>
    <row r="15963" spans="2:4" x14ac:dyDescent="0.3">
      <c r="B15963" s="72" t="s">
        <v>754</v>
      </c>
      <c r="C15963" s="74" t="s">
        <v>121</v>
      </c>
      <c r="D15963" s="73">
        <v>8421.74</v>
      </c>
    </row>
    <row r="15964" spans="2:4" x14ac:dyDescent="0.3">
      <c r="B15964" s="72" t="s">
        <v>754</v>
      </c>
      <c r="C15964" s="74" t="s">
        <v>22</v>
      </c>
      <c r="D15964" s="73">
        <v>12139.08</v>
      </c>
    </row>
    <row r="15965" spans="2:4" x14ac:dyDescent="0.3">
      <c r="B15965" s="72" t="s">
        <v>754</v>
      </c>
      <c r="C15965" s="74" t="s">
        <v>12</v>
      </c>
      <c r="D15965" s="73">
        <v>29621.11</v>
      </c>
    </row>
    <row r="15966" spans="2:4" x14ac:dyDescent="0.3">
      <c r="B15966" s="72" t="s">
        <v>624</v>
      </c>
      <c r="C15966" s="74" t="s">
        <v>194</v>
      </c>
      <c r="D15966" s="73">
        <v>287662.37</v>
      </c>
    </row>
    <row r="15967" spans="2:4" x14ac:dyDescent="0.3">
      <c r="B15967" s="72" t="s">
        <v>624</v>
      </c>
      <c r="C15967" s="74" t="s">
        <v>193</v>
      </c>
      <c r="D15967" s="73">
        <v>-287662.37</v>
      </c>
    </row>
    <row r="15968" spans="2:4" x14ac:dyDescent="0.3">
      <c r="B15968" s="72" t="s">
        <v>624</v>
      </c>
      <c r="C15968" s="74" t="s">
        <v>185</v>
      </c>
      <c r="D15968" s="73">
        <v>94703</v>
      </c>
    </row>
    <row r="15969" spans="2:4" x14ac:dyDescent="0.3">
      <c r="B15969" s="72" t="s">
        <v>624</v>
      </c>
      <c r="C15969" s="74" t="s">
        <v>186</v>
      </c>
      <c r="D15969" s="73">
        <v>256065.89</v>
      </c>
    </row>
    <row r="15970" spans="2:4" x14ac:dyDescent="0.3">
      <c r="B15970" s="72" t="s">
        <v>624</v>
      </c>
      <c r="C15970" s="74" t="s">
        <v>187</v>
      </c>
      <c r="D15970" s="73">
        <v>262293.67000000004</v>
      </c>
    </row>
    <row r="15971" spans="2:4" x14ac:dyDescent="0.3">
      <c r="B15971" s="72" t="s">
        <v>624</v>
      </c>
      <c r="C15971" s="74" t="s">
        <v>190</v>
      </c>
      <c r="D15971" s="73">
        <v>855350.19</v>
      </c>
    </row>
    <row r="15972" spans="2:4" x14ac:dyDescent="0.3">
      <c r="B15972" s="72" t="s">
        <v>624</v>
      </c>
      <c r="C15972" s="74" t="s">
        <v>191</v>
      </c>
      <c r="D15972" s="73">
        <v>429652.67000000004</v>
      </c>
    </row>
    <row r="15973" spans="2:4" x14ac:dyDescent="0.3">
      <c r="B15973" s="72" t="s">
        <v>624</v>
      </c>
      <c r="C15973" s="74" t="s">
        <v>192</v>
      </c>
      <c r="D15973" s="73">
        <v>15862369.469999999</v>
      </c>
    </row>
    <row r="15974" spans="2:4" x14ac:dyDescent="0.3">
      <c r="B15974" s="72" t="s">
        <v>624</v>
      </c>
      <c r="C15974" s="74" t="s">
        <v>172</v>
      </c>
      <c r="D15974" s="73">
        <v>18451.91</v>
      </c>
    </row>
    <row r="15975" spans="2:4" x14ac:dyDescent="0.3">
      <c r="B15975" s="72" t="s">
        <v>624</v>
      </c>
      <c r="C15975" s="74" t="s">
        <v>174</v>
      </c>
      <c r="D15975" s="73">
        <v>233942.78</v>
      </c>
    </row>
    <row r="15976" spans="2:4" x14ac:dyDescent="0.3">
      <c r="B15976" s="72" t="s">
        <v>624</v>
      </c>
      <c r="C15976" s="74" t="s">
        <v>178</v>
      </c>
      <c r="D15976" s="73">
        <v>278356.34999999998</v>
      </c>
    </row>
    <row r="15977" spans="2:4" x14ac:dyDescent="0.3">
      <c r="B15977" s="72" t="s">
        <v>624</v>
      </c>
      <c r="C15977" s="74" t="s">
        <v>180</v>
      </c>
      <c r="D15977" s="73">
        <v>123870.19</v>
      </c>
    </row>
    <row r="15978" spans="2:4" x14ac:dyDescent="0.3">
      <c r="B15978" s="72" t="s">
        <v>624</v>
      </c>
      <c r="C15978" s="74" t="s">
        <v>182</v>
      </c>
      <c r="D15978" s="73">
        <v>5769609.6400000015</v>
      </c>
    </row>
    <row r="15979" spans="2:4" x14ac:dyDescent="0.3">
      <c r="B15979" s="72" t="s">
        <v>624</v>
      </c>
      <c r="C15979" s="74" t="s">
        <v>139</v>
      </c>
      <c r="D15979" s="73">
        <v>1771754.89</v>
      </c>
    </row>
    <row r="15980" spans="2:4" x14ac:dyDescent="0.3">
      <c r="B15980" s="72" t="s">
        <v>624</v>
      </c>
      <c r="C15980" s="74" t="s">
        <v>141</v>
      </c>
      <c r="D15980" s="73">
        <v>2576732.21</v>
      </c>
    </row>
    <row r="15981" spans="2:4" x14ac:dyDescent="0.3">
      <c r="B15981" s="72" t="s">
        <v>624</v>
      </c>
      <c r="C15981" s="74" t="s">
        <v>143</v>
      </c>
      <c r="D15981" s="73">
        <v>125712.87999999999</v>
      </c>
    </row>
    <row r="15982" spans="2:4" x14ac:dyDescent="0.3">
      <c r="B15982" s="72" t="s">
        <v>624</v>
      </c>
      <c r="C15982" s="74" t="s">
        <v>145</v>
      </c>
      <c r="D15982" s="73">
        <v>71531.42</v>
      </c>
    </row>
    <row r="15983" spans="2:4" x14ac:dyDescent="0.3">
      <c r="B15983" s="72" t="s">
        <v>624</v>
      </c>
      <c r="C15983" s="74" t="s">
        <v>147</v>
      </c>
      <c r="D15983" s="73">
        <v>21756.85</v>
      </c>
    </row>
    <row r="15984" spans="2:4" x14ac:dyDescent="0.3">
      <c r="B15984" s="72" t="s">
        <v>624</v>
      </c>
      <c r="C15984" s="74" t="s">
        <v>149</v>
      </c>
      <c r="D15984" s="73">
        <v>26804.74</v>
      </c>
    </row>
    <row r="15985" spans="2:4" x14ac:dyDescent="0.3">
      <c r="B15985" s="72" t="s">
        <v>624</v>
      </c>
      <c r="C15985" s="74" t="s">
        <v>159</v>
      </c>
      <c r="D15985" s="73">
        <v>692336.0399999998</v>
      </c>
    </row>
    <row r="15986" spans="2:4" x14ac:dyDescent="0.3">
      <c r="B15986" s="72" t="s">
        <v>624</v>
      </c>
      <c r="C15986" s="74" t="s">
        <v>161</v>
      </c>
      <c r="D15986" s="73">
        <v>2490429.3200000003</v>
      </c>
    </row>
    <row r="15987" spans="2:4" x14ac:dyDescent="0.3">
      <c r="B15987" s="72" t="s">
        <v>624</v>
      </c>
      <c r="C15987" s="74" t="s">
        <v>163</v>
      </c>
      <c r="D15987" s="73">
        <v>477580.85</v>
      </c>
    </row>
    <row r="15988" spans="2:4" x14ac:dyDescent="0.3">
      <c r="B15988" s="72" t="s">
        <v>624</v>
      </c>
      <c r="C15988" s="74" t="s">
        <v>165</v>
      </c>
      <c r="D15988" s="73">
        <v>1328666.9400000002</v>
      </c>
    </row>
    <row r="15989" spans="2:4" x14ac:dyDescent="0.3">
      <c r="B15989" s="72" t="s">
        <v>624</v>
      </c>
      <c r="C15989" s="74" t="s">
        <v>124</v>
      </c>
      <c r="D15989" s="73">
        <v>147061.09</v>
      </c>
    </row>
    <row r="15990" spans="2:4" x14ac:dyDescent="0.3">
      <c r="B15990" s="72" t="s">
        <v>624</v>
      </c>
      <c r="C15990" s="74" t="s">
        <v>126</v>
      </c>
      <c r="D15990" s="73">
        <v>197428.9</v>
      </c>
    </row>
    <row r="15991" spans="2:4" x14ac:dyDescent="0.3">
      <c r="B15991" s="72" t="s">
        <v>624</v>
      </c>
      <c r="C15991" s="74" t="s">
        <v>128</v>
      </c>
      <c r="D15991" s="73">
        <v>468364</v>
      </c>
    </row>
    <row r="15992" spans="2:4" x14ac:dyDescent="0.3">
      <c r="B15992" s="72" t="s">
        <v>624</v>
      </c>
      <c r="C15992" s="74" t="s">
        <v>130</v>
      </c>
      <c r="D15992" s="73">
        <v>149953.23000000001</v>
      </c>
    </row>
    <row r="15993" spans="2:4" x14ac:dyDescent="0.3">
      <c r="B15993" s="72" t="s">
        <v>624</v>
      </c>
      <c r="C15993" s="74" t="s">
        <v>132</v>
      </c>
      <c r="D15993" s="73">
        <v>1429863.0899999999</v>
      </c>
    </row>
    <row r="15994" spans="2:4" x14ac:dyDescent="0.3">
      <c r="B15994" s="72" t="s">
        <v>624</v>
      </c>
      <c r="C15994" s="74" t="s">
        <v>39</v>
      </c>
      <c r="D15994" s="73">
        <v>36355.929999999993</v>
      </c>
    </row>
    <row r="15995" spans="2:4" x14ac:dyDescent="0.3">
      <c r="B15995" s="72" t="s">
        <v>624</v>
      </c>
      <c r="C15995" s="74" t="s">
        <v>49</v>
      </c>
      <c r="D15995" s="73">
        <v>574141.35</v>
      </c>
    </row>
    <row r="15996" spans="2:4" x14ac:dyDescent="0.3">
      <c r="B15996" s="72" t="s">
        <v>624</v>
      </c>
      <c r="C15996" s="74" t="s">
        <v>51</v>
      </c>
      <c r="D15996" s="73">
        <v>187294.57</v>
      </c>
    </row>
    <row r="15997" spans="2:4" x14ac:dyDescent="0.3">
      <c r="B15997" s="72" t="s">
        <v>624</v>
      </c>
      <c r="C15997" s="74" t="s">
        <v>55</v>
      </c>
      <c r="D15997" s="73">
        <v>136845.16</v>
      </c>
    </row>
    <row r="15998" spans="2:4" x14ac:dyDescent="0.3">
      <c r="B15998" s="72" t="s">
        <v>624</v>
      </c>
      <c r="C15998" s="74" t="s">
        <v>57</v>
      </c>
      <c r="D15998" s="73">
        <v>3856.73</v>
      </c>
    </row>
    <row r="15999" spans="2:4" x14ac:dyDescent="0.3">
      <c r="B15999" s="72" t="s">
        <v>624</v>
      </c>
      <c r="C15999" s="74" t="s">
        <v>61</v>
      </c>
      <c r="D15999" s="73">
        <v>15750.81</v>
      </c>
    </row>
    <row r="16000" spans="2:4" x14ac:dyDescent="0.3">
      <c r="B16000" s="72" t="s">
        <v>624</v>
      </c>
      <c r="C16000" s="74" t="s">
        <v>63</v>
      </c>
      <c r="D16000" s="73">
        <v>228877.76</v>
      </c>
    </row>
    <row r="16001" spans="2:4" x14ac:dyDescent="0.3">
      <c r="B16001" s="72" t="s">
        <v>624</v>
      </c>
      <c r="C16001" s="74" t="s">
        <v>65</v>
      </c>
      <c r="D16001" s="73">
        <v>11710.38</v>
      </c>
    </row>
    <row r="16002" spans="2:4" x14ac:dyDescent="0.3">
      <c r="B16002" s="72" t="s">
        <v>624</v>
      </c>
      <c r="C16002" s="74" t="s">
        <v>67</v>
      </c>
      <c r="D16002" s="73">
        <v>701.77</v>
      </c>
    </row>
    <row r="16003" spans="2:4" x14ac:dyDescent="0.3">
      <c r="B16003" s="72" t="s">
        <v>624</v>
      </c>
      <c r="C16003" s="74" t="s">
        <v>69</v>
      </c>
      <c r="D16003" s="73">
        <v>308678.61</v>
      </c>
    </row>
    <row r="16004" spans="2:4" x14ac:dyDescent="0.3">
      <c r="B16004" s="72" t="s">
        <v>624</v>
      </c>
      <c r="C16004" s="74" t="s">
        <v>71</v>
      </c>
      <c r="D16004" s="73">
        <v>394271.02</v>
      </c>
    </row>
    <row r="16005" spans="2:4" x14ac:dyDescent="0.3">
      <c r="B16005" s="72" t="s">
        <v>624</v>
      </c>
      <c r="C16005" s="74" t="s">
        <v>73</v>
      </c>
      <c r="D16005" s="73">
        <v>169882.62999999998</v>
      </c>
    </row>
    <row r="16006" spans="2:4" x14ac:dyDescent="0.3">
      <c r="B16006" s="72" t="s">
        <v>624</v>
      </c>
      <c r="C16006" s="74" t="s">
        <v>81</v>
      </c>
      <c r="D16006" s="73">
        <v>7760.3600000000006</v>
      </c>
    </row>
    <row r="16007" spans="2:4" x14ac:dyDescent="0.3">
      <c r="B16007" s="72" t="s">
        <v>624</v>
      </c>
      <c r="C16007" s="74" t="s">
        <v>85</v>
      </c>
      <c r="D16007" s="73">
        <v>11944.310000000001</v>
      </c>
    </row>
    <row r="16008" spans="2:4" x14ac:dyDescent="0.3">
      <c r="B16008" s="72" t="s">
        <v>624</v>
      </c>
      <c r="C16008" s="74" t="s">
        <v>87</v>
      </c>
      <c r="D16008" s="73">
        <v>6734</v>
      </c>
    </row>
    <row r="16009" spans="2:4" x14ac:dyDescent="0.3">
      <c r="B16009" s="72" t="s">
        <v>624</v>
      </c>
      <c r="C16009" s="74" t="s">
        <v>89</v>
      </c>
      <c r="D16009" s="73">
        <v>7795.3700000000008</v>
      </c>
    </row>
    <row r="16010" spans="2:4" x14ac:dyDescent="0.3">
      <c r="B16010" s="72" t="s">
        <v>624</v>
      </c>
      <c r="C16010" s="74" t="s">
        <v>91</v>
      </c>
      <c r="D16010" s="73">
        <v>102380.60999999999</v>
      </c>
    </row>
    <row r="16011" spans="2:4" x14ac:dyDescent="0.3">
      <c r="B16011" s="72" t="s">
        <v>624</v>
      </c>
      <c r="C16011" s="74" t="s">
        <v>93</v>
      </c>
      <c r="D16011" s="73">
        <v>97007.67</v>
      </c>
    </row>
    <row r="16012" spans="2:4" x14ac:dyDescent="0.3">
      <c r="B16012" s="72" t="s">
        <v>624</v>
      </c>
      <c r="C16012" s="74" t="s">
        <v>95</v>
      </c>
      <c r="D16012" s="73">
        <v>200742.9</v>
      </c>
    </row>
    <row r="16013" spans="2:4" x14ac:dyDescent="0.3">
      <c r="B16013" s="72" t="s">
        <v>624</v>
      </c>
      <c r="C16013" s="74" t="s">
        <v>97</v>
      </c>
      <c r="D16013" s="73">
        <v>36586.699999999997</v>
      </c>
    </row>
    <row r="16014" spans="2:4" x14ac:dyDescent="0.3">
      <c r="B16014" s="72" t="s">
        <v>624</v>
      </c>
      <c r="C16014" s="74" t="s">
        <v>101</v>
      </c>
      <c r="D16014" s="73">
        <v>74450.02</v>
      </c>
    </row>
    <row r="16015" spans="2:4" x14ac:dyDescent="0.3">
      <c r="B16015" s="72" t="s">
        <v>624</v>
      </c>
      <c r="C16015" s="74" t="s">
        <v>103</v>
      </c>
      <c r="D16015" s="73">
        <v>2310</v>
      </c>
    </row>
    <row r="16016" spans="2:4" x14ac:dyDescent="0.3">
      <c r="B16016" s="72" t="s">
        <v>624</v>
      </c>
      <c r="C16016" s="74" t="s">
        <v>105</v>
      </c>
      <c r="D16016" s="73">
        <v>23907.1</v>
      </c>
    </row>
    <row r="16017" spans="2:4" x14ac:dyDescent="0.3">
      <c r="B16017" s="72" t="s">
        <v>624</v>
      </c>
      <c r="C16017" s="74" t="s">
        <v>109</v>
      </c>
      <c r="D16017" s="73">
        <v>352178.17</v>
      </c>
    </row>
    <row r="16018" spans="2:4" x14ac:dyDescent="0.3">
      <c r="B16018" s="72" t="s">
        <v>624</v>
      </c>
      <c r="C16018" s="74" t="s">
        <v>111</v>
      </c>
      <c r="D16018" s="73">
        <v>133803.28</v>
      </c>
    </row>
    <row r="16019" spans="2:4" x14ac:dyDescent="0.3">
      <c r="B16019" s="72" t="s">
        <v>624</v>
      </c>
      <c r="C16019" s="74" t="s">
        <v>117</v>
      </c>
      <c r="D16019" s="73">
        <v>170149.77</v>
      </c>
    </row>
    <row r="16020" spans="2:4" x14ac:dyDescent="0.3">
      <c r="B16020" s="72" t="s">
        <v>624</v>
      </c>
      <c r="C16020" s="74" t="s">
        <v>119</v>
      </c>
      <c r="D16020" s="73">
        <v>14650.4</v>
      </c>
    </row>
    <row r="16021" spans="2:4" x14ac:dyDescent="0.3">
      <c r="B16021" s="72" t="s">
        <v>624</v>
      </c>
      <c r="C16021" s="74" t="s">
        <v>121</v>
      </c>
      <c r="D16021" s="73">
        <v>57213.07</v>
      </c>
    </row>
    <row r="16022" spans="2:4" x14ac:dyDescent="0.3">
      <c r="B16022" s="72" t="s">
        <v>624</v>
      </c>
      <c r="C16022" s="74" t="s">
        <v>22</v>
      </c>
      <c r="D16022" s="73">
        <v>130703.9</v>
      </c>
    </row>
    <row r="16023" spans="2:4" x14ac:dyDescent="0.3">
      <c r="B16023" s="72" t="s">
        <v>624</v>
      </c>
      <c r="C16023" s="74" t="s">
        <v>12</v>
      </c>
      <c r="D16023" s="73">
        <v>392.2</v>
      </c>
    </row>
    <row r="16024" spans="2:4" x14ac:dyDescent="0.3">
      <c r="B16024" s="72" t="s">
        <v>624</v>
      </c>
      <c r="C16024" s="74" t="s">
        <v>14</v>
      </c>
      <c r="D16024" s="73">
        <v>39500</v>
      </c>
    </row>
    <row r="16025" spans="2:4" x14ac:dyDescent="0.3">
      <c r="B16025" s="72" t="s">
        <v>624</v>
      </c>
      <c r="C16025" s="74" t="s">
        <v>16</v>
      </c>
      <c r="D16025" s="73">
        <v>21452.2</v>
      </c>
    </row>
    <row r="16026" spans="2:4" x14ac:dyDescent="0.3">
      <c r="B16026" s="72" t="s">
        <v>290</v>
      </c>
      <c r="C16026" s="74" t="s">
        <v>194</v>
      </c>
      <c r="D16026" s="73">
        <v>58432.380000000005</v>
      </c>
    </row>
    <row r="16027" spans="2:4" x14ac:dyDescent="0.3">
      <c r="B16027" s="72" t="s">
        <v>290</v>
      </c>
      <c r="C16027" s="74" t="s">
        <v>193</v>
      </c>
      <c r="D16027" s="73">
        <v>-58432.38</v>
      </c>
    </row>
    <row r="16028" spans="2:4" x14ac:dyDescent="0.3">
      <c r="B16028" s="72" t="s">
        <v>290</v>
      </c>
      <c r="C16028" s="74" t="s">
        <v>185</v>
      </c>
      <c r="D16028" s="73">
        <v>11410</v>
      </c>
    </row>
    <row r="16029" spans="2:4" x14ac:dyDescent="0.3">
      <c r="B16029" s="72" t="s">
        <v>290</v>
      </c>
      <c r="C16029" s="74" t="s">
        <v>186</v>
      </c>
      <c r="D16029" s="73">
        <v>31906.35</v>
      </c>
    </row>
    <row r="16030" spans="2:4" x14ac:dyDescent="0.3">
      <c r="B16030" s="72" t="s">
        <v>290</v>
      </c>
      <c r="C16030" s="74" t="s">
        <v>187</v>
      </c>
      <c r="D16030" s="73">
        <v>89075.05</v>
      </c>
    </row>
    <row r="16031" spans="2:4" x14ac:dyDescent="0.3">
      <c r="B16031" s="72" t="s">
        <v>290</v>
      </c>
      <c r="C16031" s="74" t="s">
        <v>190</v>
      </c>
      <c r="D16031" s="73">
        <v>47040.82</v>
      </c>
    </row>
    <row r="16032" spans="2:4" x14ac:dyDescent="0.3">
      <c r="B16032" s="72" t="s">
        <v>290</v>
      </c>
      <c r="C16032" s="74" t="s">
        <v>191</v>
      </c>
      <c r="D16032" s="73">
        <v>118935.89000000001</v>
      </c>
    </row>
    <row r="16033" spans="2:4" x14ac:dyDescent="0.3">
      <c r="B16033" s="72" t="s">
        <v>290</v>
      </c>
      <c r="C16033" s="74" t="s">
        <v>192</v>
      </c>
      <c r="D16033" s="73">
        <v>2871682.3499999996</v>
      </c>
    </row>
    <row r="16034" spans="2:4" x14ac:dyDescent="0.3">
      <c r="B16034" s="72" t="s">
        <v>290</v>
      </c>
      <c r="C16034" s="74" t="s">
        <v>172</v>
      </c>
      <c r="D16034" s="73">
        <v>19130.610000000004</v>
      </c>
    </row>
    <row r="16035" spans="2:4" x14ac:dyDescent="0.3">
      <c r="B16035" s="72" t="s">
        <v>290</v>
      </c>
      <c r="C16035" s="74" t="s">
        <v>174</v>
      </c>
      <c r="D16035" s="73">
        <v>128844.16</v>
      </c>
    </row>
    <row r="16036" spans="2:4" x14ac:dyDescent="0.3">
      <c r="B16036" s="72" t="s">
        <v>290</v>
      </c>
      <c r="C16036" s="74" t="s">
        <v>178</v>
      </c>
      <c r="D16036" s="73">
        <v>24731.26</v>
      </c>
    </row>
    <row r="16037" spans="2:4" x14ac:dyDescent="0.3">
      <c r="B16037" s="72" t="s">
        <v>290</v>
      </c>
      <c r="C16037" s="74" t="s">
        <v>180</v>
      </c>
      <c r="D16037" s="73">
        <v>54483.009999999995</v>
      </c>
    </row>
    <row r="16038" spans="2:4" x14ac:dyDescent="0.3">
      <c r="B16038" s="72" t="s">
        <v>290</v>
      </c>
      <c r="C16038" s="74" t="s">
        <v>182</v>
      </c>
      <c r="D16038" s="73">
        <v>1055602.9900000002</v>
      </c>
    </row>
    <row r="16039" spans="2:4" x14ac:dyDescent="0.3">
      <c r="B16039" s="72" t="s">
        <v>290</v>
      </c>
      <c r="C16039" s="74" t="s">
        <v>139</v>
      </c>
      <c r="D16039" s="73">
        <v>411807.44999999995</v>
      </c>
    </row>
    <row r="16040" spans="2:4" x14ac:dyDescent="0.3">
      <c r="B16040" s="72" t="s">
        <v>290</v>
      </c>
      <c r="C16040" s="74" t="s">
        <v>141</v>
      </c>
      <c r="D16040" s="73">
        <v>486764.06</v>
      </c>
    </row>
    <row r="16041" spans="2:4" x14ac:dyDescent="0.3">
      <c r="B16041" s="72" t="s">
        <v>290</v>
      </c>
      <c r="C16041" s="74" t="s">
        <v>143</v>
      </c>
      <c r="D16041" s="73">
        <v>25375.929999999997</v>
      </c>
    </row>
    <row r="16042" spans="2:4" x14ac:dyDescent="0.3">
      <c r="B16042" s="72" t="s">
        <v>290</v>
      </c>
      <c r="C16042" s="74" t="s">
        <v>145</v>
      </c>
      <c r="D16042" s="73">
        <v>14040.22</v>
      </c>
    </row>
    <row r="16043" spans="2:4" x14ac:dyDescent="0.3">
      <c r="B16043" s="72" t="s">
        <v>290</v>
      </c>
      <c r="C16043" s="74" t="s">
        <v>147</v>
      </c>
      <c r="D16043" s="73">
        <v>4463.62</v>
      </c>
    </row>
    <row r="16044" spans="2:4" x14ac:dyDescent="0.3">
      <c r="B16044" s="72" t="s">
        <v>290</v>
      </c>
      <c r="C16044" s="74" t="s">
        <v>149</v>
      </c>
      <c r="D16044" s="73">
        <v>10063.470000000001</v>
      </c>
    </row>
    <row r="16045" spans="2:4" x14ac:dyDescent="0.3">
      <c r="B16045" s="72" t="s">
        <v>290</v>
      </c>
      <c r="C16045" s="74" t="s">
        <v>159</v>
      </c>
      <c r="D16045" s="73">
        <v>133666.71</v>
      </c>
    </row>
    <row r="16046" spans="2:4" x14ac:dyDescent="0.3">
      <c r="B16046" s="72" t="s">
        <v>290</v>
      </c>
      <c r="C16046" s="74" t="s">
        <v>161</v>
      </c>
      <c r="D16046" s="73">
        <v>436256.11</v>
      </c>
    </row>
    <row r="16047" spans="2:4" x14ac:dyDescent="0.3">
      <c r="B16047" s="72" t="s">
        <v>290</v>
      </c>
      <c r="C16047" s="74" t="s">
        <v>163</v>
      </c>
      <c r="D16047" s="73">
        <v>94585.939999999988</v>
      </c>
    </row>
    <row r="16048" spans="2:4" x14ac:dyDescent="0.3">
      <c r="B16048" s="72" t="s">
        <v>290</v>
      </c>
      <c r="C16048" s="74" t="s">
        <v>165</v>
      </c>
      <c r="D16048" s="73">
        <v>235065.13</v>
      </c>
    </row>
    <row r="16049" spans="2:4" x14ac:dyDescent="0.3">
      <c r="B16049" s="72" t="s">
        <v>290</v>
      </c>
      <c r="C16049" s="74" t="s">
        <v>124</v>
      </c>
      <c r="D16049" s="73">
        <v>124484.22</v>
      </c>
    </row>
    <row r="16050" spans="2:4" x14ac:dyDescent="0.3">
      <c r="B16050" s="72" t="s">
        <v>290</v>
      </c>
      <c r="C16050" s="74" t="s">
        <v>126</v>
      </c>
      <c r="D16050" s="73">
        <v>54560.26</v>
      </c>
    </row>
    <row r="16051" spans="2:4" x14ac:dyDescent="0.3">
      <c r="B16051" s="72" t="s">
        <v>290</v>
      </c>
      <c r="C16051" s="74" t="s">
        <v>128</v>
      </c>
      <c r="D16051" s="73">
        <v>141241.89000000001</v>
      </c>
    </row>
    <row r="16052" spans="2:4" x14ac:dyDescent="0.3">
      <c r="B16052" s="72" t="s">
        <v>290</v>
      </c>
      <c r="C16052" s="74" t="s">
        <v>130</v>
      </c>
      <c r="D16052" s="73">
        <v>80523.87000000001</v>
      </c>
    </row>
    <row r="16053" spans="2:4" x14ac:dyDescent="0.3">
      <c r="B16053" s="72" t="s">
        <v>290</v>
      </c>
      <c r="C16053" s="74" t="s">
        <v>132</v>
      </c>
      <c r="D16053" s="73">
        <v>270444.69000000006</v>
      </c>
    </row>
    <row r="16054" spans="2:4" x14ac:dyDescent="0.3">
      <c r="B16054" s="72" t="s">
        <v>290</v>
      </c>
      <c r="C16054" s="74" t="s">
        <v>39</v>
      </c>
      <c r="D16054" s="73">
        <v>28713.65</v>
      </c>
    </row>
    <row r="16055" spans="2:4" x14ac:dyDescent="0.3">
      <c r="B16055" s="72" t="s">
        <v>290</v>
      </c>
      <c r="C16055" s="74" t="s">
        <v>49</v>
      </c>
      <c r="D16055" s="73">
        <v>130840.33</v>
      </c>
    </row>
    <row r="16056" spans="2:4" x14ac:dyDescent="0.3">
      <c r="B16056" s="72" t="s">
        <v>290</v>
      </c>
      <c r="C16056" s="74" t="s">
        <v>51</v>
      </c>
      <c r="D16056" s="73">
        <v>49737.01</v>
      </c>
    </row>
    <row r="16057" spans="2:4" x14ac:dyDescent="0.3">
      <c r="B16057" s="72" t="s">
        <v>290</v>
      </c>
      <c r="C16057" s="74" t="s">
        <v>57</v>
      </c>
      <c r="D16057" s="73">
        <v>18970.510000000002</v>
      </c>
    </row>
    <row r="16058" spans="2:4" x14ac:dyDescent="0.3">
      <c r="B16058" s="72" t="s">
        <v>290</v>
      </c>
      <c r="C16058" s="74" t="s">
        <v>63</v>
      </c>
      <c r="D16058" s="73">
        <v>36920.9</v>
      </c>
    </row>
    <row r="16059" spans="2:4" x14ac:dyDescent="0.3">
      <c r="B16059" s="72" t="s">
        <v>290</v>
      </c>
      <c r="C16059" s="74" t="s">
        <v>65</v>
      </c>
      <c r="D16059" s="73">
        <v>1222.18</v>
      </c>
    </row>
    <row r="16060" spans="2:4" x14ac:dyDescent="0.3">
      <c r="B16060" s="72" t="s">
        <v>290</v>
      </c>
      <c r="C16060" s="74" t="s">
        <v>67</v>
      </c>
      <c r="D16060" s="73">
        <v>8168.96</v>
      </c>
    </row>
    <row r="16061" spans="2:4" x14ac:dyDescent="0.3">
      <c r="B16061" s="72" t="s">
        <v>290</v>
      </c>
      <c r="C16061" s="74" t="s">
        <v>69</v>
      </c>
      <c r="D16061" s="73">
        <v>84741.700000000012</v>
      </c>
    </row>
    <row r="16062" spans="2:4" x14ac:dyDescent="0.3">
      <c r="B16062" s="72" t="s">
        <v>290</v>
      </c>
      <c r="C16062" s="74" t="s">
        <v>71</v>
      </c>
      <c r="D16062" s="73">
        <v>168645.03</v>
      </c>
    </row>
    <row r="16063" spans="2:4" x14ac:dyDescent="0.3">
      <c r="B16063" s="72" t="s">
        <v>290</v>
      </c>
      <c r="C16063" s="74" t="s">
        <v>83</v>
      </c>
      <c r="D16063" s="73">
        <v>18469.099999999999</v>
      </c>
    </row>
    <row r="16064" spans="2:4" x14ac:dyDescent="0.3">
      <c r="B16064" s="72" t="s">
        <v>290</v>
      </c>
      <c r="C16064" s="74" t="s">
        <v>85</v>
      </c>
      <c r="D16064" s="73">
        <v>615.04</v>
      </c>
    </row>
    <row r="16065" spans="2:4" x14ac:dyDescent="0.3">
      <c r="B16065" s="72" t="s">
        <v>290</v>
      </c>
      <c r="C16065" s="74" t="s">
        <v>87</v>
      </c>
      <c r="D16065" s="73">
        <v>1290</v>
      </c>
    </row>
    <row r="16066" spans="2:4" x14ac:dyDescent="0.3">
      <c r="B16066" s="72" t="s">
        <v>290</v>
      </c>
      <c r="C16066" s="74" t="s">
        <v>89</v>
      </c>
      <c r="D16066" s="73">
        <v>9311.9500000000007</v>
      </c>
    </row>
    <row r="16067" spans="2:4" x14ac:dyDescent="0.3">
      <c r="B16067" s="72" t="s">
        <v>290</v>
      </c>
      <c r="C16067" s="74" t="s">
        <v>91</v>
      </c>
      <c r="D16067" s="73">
        <v>115055.02</v>
      </c>
    </row>
    <row r="16068" spans="2:4" x14ac:dyDescent="0.3">
      <c r="B16068" s="72" t="s">
        <v>290</v>
      </c>
      <c r="C16068" s="74" t="s">
        <v>93</v>
      </c>
      <c r="D16068" s="73">
        <v>43454</v>
      </c>
    </row>
    <row r="16069" spans="2:4" x14ac:dyDescent="0.3">
      <c r="B16069" s="72" t="s">
        <v>290</v>
      </c>
      <c r="C16069" s="74" t="s">
        <v>95</v>
      </c>
      <c r="D16069" s="73">
        <v>10965.9</v>
      </c>
    </row>
    <row r="16070" spans="2:4" x14ac:dyDescent="0.3">
      <c r="B16070" s="72" t="s">
        <v>290</v>
      </c>
      <c r="C16070" s="74" t="s">
        <v>99</v>
      </c>
      <c r="D16070" s="73">
        <v>29725.03</v>
      </c>
    </row>
    <row r="16071" spans="2:4" x14ac:dyDescent="0.3">
      <c r="B16071" s="72" t="s">
        <v>290</v>
      </c>
      <c r="C16071" s="74" t="s">
        <v>107</v>
      </c>
      <c r="D16071" s="73">
        <v>6842.63</v>
      </c>
    </row>
    <row r="16072" spans="2:4" x14ac:dyDescent="0.3">
      <c r="B16072" s="72" t="s">
        <v>290</v>
      </c>
      <c r="C16072" s="74" t="s">
        <v>109</v>
      </c>
      <c r="D16072" s="73">
        <v>164575.86000000002</v>
      </c>
    </row>
    <row r="16073" spans="2:4" x14ac:dyDescent="0.3">
      <c r="B16073" s="72" t="s">
        <v>290</v>
      </c>
      <c r="C16073" s="74" t="s">
        <v>111</v>
      </c>
      <c r="D16073" s="73">
        <v>14640.22</v>
      </c>
    </row>
    <row r="16074" spans="2:4" x14ac:dyDescent="0.3">
      <c r="B16074" s="72" t="s">
        <v>290</v>
      </c>
      <c r="C16074" s="74" t="s">
        <v>113</v>
      </c>
      <c r="D16074" s="73">
        <v>65285.06</v>
      </c>
    </row>
    <row r="16075" spans="2:4" x14ac:dyDescent="0.3">
      <c r="B16075" s="72" t="s">
        <v>290</v>
      </c>
      <c r="C16075" s="74" t="s">
        <v>117</v>
      </c>
      <c r="D16075" s="73">
        <v>51101.119999999995</v>
      </c>
    </row>
    <row r="16076" spans="2:4" x14ac:dyDescent="0.3">
      <c r="B16076" s="72" t="s">
        <v>290</v>
      </c>
      <c r="C16076" s="74" t="s">
        <v>119</v>
      </c>
      <c r="D16076" s="73">
        <v>15725.51</v>
      </c>
    </row>
    <row r="16077" spans="2:4" x14ac:dyDescent="0.3">
      <c r="B16077" s="72" t="s">
        <v>290</v>
      </c>
      <c r="C16077" s="74" t="s">
        <v>121</v>
      </c>
      <c r="D16077" s="73">
        <v>1808.87</v>
      </c>
    </row>
    <row r="16078" spans="2:4" x14ac:dyDescent="0.3">
      <c r="B16078" s="72" t="s">
        <v>290</v>
      </c>
      <c r="C16078" s="74" t="s">
        <v>22</v>
      </c>
      <c r="D16078" s="73">
        <v>52232.240000000005</v>
      </c>
    </row>
    <row r="16079" spans="2:4" x14ac:dyDescent="0.3">
      <c r="B16079" s="72" t="s">
        <v>290</v>
      </c>
      <c r="C16079" s="74" t="s">
        <v>10</v>
      </c>
      <c r="D16079" s="73">
        <v>62370</v>
      </c>
    </row>
    <row r="16080" spans="2:4" x14ac:dyDescent="0.3">
      <c r="B16080" s="72" t="s">
        <v>290</v>
      </c>
      <c r="C16080" s="74" t="s">
        <v>12</v>
      </c>
      <c r="D16080" s="73">
        <v>4718.4399999999996</v>
      </c>
    </row>
    <row r="16081" spans="2:4" x14ac:dyDescent="0.3">
      <c r="B16081" s="72" t="s">
        <v>596</v>
      </c>
      <c r="C16081" s="74" t="s">
        <v>186</v>
      </c>
      <c r="D16081" s="73">
        <v>3696.16</v>
      </c>
    </row>
    <row r="16082" spans="2:4" x14ac:dyDescent="0.3">
      <c r="B16082" s="72" t="s">
        <v>596</v>
      </c>
      <c r="C16082" s="74" t="s">
        <v>187</v>
      </c>
      <c r="D16082" s="73">
        <v>14812</v>
      </c>
    </row>
    <row r="16083" spans="2:4" x14ac:dyDescent="0.3">
      <c r="B16083" s="72" t="s">
        <v>596</v>
      </c>
      <c r="C16083" s="74" t="s">
        <v>190</v>
      </c>
      <c r="D16083" s="73">
        <v>23568.89</v>
      </c>
    </row>
    <row r="16084" spans="2:4" x14ac:dyDescent="0.3">
      <c r="B16084" s="72" t="s">
        <v>596</v>
      </c>
      <c r="C16084" s="74" t="s">
        <v>191</v>
      </c>
      <c r="D16084" s="73">
        <v>34902</v>
      </c>
    </row>
    <row r="16085" spans="2:4" x14ac:dyDescent="0.3">
      <c r="B16085" s="72" t="s">
        <v>596</v>
      </c>
      <c r="C16085" s="74" t="s">
        <v>192</v>
      </c>
      <c r="D16085" s="73">
        <v>1340108.3900000001</v>
      </c>
    </row>
    <row r="16086" spans="2:4" x14ac:dyDescent="0.3">
      <c r="B16086" s="72" t="s">
        <v>596</v>
      </c>
      <c r="C16086" s="74" t="s">
        <v>172</v>
      </c>
      <c r="D16086" s="73">
        <v>187.2</v>
      </c>
    </row>
    <row r="16087" spans="2:4" x14ac:dyDescent="0.3">
      <c r="B16087" s="72" t="s">
        <v>596</v>
      </c>
      <c r="C16087" s="74" t="s">
        <v>174</v>
      </c>
      <c r="D16087" s="73">
        <v>42597.2</v>
      </c>
    </row>
    <row r="16088" spans="2:4" x14ac:dyDescent="0.3">
      <c r="B16088" s="72" t="s">
        <v>596</v>
      </c>
      <c r="C16088" s="74" t="s">
        <v>178</v>
      </c>
      <c r="D16088" s="73">
        <v>8770.41</v>
      </c>
    </row>
    <row r="16089" spans="2:4" x14ac:dyDescent="0.3">
      <c r="B16089" s="72" t="s">
        <v>596</v>
      </c>
      <c r="C16089" s="74" t="s">
        <v>180</v>
      </c>
      <c r="D16089" s="73">
        <v>16542.669999999998</v>
      </c>
    </row>
    <row r="16090" spans="2:4" x14ac:dyDescent="0.3">
      <c r="B16090" s="72" t="s">
        <v>596</v>
      </c>
      <c r="C16090" s="74" t="s">
        <v>182</v>
      </c>
      <c r="D16090" s="73">
        <v>387029.31999999995</v>
      </c>
    </row>
    <row r="16091" spans="2:4" x14ac:dyDescent="0.3">
      <c r="B16091" s="72" t="s">
        <v>596</v>
      </c>
      <c r="C16091" s="74" t="s">
        <v>135</v>
      </c>
      <c r="D16091" s="73">
        <v>664.66</v>
      </c>
    </row>
    <row r="16092" spans="2:4" x14ac:dyDescent="0.3">
      <c r="B16092" s="72" t="s">
        <v>596</v>
      </c>
      <c r="C16092" s="74" t="s">
        <v>137</v>
      </c>
      <c r="D16092" s="73">
        <v>2207.5199999999995</v>
      </c>
    </row>
    <row r="16093" spans="2:4" x14ac:dyDescent="0.3">
      <c r="B16093" s="72" t="s">
        <v>596</v>
      </c>
      <c r="C16093" s="74" t="s">
        <v>139</v>
      </c>
      <c r="D16093" s="73">
        <v>125309.29999999999</v>
      </c>
    </row>
    <row r="16094" spans="2:4" x14ac:dyDescent="0.3">
      <c r="B16094" s="72" t="s">
        <v>596</v>
      </c>
      <c r="C16094" s="74" t="s">
        <v>141</v>
      </c>
      <c r="D16094" s="73">
        <v>220266.7</v>
      </c>
    </row>
    <row r="16095" spans="2:4" x14ac:dyDescent="0.3">
      <c r="B16095" s="72" t="s">
        <v>596</v>
      </c>
      <c r="C16095" s="74" t="s">
        <v>143</v>
      </c>
      <c r="D16095" s="73">
        <v>9879.7200000000012</v>
      </c>
    </row>
    <row r="16096" spans="2:4" x14ac:dyDescent="0.3">
      <c r="B16096" s="72" t="s">
        <v>596</v>
      </c>
      <c r="C16096" s="74" t="s">
        <v>145</v>
      </c>
      <c r="D16096" s="73">
        <v>7524.35</v>
      </c>
    </row>
    <row r="16097" spans="2:4" x14ac:dyDescent="0.3">
      <c r="B16097" s="72" t="s">
        <v>596</v>
      </c>
      <c r="C16097" s="74" t="s">
        <v>147</v>
      </c>
      <c r="D16097" s="73">
        <v>214.78000000000003</v>
      </c>
    </row>
    <row r="16098" spans="2:4" x14ac:dyDescent="0.3">
      <c r="B16098" s="72" t="s">
        <v>596</v>
      </c>
      <c r="C16098" s="74" t="s">
        <v>149</v>
      </c>
      <c r="D16098" s="73">
        <v>538.45000000000005</v>
      </c>
    </row>
    <row r="16099" spans="2:4" x14ac:dyDescent="0.3">
      <c r="B16099" s="72" t="s">
        <v>596</v>
      </c>
      <c r="C16099" s="74" t="s">
        <v>159</v>
      </c>
      <c r="D16099" s="73">
        <v>47994.61</v>
      </c>
    </row>
    <row r="16100" spans="2:4" x14ac:dyDescent="0.3">
      <c r="B16100" s="72" t="s">
        <v>596</v>
      </c>
      <c r="C16100" s="74" t="s">
        <v>161</v>
      </c>
      <c r="D16100" s="73">
        <v>190506.86000000002</v>
      </c>
    </row>
    <row r="16101" spans="2:4" x14ac:dyDescent="0.3">
      <c r="B16101" s="72" t="s">
        <v>596</v>
      </c>
      <c r="C16101" s="74" t="s">
        <v>163</v>
      </c>
      <c r="D16101" s="73">
        <v>33758.85</v>
      </c>
    </row>
    <row r="16102" spans="2:4" x14ac:dyDescent="0.3">
      <c r="B16102" s="72" t="s">
        <v>596</v>
      </c>
      <c r="C16102" s="74" t="s">
        <v>165</v>
      </c>
      <c r="D16102" s="73">
        <v>105951.20000000001</v>
      </c>
    </row>
    <row r="16103" spans="2:4" x14ac:dyDescent="0.3">
      <c r="B16103" s="72" t="s">
        <v>596</v>
      </c>
      <c r="C16103" s="74" t="s">
        <v>124</v>
      </c>
      <c r="D16103" s="73">
        <v>42483.360000000001</v>
      </c>
    </row>
    <row r="16104" spans="2:4" x14ac:dyDescent="0.3">
      <c r="B16104" s="72" t="s">
        <v>596</v>
      </c>
      <c r="C16104" s="74" t="s">
        <v>126</v>
      </c>
      <c r="D16104" s="73">
        <v>10962.57</v>
      </c>
    </row>
    <row r="16105" spans="2:4" x14ac:dyDescent="0.3">
      <c r="B16105" s="72" t="s">
        <v>596</v>
      </c>
      <c r="C16105" s="74" t="s">
        <v>128</v>
      </c>
      <c r="D16105" s="73">
        <v>32259.62</v>
      </c>
    </row>
    <row r="16106" spans="2:4" x14ac:dyDescent="0.3">
      <c r="B16106" s="72" t="s">
        <v>596</v>
      </c>
      <c r="C16106" s="74" t="s">
        <v>132</v>
      </c>
      <c r="D16106" s="73">
        <v>122428.75</v>
      </c>
    </row>
    <row r="16107" spans="2:4" x14ac:dyDescent="0.3">
      <c r="B16107" s="72" t="s">
        <v>596</v>
      </c>
      <c r="C16107" s="74" t="s">
        <v>39</v>
      </c>
      <c r="D16107" s="73">
        <v>14696.39</v>
      </c>
    </row>
    <row r="16108" spans="2:4" x14ac:dyDescent="0.3">
      <c r="B16108" s="72" t="s">
        <v>596</v>
      </c>
      <c r="C16108" s="74" t="s">
        <v>49</v>
      </c>
      <c r="D16108" s="73">
        <v>39020.33</v>
      </c>
    </row>
    <row r="16109" spans="2:4" x14ac:dyDescent="0.3">
      <c r="B16109" s="72" t="s">
        <v>596</v>
      </c>
      <c r="C16109" s="74" t="s">
        <v>51</v>
      </c>
      <c r="D16109" s="73">
        <v>26605.759999999998</v>
      </c>
    </row>
    <row r="16110" spans="2:4" x14ac:dyDescent="0.3">
      <c r="B16110" s="72" t="s">
        <v>596</v>
      </c>
      <c r="C16110" s="74" t="s">
        <v>55</v>
      </c>
      <c r="D16110" s="73">
        <v>94216.2</v>
      </c>
    </row>
    <row r="16111" spans="2:4" x14ac:dyDescent="0.3">
      <c r="B16111" s="72" t="s">
        <v>596</v>
      </c>
      <c r="C16111" s="74" t="s">
        <v>57</v>
      </c>
      <c r="D16111" s="73">
        <v>1294.22</v>
      </c>
    </row>
    <row r="16112" spans="2:4" x14ac:dyDescent="0.3">
      <c r="B16112" s="72" t="s">
        <v>596</v>
      </c>
      <c r="C16112" s="74" t="s">
        <v>63</v>
      </c>
      <c r="D16112" s="73">
        <v>42284.29</v>
      </c>
    </row>
    <row r="16113" spans="2:4" x14ac:dyDescent="0.3">
      <c r="B16113" s="72" t="s">
        <v>596</v>
      </c>
      <c r="C16113" s="74" t="s">
        <v>65</v>
      </c>
      <c r="D16113" s="73">
        <v>2360.91</v>
      </c>
    </row>
    <row r="16114" spans="2:4" x14ac:dyDescent="0.3">
      <c r="B16114" s="72" t="s">
        <v>596</v>
      </c>
      <c r="C16114" s="74" t="s">
        <v>67</v>
      </c>
      <c r="D16114" s="73">
        <v>1498.66</v>
      </c>
    </row>
    <row r="16115" spans="2:4" x14ac:dyDescent="0.3">
      <c r="B16115" s="72" t="s">
        <v>596</v>
      </c>
      <c r="C16115" s="74" t="s">
        <v>69</v>
      </c>
      <c r="D16115" s="73">
        <v>22609.43</v>
      </c>
    </row>
    <row r="16116" spans="2:4" x14ac:dyDescent="0.3">
      <c r="B16116" s="72" t="s">
        <v>596</v>
      </c>
      <c r="C16116" s="74" t="s">
        <v>71</v>
      </c>
      <c r="D16116" s="73">
        <v>45441.31</v>
      </c>
    </row>
    <row r="16117" spans="2:4" x14ac:dyDescent="0.3">
      <c r="B16117" s="72" t="s">
        <v>596</v>
      </c>
      <c r="C16117" s="74" t="s">
        <v>85</v>
      </c>
      <c r="D16117" s="73">
        <v>708.61</v>
      </c>
    </row>
    <row r="16118" spans="2:4" x14ac:dyDescent="0.3">
      <c r="B16118" s="72" t="s">
        <v>596</v>
      </c>
      <c r="C16118" s="74" t="s">
        <v>91</v>
      </c>
      <c r="D16118" s="73">
        <v>28194.75</v>
      </c>
    </row>
    <row r="16119" spans="2:4" x14ac:dyDescent="0.3">
      <c r="B16119" s="72" t="s">
        <v>596</v>
      </c>
      <c r="C16119" s="74" t="s">
        <v>93</v>
      </c>
      <c r="D16119" s="73">
        <v>16924.809999999998</v>
      </c>
    </row>
    <row r="16120" spans="2:4" x14ac:dyDescent="0.3">
      <c r="B16120" s="72" t="s">
        <v>596</v>
      </c>
      <c r="C16120" s="74" t="s">
        <v>95</v>
      </c>
      <c r="D16120" s="73">
        <v>15325.08</v>
      </c>
    </row>
    <row r="16121" spans="2:4" x14ac:dyDescent="0.3">
      <c r="B16121" s="72" t="s">
        <v>596</v>
      </c>
      <c r="C16121" s="74" t="s">
        <v>101</v>
      </c>
      <c r="D16121" s="73">
        <v>3589.12</v>
      </c>
    </row>
    <row r="16122" spans="2:4" x14ac:dyDescent="0.3">
      <c r="B16122" s="72" t="s">
        <v>596</v>
      </c>
      <c r="C16122" s="74" t="s">
        <v>105</v>
      </c>
      <c r="D16122" s="73">
        <v>1161</v>
      </c>
    </row>
    <row r="16123" spans="2:4" x14ac:dyDescent="0.3">
      <c r="B16123" s="72" t="s">
        <v>596</v>
      </c>
      <c r="C16123" s="74" t="s">
        <v>107</v>
      </c>
      <c r="D16123" s="73">
        <v>10289.09</v>
      </c>
    </row>
    <row r="16124" spans="2:4" x14ac:dyDescent="0.3">
      <c r="B16124" s="72" t="s">
        <v>596</v>
      </c>
      <c r="C16124" s="74" t="s">
        <v>109</v>
      </c>
      <c r="D16124" s="73">
        <v>120774.7</v>
      </c>
    </row>
    <row r="16125" spans="2:4" x14ac:dyDescent="0.3">
      <c r="B16125" s="72" t="s">
        <v>596</v>
      </c>
      <c r="C16125" s="74" t="s">
        <v>111</v>
      </c>
      <c r="D16125" s="73">
        <v>2141.2199999999998</v>
      </c>
    </row>
    <row r="16126" spans="2:4" x14ac:dyDescent="0.3">
      <c r="B16126" s="72" t="s">
        <v>596</v>
      </c>
      <c r="C16126" s="74" t="s">
        <v>117</v>
      </c>
      <c r="D16126" s="73">
        <v>1050</v>
      </c>
    </row>
    <row r="16127" spans="2:4" x14ac:dyDescent="0.3">
      <c r="B16127" s="72" t="s">
        <v>596</v>
      </c>
      <c r="C16127" s="74" t="s">
        <v>119</v>
      </c>
      <c r="D16127" s="73">
        <v>7003.07</v>
      </c>
    </row>
    <row r="16128" spans="2:4" x14ac:dyDescent="0.3">
      <c r="B16128" s="72" t="s">
        <v>596</v>
      </c>
      <c r="C16128" s="74" t="s">
        <v>121</v>
      </c>
      <c r="D16128" s="73">
        <v>1016.33</v>
      </c>
    </row>
    <row r="16129" spans="2:4" x14ac:dyDescent="0.3">
      <c r="B16129" s="72" t="s">
        <v>596</v>
      </c>
      <c r="C16129" s="74" t="s">
        <v>22</v>
      </c>
      <c r="D16129" s="73">
        <v>8513.9700000000012</v>
      </c>
    </row>
    <row r="16130" spans="2:4" x14ac:dyDescent="0.3">
      <c r="B16130" s="72" t="s">
        <v>596</v>
      </c>
      <c r="C16130" s="74" t="s">
        <v>6</v>
      </c>
      <c r="D16130" s="73">
        <v>9661.57</v>
      </c>
    </row>
    <row r="16131" spans="2:4" x14ac:dyDescent="0.3">
      <c r="B16131" s="72" t="s">
        <v>596</v>
      </c>
      <c r="C16131" s="74" t="s">
        <v>14</v>
      </c>
      <c r="D16131" s="73">
        <v>29999.59</v>
      </c>
    </row>
    <row r="16132" spans="2:4" x14ac:dyDescent="0.3">
      <c r="B16132" s="72" t="s">
        <v>378</v>
      </c>
      <c r="C16132" s="74" t="s">
        <v>194</v>
      </c>
      <c r="D16132" s="73">
        <v>21549</v>
      </c>
    </row>
    <row r="16133" spans="2:4" x14ac:dyDescent="0.3">
      <c r="B16133" s="72" t="s">
        <v>378</v>
      </c>
      <c r="C16133" s="74" t="s">
        <v>193</v>
      </c>
      <c r="D16133" s="73">
        <v>-21549</v>
      </c>
    </row>
    <row r="16134" spans="2:4" x14ac:dyDescent="0.3">
      <c r="B16134" s="72" t="s">
        <v>378</v>
      </c>
      <c r="C16134" s="74" t="s">
        <v>186</v>
      </c>
      <c r="D16134" s="73">
        <v>52850.84</v>
      </c>
    </row>
    <row r="16135" spans="2:4" x14ac:dyDescent="0.3">
      <c r="B16135" s="72" t="s">
        <v>378</v>
      </c>
      <c r="C16135" s="74" t="s">
        <v>190</v>
      </c>
      <c r="D16135" s="73">
        <v>26373.14</v>
      </c>
    </row>
    <row r="16136" spans="2:4" x14ac:dyDescent="0.3">
      <c r="B16136" s="72" t="s">
        <v>378</v>
      </c>
      <c r="C16136" s="74" t="s">
        <v>191</v>
      </c>
      <c r="D16136" s="73">
        <v>5859</v>
      </c>
    </row>
    <row r="16137" spans="2:4" x14ac:dyDescent="0.3">
      <c r="B16137" s="72" t="s">
        <v>378</v>
      </c>
      <c r="C16137" s="74" t="s">
        <v>192</v>
      </c>
      <c r="D16137" s="73">
        <v>1050026.83</v>
      </c>
    </row>
    <row r="16138" spans="2:4" x14ac:dyDescent="0.3">
      <c r="B16138" s="72" t="s">
        <v>378</v>
      </c>
      <c r="C16138" s="74" t="s">
        <v>172</v>
      </c>
      <c r="D16138" s="73">
        <v>2126.91</v>
      </c>
    </row>
    <row r="16139" spans="2:4" x14ac:dyDescent="0.3">
      <c r="B16139" s="72" t="s">
        <v>378</v>
      </c>
      <c r="C16139" s="74" t="s">
        <v>174</v>
      </c>
      <c r="D16139" s="73">
        <v>56239.35</v>
      </c>
    </row>
    <row r="16140" spans="2:4" x14ac:dyDescent="0.3">
      <c r="B16140" s="72" t="s">
        <v>378</v>
      </c>
      <c r="C16140" s="74" t="s">
        <v>178</v>
      </c>
      <c r="D16140" s="73">
        <v>51746.42</v>
      </c>
    </row>
    <row r="16141" spans="2:4" x14ac:dyDescent="0.3">
      <c r="B16141" s="72" t="s">
        <v>378</v>
      </c>
      <c r="C16141" s="74" t="s">
        <v>180</v>
      </c>
      <c r="D16141" s="73">
        <v>14436.54</v>
      </c>
    </row>
    <row r="16142" spans="2:4" x14ac:dyDescent="0.3">
      <c r="B16142" s="72" t="s">
        <v>378</v>
      </c>
      <c r="C16142" s="74" t="s">
        <v>182</v>
      </c>
      <c r="D16142" s="73">
        <v>550522.01</v>
      </c>
    </row>
    <row r="16143" spans="2:4" x14ac:dyDescent="0.3">
      <c r="B16143" s="72" t="s">
        <v>378</v>
      </c>
      <c r="C16143" s="74" t="s">
        <v>135</v>
      </c>
      <c r="D16143" s="73">
        <v>1045.95</v>
      </c>
    </row>
    <row r="16144" spans="2:4" x14ac:dyDescent="0.3">
      <c r="B16144" s="72" t="s">
        <v>378</v>
      </c>
      <c r="C16144" s="74" t="s">
        <v>137</v>
      </c>
      <c r="D16144" s="73">
        <v>1741.74</v>
      </c>
    </row>
    <row r="16145" spans="2:4" x14ac:dyDescent="0.3">
      <c r="B16145" s="72" t="s">
        <v>378</v>
      </c>
      <c r="C16145" s="74" t="s">
        <v>139</v>
      </c>
      <c r="D16145" s="73">
        <v>206522.2</v>
      </c>
    </row>
    <row r="16146" spans="2:4" x14ac:dyDescent="0.3">
      <c r="B16146" s="72" t="s">
        <v>378</v>
      </c>
      <c r="C16146" s="74" t="s">
        <v>141</v>
      </c>
      <c r="D16146" s="73">
        <v>169061.8</v>
      </c>
    </row>
    <row r="16147" spans="2:4" x14ac:dyDescent="0.3">
      <c r="B16147" s="72" t="s">
        <v>378</v>
      </c>
      <c r="C16147" s="74" t="s">
        <v>143</v>
      </c>
      <c r="D16147" s="73">
        <v>14475.3</v>
      </c>
    </row>
    <row r="16148" spans="2:4" x14ac:dyDescent="0.3">
      <c r="B16148" s="72" t="s">
        <v>378</v>
      </c>
      <c r="C16148" s="74" t="s">
        <v>145</v>
      </c>
      <c r="D16148" s="73">
        <v>5005.66</v>
      </c>
    </row>
    <row r="16149" spans="2:4" x14ac:dyDescent="0.3">
      <c r="B16149" s="72" t="s">
        <v>378</v>
      </c>
      <c r="C16149" s="74" t="s">
        <v>147</v>
      </c>
      <c r="D16149" s="73">
        <v>958.83999999999992</v>
      </c>
    </row>
    <row r="16150" spans="2:4" x14ac:dyDescent="0.3">
      <c r="B16150" s="72" t="s">
        <v>378</v>
      </c>
      <c r="C16150" s="74" t="s">
        <v>149</v>
      </c>
      <c r="D16150" s="73">
        <v>1443.98</v>
      </c>
    </row>
    <row r="16151" spans="2:4" x14ac:dyDescent="0.3">
      <c r="B16151" s="72" t="s">
        <v>378</v>
      </c>
      <c r="C16151" s="74" t="s">
        <v>159</v>
      </c>
      <c r="D16151" s="73">
        <v>66158.61</v>
      </c>
    </row>
    <row r="16152" spans="2:4" x14ac:dyDescent="0.3">
      <c r="B16152" s="72" t="s">
        <v>378</v>
      </c>
      <c r="C16152" s="74" t="s">
        <v>161</v>
      </c>
      <c r="D16152" s="73">
        <v>150397.56</v>
      </c>
    </row>
    <row r="16153" spans="2:4" x14ac:dyDescent="0.3">
      <c r="B16153" s="72" t="s">
        <v>378</v>
      </c>
      <c r="C16153" s="74" t="s">
        <v>163</v>
      </c>
      <c r="D16153" s="73">
        <v>48761.97</v>
      </c>
    </row>
    <row r="16154" spans="2:4" x14ac:dyDescent="0.3">
      <c r="B16154" s="72" t="s">
        <v>378</v>
      </c>
      <c r="C16154" s="74" t="s">
        <v>165</v>
      </c>
      <c r="D16154" s="73">
        <v>85081.83</v>
      </c>
    </row>
    <row r="16155" spans="2:4" x14ac:dyDescent="0.3">
      <c r="B16155" s="72" t="s">
        <v>378</v>
      </c>
      <c r="C16155" s="74" t="s">
        <v>124</v>
      </c>
      <c r="D16155" s="73">
        <v>65054.11</v>
      </c>
    </row>
    <row r="16156" spans="2:4" x14ac:dyDescent="0.3">
      <c r="B16156" s="72" t="s">
        <v>378</v>
      </c>
      <c r="C16156" s="74" t="s">
        <v>126</v>
      </c>
      <c r="D16156" s="73">
        <v>5911.1900000000005</v>
      </c>
    </row>
    <row r="16157" spans="2:4" x14ac:dyDescent="0.3">
      <c r="B16157" s="72" t="s">
        <v>378</v>
      </c>
      <c r="C16157" s="74" t="s">
        <v>128</v>
      </c>
      <c r="D16157" s="73">
        <v>55276.27</v>
      </c>
    </row>
    <row r="16158" spans="2:4" x14ac:dyDescent="0.3">
      <c r="B16158" s="72" t="s">
        <v>378</v>
      </c>
      <c r="C16158" s="74" t="s">
        <v>130</v>
      </c>
      <c r="D16158" s="73">
        <v>64844.619999999995</v>
      </c>
    </row>
    <row r="16159" spans="2:4" x14ac:dyDescent="0.3">
      <c r="B16159" s="72" t="s">
        <v>378</v>
      </c>
      <c r="C16159" s="74" t="s">
        <v>132</v>
      </c>
      <c r="D16159" s="73">
        <v>117033.73000000001</v>
      </c>
    </row>
    <row r="16160" spans="2:4" x14ac:dyDescent="0.3">
      <c r="B16160" s="72" t="s">
        <v>378</v>
      </c>
      <c r="C16160" s="74" t="s">
        <v>39</v>
      </c>
      <c r="D16160" s="73">
        <v>4196.18</v>
      </c>
    </row>
    <row r="16161" spans="2:4" x14ac:dyDescent="0.3">
      <c r="B16161" s="72" t="s">
        <v>378</v>
      </c>
      <c r="C16161" s="74" t="s">
        <v>45</v>
      </c>
      <c r="D16161" s="73">
        <v>34061.21</v>
      </c>
    </row>
    <row r="16162" spans="2:4" x14ac:dyDescent="0.3">
      <c r="B16162" s="72" t="s">
        <v>378</v>
      </c>
      <c r="C16162" s="74" t="s">
        <v>47</v>
      </c>
      <c r="D16162" s="73">
        <v>33320.32</v>
      </c>
    </row>
    <row r="16163" spans="2:4" x14ac:dyDescent="0.3">
      <c r="B16163" s="72" t="s">
        <v>378</v>
      </c>
      <c r="C16163" s="74" t="s">
        <v>49</v>
      </c>
      <c r="D16163" s="73">
        <v>20931.939999999999</v>
      </c>
    </row>
    <row r="16164" spans="2:4" x14ac:dyDescent="0.3">
      <c r="B16164" s="72" t="s">
        <v>378</v>
      </c>
      <c r="C16164" s="74" t="s">
        <v>55</v>
      </c>
      <c r="D16164" s="73">
        <v>83822.55</v>
      </c>
    </row>
    <row r="16165" spans="2:4" x14ac:dyDescent="0.3">
      <c r="B16165" s="72" t="s">
        <v>378</v>
      </c>
      <c r="C16165" s="74" t="s">
        <v>57</v>
      </c>
      <c r="D16165" s="73">
        <v>961.46</v>
      </c>
    </row>
    <row r="16166" spans="2:4" x14ac:dyDescent="0.3">
      <c r="B16166" s="72" t="s">
        <v>378</v>
      </c>
      <c r="C16166" s="74" t="s">
        <v>65</v>
      </c>
      <c r="D16166" s="73">
        <v>14537.85</v>
      </c>
    </row>
    <row r="16167" spans="2:4" x14ac:dyDescent="0.3">
      <c r="B16167" s="72" t="s">
        <v>378</v>
      </c>
      <c r="C16167" s="74" t="s">
        <v>67</v>
      </c>
      <c r="D16167" s="73">
        <v>154</v>
      </c>
    </row>
    <row r="16168" spans="2:4" x14ac:dyDescent="0.3">
      <c r="B16168" s="72" t="s">
        <v>378</v>
      </c>
      <c r="C16168" s="74" t="s">
        <v>69</v>
      </c>
      <c r="D16168" s="73">
        <v>11670.630000000001</v>
      </c>
    </row>
    <row r="16169" spans="2:4" x14ac:dyDescent="0.3">
      <c r="B16169" s="72" t="s">
        <v>378</v>
      </c>
      <c r="C16169" s="74" t="s">
        <v>71</v>
      </c>
      <c r="D16169" s="73">
        <v>56000.43</v>
      </c>
    </row>
    <row r="16170" spans="2:4" x14ac:dyDescent="0.3">
      <c r="B16170" s="72" t="s">
        <v>378</v>
      </c>
      <c r="C16170" s="74" t="s">
        <v>91</v>
      </c>
      <c r="D16170" s="73">
        <v>79469.61</v>
      </c>
    </row>
    <row r="16171" spans="2:4" x14ac:dyDescent="0.3">
      <c r="B16171" s="72" t="s">
        <v>378</v>
      </c>
      <c r="C16171" s="74" t="s">
        <v>93</v>
      </c>
      <c r="D16171" s="73">
        <v>13803.81</v>
      </c>
    </row>
    <row r="16172" spans="2:4" x14ac:dyDescent="0.3">
      <c r="B16172" s="72" t="s">
        <v>378</v>
      </c>
      <c r="C16172" s="74" t="s">
        <v>95</v>
      </c>
      <c r="D16172" s="73">
        <v>19788.91</v>
      </c>
    </row>
    <row r="16173" spans="2:4" x14ac:dyDescent="0.3">
      <c r="B16173" s="72" t="s">
        <v>378</v>
      </c>
      <c r="C16173" s="74" t="s">
        <v>105</v>
      </c>
      <c r="D16173" s="73">
        <v>1161</v>
      </c>
    </row>
    <row r="16174" spans="2:4" x14ac:dyDescent="0.3">
      <c r="B16174" s="72" t="s">
        <v>378</v>
      </c>
      <c r="C16174" s="74" t="s">
        <v>107</v>
      </c>
      <c r="D16174" s="73">
        <v>14107.17</v>
      </c>
    </row>
    <row r="16175" spans="2:4" x14ac:dyDescent="0.3">
      <c r="B16175" s="72" t="s">
        <v>378</v>
      </c>
      <c r="C16175" s="74" t="s">
        <v>109</v>
      </c>
      <c r="D16175" s="73">
        <v>82721.97</v>
      </c>
    </row>
    <row r="16176" spans="2:4" x14ac:dyDescent="0.3">
      <c r="B16176" s="72" t="s">
        <v>378</v>
      </c>
      <c r="C16176" s="74" t="s">
        <v>111</v>
      </c>
      <c r="D16176" s="73">
        <v>2175.02</v>
      </c>
    </row>
    <row r="16177" spans="2:4" x14ac:dyDescent="0.3">
      <c r="B16177" s="72" t="s">
        <v>378</v>
      </c>
      <c r="C16177" s="74" t="s">
        <v>119</v>
      </c>
      <c r="D16177" s="73">
        <v>3683.5</v>
      </c>
    </row>
    <row r="16178" spans="2:4" x14ac:dyDescent="0.3">
      <c r="B16178" s="72" t="s">
        <v>378</v>
      </c>
      <c r="C16178" s="74" t="s">
        <v>121</v>
      </c>
      <c r="D16178" s="73">
        <v>1588.36</v>
      </c>
    </row>
    <row r="16179" spans="2:4" x14ac:dyDescent="0.3">
      <c r="B16179" s="72" t="s">
        <v>378</v>
      </c>
      <c r="C16179" s="74" t="s">
        <v>22</v>
      </c>
      <c r="D16179" s="73">
        <v>2702.86</v>
      </c>
    </row>
    <row r="16180" spans="2:4" x14ac:dyDescent="0.3">
      <c r="B16180" s="72" t="s">
        <v>378</v>
      </c>
      <c r="C16180" s="74" t="s">
        <v>12</v>
      </c>
      <c r="D16180" s="73">
        <v>20298.47</v>
      </c>
    </row>
    <row r="16181" spans="2:4" x14ac:dyDescent="0.3">
      <c r="B16181" s="72" t="s">
        <v>378</v>
      </c>
      <c r="C16181" s="74" t="s">
        <v>14</v>
      </c>
      <c r="D16181" s="73">
        <v>29999.599999999999</v>
      </c>
    </row>
    <row r="16182" spans="2:4" x14ac:dyDescent="0.3">
      <c r="B16182" s="72" t="s">
        <v>728</v>
      </c>
      <c r="C16182" s="74" t="s">
        <v>194</v>
      </c>
      <c r="D16182" s="73">
        <v>355</v>
      </c>
    </row>
    <row r="16183" spans="2:4" x14ac:dyDescent="0.3">
      <c r="B16183" s="72" t="s">
        <v>728</v>
      </c>
      <c r="C16183" s="74" t="s">
        <v>193</v>
      </c>
      <c r="D16183" s="73">
        <v>-355</v>
      </c>
    </row>
    <row r="16184" spans="2:4" x14ac:dyDescent="0.3">
      <c r="B16184" s="72" t="s">
        <v>728</v>
      </c>
      <c r="C16184" s="74" t="s">
        <v>190</v>
      </c>
      <c r="D16184" s="73">
        <v>6126.57</v>
      </c>
    </row>
    <row r="16185" spans="2:4" x14ac:dyDescent="0.3">
      <c r="B16185" s="72" t="s">
        <v>728</v>
      </c>
      <c r="C16185" s="74" t="s">
        <v>191</v>
      </c>
      <c r="D16185" s="73">
        <v>3251.29</v>
      </c>
    </row>
    <row r="16186" spans="2:4" x14ac:dyDescent="0.3">
      <c r="B16186" s="72" t="s">
        <v>728</v>
      </c>
      <c r="C16186" s="74" t="s">
        <v>192</v>
      </c>
      <c r="D16186" s="73">
        <v>324008.03000000003</v>
      </c>
    </row>
    <row r="16187" spans="2:4" x14ac:dyDescent="0.3">
      <c r="B16187" s="72" t="s">
        <v>728</v>
      </c>
      <c r="C16187" s="74" t="s">
        <v>178</v>
      </c>
      <c r="D16187" s="73">
        <v>2443.3199999999997</v>
      </c>
    </row>
    <row r="16188" spans="2:4" x14ac:dyDescent="0.3">
      <c r="B16188" s="72" t="s">
        <v>728</v>
      </c>
      <c r="C16188" s="74" t="s">
        <v>180</v>
      </c>
      <c r="D16188" s="73">
        <v>2267.69</v>
      </c>
    </row>
    <row r="16189" spans="2:4" x14ac:dyDescent="0.3">
      <c r="B16189" s="72" t="s">
        <v>728</v>
      </c>
      <c r="C16189" s="74" t="s">
        <v>182</v>
      </c>
      <c r="D16189" s="73">
        <v>122283.36000000002</v>
      </c>
    </row>
    <row r="16190" spans="2:4" x14ac:dyDescent="0.3">
      <c r="B16190" s="72" t="s">
        <v>728</v>
      </c>
      <c r="C16190" s="74" t="s">
        <v>139</v>
      </c>
      <c r="D16190" s="73">
        <v>46464</v>
      </c>
    </row>
    <row r="16191" spans="2:4" x14ac:dyDescent="0.3">
      <c r="B16191" s="72" t="s">
        <v>728</v>
      </c>
      <c r="C16191" s="74" t="s">
        <v>141</v>
      </c>
      <c r="D16191" s="73">
        <v>46464</v>
      </c>
    </row>
    <row r="16192" spans="2:4" x14ac:dyDescent="0.3">
      <c r="B16192" s="72" t="s">
        <v>728</v>
      </c>
      <c r="C16192" s="74" t="s">
        <v>143</v>
      </c>
      <c r="D16192" s="73">
        <v>6246.79</v>
      </c>
    </row>
    <row r="16193" spans="2:4" x14ac:dyDescent="0.3">
      <c r="B16193" s="72" t="s">
        <v>728</v>
      </c>
      <c r="C16193" s="74" t="s">
        <v>145</v>
      </c>
      <c r="D16193" s="73">
        <v>1500.52</v>
      </c>
    </row>
    <row r="16194" spans="2:4" x14ac:dyDescent="0.3">
      <c r="B16194" s="72" t="s">
        <v>728</v>
      </c>
      <c r="C16194" s="74" t="s">
        <v>159</v>
      </c>
      <c r="D16194" s="73">
        <v>12001</v>
      </c>
    </row>
    <row r="16195" spans="2:4" x14ac:dyDescent="0.3">
      <c r="B16195" s="72" t="s">
        <v>728</v>
      </c>
      <c r="C16195" s="74" t="s">
        <v>161</v>
      </c>
      <c r="D16195" s="73">
        <v>47483.869999999995</v>
      </c>
    </row>
    <row r="16196" spans="2:4" x14ac:dyDescent="0.3">
      <c r="B16196" s="72" t="s">
        <v>728</v>
      </c>
      <c r="C16196" s="74" t="s">
        <v>163</v>
      </c>
      <c r="D16196" s="73">
        <v>9336.1899999999987</v>
      </c>
    </row>
    <row r="16197" spans="2:4" x14ac:dyDescent="0.3">
      <c r="B16197" s="72" t="s">
        <v>728</v>
      </c>
      <c r="C16197" s="74" t="s">
        <v>165</v>
      </c>
      <c r="D16197" s="73">
        <v>24586.67</v>
      </c>
    </row>
    <row r="16198" spans="2:4" x14ac:dyDescent="0.3">
      <c r="B16198" s="72" t="s">
        <v>728</v>
      </c>
      <c r="C16198" s="74" t="s">
        <v>124</v>
      </c>
      <c r="D16198" s="73">
        <v>20696.490000000002</v>
      </c>
    </row>
    <row r="16199" spans="2:4" x14ac:dyDescent="0.3">
      <c r="B16199" s="72" t="s">
        <v>728</v>
      </c>
      <c r="C16199" s="74" t="s">
        <v>126</v>
      </c>
      <c r="D16199" s="73">
        <v>3077.33</v>
      </c>
    </row>
    <row r="16200" spans="2:4" x14ac:dyDescent="0.3">
      <c r="B16200" s="72" t="s">
        <v>728</v>
      </c>
      <c r="C16200" s="74" t="s">
        <v>128</v>
      </c>
      <c r="D16200" s="73">
        <v>629.37</v>
      </c>
    </row>
    <row r="16201" spans="2:4" x14ac:dyDescent="0.3">
      <c r="B16201" s="72" t="s">
        <v>728</v>
      </c>
      <c r="C16201" s="74" t="s">
        <v>130</v>
      </c>
      <c r="D16201" s="73">
        <v>10195.950000000001</v>
      </c>
    </row>
    <row r="16202" spans="2:4" x14ac:dyDescent="0.3">
      <c r="B16202" s="72" t="s">
        <v>728</v>
      </c>
      <c r="C16202" s="74" t="s">
        <v>132</v>
      </c>
      <c r="D16202" s="73">
        <v>27428.890000000003</v>
      </c>
    </row>
    <row r="16203" spans="2:4" x14ac:dyDescent="0.3">
      <c r="B16203" s="72" t="s">
        <v>728</v>
      </c>
      <c r="C16203" s="74" t="s">
        <v>39</v>
      </c>
      <c r="D16203" s="73">
        <v>2216.06</v>
      </c>
    </row>
    <row r="16204" spans="2:4" x14ac:dyDescent="0.3">
      <c r="B16204" s="72" t="s">
        <v>728</v>
      </c>
      <c r="C16204" s="74" t="s">
        <v>45</v>
      </c>
      <c r="D16204" s="73">
        <v>21769.620000000003</v>
      </c>
    </row>
    <row r="16205" spans="2:4" x14ac:dyDescent="0.3">
      <c r="B16205" s="72" t="s">
        <v>728</v>
      </c>
      <c r="C16205" s="74" t="s">
        <v>49</v>
      </c>
      <c r="D16205" s="73">
        <v>4304.83</v>
      </c>
    </row>
    <row r="16206" spans="2:4" x14ac:dyDescent="0.3">
      <c r="B16206" s="72" t="s">
        <v>728</v>
      </c>
      <c r="C16206" s="74" t="s">
        <v>55</v>
      </c>
      <c r="D16206" s="73">
        <v>74518.26999999999</v>
      </c>
    </row>
    <row r="16207" spans="2:4" x14ac:dyDescent="0.3">
      <c r="B16207" s="72" t="s">
        <v>728</v>
      </c>
      <c r="C16207" s="74" t="s">
        <v>65</v>
      </c>
      <c r="D16207" s="73">
        <v>349.2</v>
      </c>
    </row>
    <row r="16208" spans="2:4" x14ac:dyDescent="0.3">
      <c r="B16208" s="72" t="s">
        <v>728</v>
      </c>
      <c r="C16208" s="74" t="s">
        <v>67</v>
      </c>
      <c r="D16208" s="73">
        <v>206.5</v>
      </c>
    </row>
    <row r="16209" spans="2:4" x14ac:dyDescent="0.3">
      <c r="B16209" s="72" t="s">
        <v>728</v>
      </c>
      <c r="C16209" s="74" t="s">
        <v>69</v>
      </c>
      <c r="D16209" s="73">
        <v>3575.8399999999997</v>
      </c>
    </row>
    <row r="16210" spans="2:4" x14ac:dyDescent="0.3">
      <c r="B16210" s="72" t="s">
        <v>728</v>
      </c>
      <c r="C16210" s="74" t="s">
        <v>89</v>
      </c>
      <c r="D16210" s="73">
        <v>600</v>
      </c>
    </row>
    <row r="16211" spans="2:4" x14ac:dyDescent="0.3">
      <c r="B16211" s="72" t="s">
        <v>728</v>
      </c>
      <c r="C16211" s="74" t="s">
        <v>91</v>
      </c>
      <c r="D16211" s="73">
        <v>30762.55</v>
      </c>
    </row>
    <row r="16212" spans="2:4" x14ac:dyDescent="0.3">
      <c r="B16212" s="72" t="s">
        <v>728</v>
      </c>
      <c r="C16212" s="74" t="s">
        <v>95</v>
      </c>
      <c r="D16212" s="73">
        <v>3277.66</v>
      </c>
    </row>
    <row r="16213" spans="2:4" x14ac:dyDescent="0.3">
      <c r="B16213" s="72" t="s">
        <v>728</v>
      </c>
      <c r="C16213" s="74" t="s">
        <v>105</v>
      </c>
      <c r="D16213" s="73">
        <v>1161</v>
      </c>
    </row>
    <row r="16214" spans="2:4" x14ac:dyDescent="0.3">
      <c r="B16214" s="72" t="s">
        <v>728</v>
      </c>
      <c r="C16214" s="74" t="s">
        <v>109</v>
      </c>
      <c r="D16214" s="73">
        <v>820.74</v>
      </c>
    </row>
    <row r="16215" spans="2:4" x14ac:dyDescent="0.3">
      <c r="B16215" s="72" t="s">
        <v>728</v>
      </c>
      <c r="C16215" s="74" t="s">
        <v>117</v>
      </c>
      <c r="D16215" s="73">
        <v>11511.09</v>
      </c>
    </row>
    <row r="16216" spans="2:4" x14ac:dyDescent="0.3">
      <c r="B16216" s="72" t="s">
        <v>728</v>
      </c>
      <c r="C16216" s="74" t="s">
        <v>119</v>
      </c>
      <c r="D16216" s="73">
        <v>1192.67</v>
      </c>
    </row>
    <row r="16217" spans="2:4" x14ac:dyDescent="0.3">
      <c r="B16217" s="72" t="s">
        <v>728</v>
      </c>
      <c r="C16217" s="74" t="s">
        <v>22</v>
      </c>
      <c r="D16217" s="73">
        <v>1040.8699999999999</v>
      </c>
    </row>
    <row r="16218" spans="2:4" x14ac:dyDescent="0.3">
      <c r="B16218" s="72" t="s">
        <v>294</v>
      </c>
      <c r="C16218" s="74" t="s">
        <v>194</v>
      </c>
      <c r="D16218" s="73">
        <v>20663.84</v>
      </c>
    </row>
    <row r="16219" spans="2:4" x14ac:dyDescent="0.3">
      <c r="B16219" s="72" t="s">
        <v>294</v>
      </c>
      <c r="C16219" s="74" t="s">
        <v>193</v>
      </c>
      <c r="D16219" s="73">
        <v>-20663.84</v>
      </c>
    </row>
    <row r="16220" spans="2:4" x14ac:dyDescent="0.3">
      <c r="B16220" s="72" t="s">
        <v>294</v>
      </c>
      <c r="C16220" s="74" t="s">
        <v>185</v>
      </c>
      <c r="D16220" s="73">
        <v>17115</v>
      </c>
    </row>
    <row r="16221" spans="2:4" x14ac:dyDescent="0.3">
      <c r="B16221" s="72" t="s">
        <v>294</v>
      </c>
      <c r="C16221" s="74" t="s">
        <v>186</v>
      </c>
      <c r="D16221" s="73">
        <v>2298.9</v>
      </c>
    </row>
    <row r="16222" spans="2:4" x14ac:dyDescent="0.3">
      <c r="B16222" s="72" t="s">
        <v>294</v>
      </c>
      <c r="C16222" s="74" t="s">
        <v>187</v>
      </c>
      <c r="D16222" s="73">
        <v>97663.25</v>
      </c>
    </row>
    <row r="16223" spans="2:4" x14ac:dyDescent="0.3">
      <c r="B16223" s="72" t="s">
        <v>294</v>
      </c>
      <c r="C16223" s="74" t="s">
        <v>190</v>
      </c>
      <c r="D16223" s="73">
        <v>16780.650000000001</v>
      </c>
    </row>
    <row r="16224" spans="2:4" x14ac:dyDescent="0.3">
      <c r="B16224" s="72" t="s">
        <v>294</v>
      </c>
      <c r="C16224" s="74" t="s">
        <v>191</v>
      </c>
      <c r="D16224" s="73">
        <v>26902.75</v>
      </c>
    </row>
    <row r="16225" spans="2:4" x14ac:dyDescent="0.3">
      <c r="B16225" s="72" t="s">
        <v>294</v>
      </c>
      <c r="C16225" s="74" t="s">
        <v>192</v>
      </c>
      <c r="D16225" s="73">
        <v>1385954.09</v>
      </c>
    </row>
    <row r="16226" spans="2:4" x14ac:dyDescent="0.3">
      <c r="B16226" s="72" t="s">
        <v>294</v>
      </c>
      <c r="C16226" s="74" t="s">
        <v>172</v>
      </c>
      <c r="D16226" s="73">
        <v>4875.8900000000003</v>
      </c>
    </row>
    <row r="16227" spans="2:4" x14ac:dyDescent="0.3">
      <c r="B16227" s="72" t="s">
        <v>294</v>
      </c>
      <c r="C16227" s="74" t="s">
        <v>174</v>
      </c>
      <c r="D16227" s="73">
        <v>21558.58</v>
      </c>
    </row>
    <row r="16228" spans="2:4" x14ac:dyDescent="0.3">
      <c r="B16228" s="72" t="s">
        <v>294</v>
      </c>
      <c r="C16228" s="74" t="s">
        <v>178</v>
      </c>
      <c r="D16228" s="73">
        <v>4791.63</v>
      </c>
    </row>
    <row r="16229" spans="2:4" x14ac:dyDescent="0.3">
      <c r="B16229" s="72" t="s">
        <v>294</v>
      </c>
      <c r="C16229" s="74" t="s">
        <v>180</v>
      </c>
      <c r="D16229" s="73">
        <v>14320.08</v>
      </c>
    </row>
    <row r="16230" spans="2:4" x14ac:dyDescent="0.3">
      <c r="B16230" s="72" t="s">
        <v>294</v>
      </c>
      <c r="C16230" s="74" t="s">
        <v>182</v>
      </c>
      <c r="D16230" s="73">
        <v>567626.81000000006</v>
      </c>
    </row>
    <row r="16231" spans="2:4" x14ac:dyDescent="0.3">
      <c r="B16231" s="72" t="s">
        <v>294</v>
      </c>
      <c r="C16231" s="74" t="s">
        <v>139</v>
      </c>
      <c r="D16231" s="73">
        <v>158826</v>
      </c>
    </row>
    <row r="16232" spans="2:4" x14ac:dyDescent="0.3">
      <c r="B16232" s="72" t="s">
        <v>294</v>
      </c>
      <c r="C16232" s="74" t="s">
        <v>141</v>
      </c>
      <c r="D16232" s="73">
        <v>233984</v>
      </c>
    </row>
    <row r="16233" spans="2:4" x14ac:dyDescent="0.3">
      <c r="B16233" s="72" t="s">
        <v>294</v>
      </c>
      <c r="C16233" s="74" t="s">
        <v>143</v>
      </c>
      <c r="D16233" s="73">
        <v>10464</v>
      </c>
    </row>
    <row r="16234" spans="2:4" x14ac:dyDescent="0.3">
      <c r="B16234" s="72" t="s">
        <v>294</v>
      </c>
      <c r="C16234" s="74" t="s">
        <v>145</v>
      </c>
      <c r="D16234" s="73">
        <v>7116.8899999999994</v>
      </c>
    </row>
    <row r="16235" spans="2:4" x14ac:dyDescent="0.3">
      <c r="B16235" s="72" t="s">
        <v>294</v>
      </c>
      <c r="C16235" s="74" t="s">
        <v>147</v>
      </c>
      <c r="D16235" s="73">
        <v>1865.6900000000003</v>
      </c>
    </row>
    <row r="16236" spans="2:4" x14ac:dyDescent="0.3">
      <c r="B16236" s="72" t="s">
        <v>294</v>
      </c>
      <c r="C16236" s="74" t="s">
        <v>149</v>
      </c>
      <c r="D16236" s="73">
        <v>4297.58</v>
      </c>
    </row>
    <row r="16237" spans="2:4" x14ac:dyDescent="0.3">
      <c r="B16237" s="72" t="s">
        <v>294</v>
      </c>
      <c r="C16237" s="74" t="s">
        <v>159</v>
      </c>
      <c r="D16237" s="73">
        <v>53977.439999999995</v>
      </c>
    </row>
    <row r="16238" spans="2:4" x14ac:dyDescent="0.3">
      <c r="B16238" s="72" t="s">
        <v>294</v>
      </c>
      <c r="C16238" s="74" t="s">
        <v>161</v>
      </c>
      <c r="D16238" s="73">
        <v>218629.05</v>
      </c>
    </row>
    <row r="16239" spans="2:4" x14ac:dyDescent="0.3">
      <c r="B16239" s="72" t="s">
        <v>294</v>
      </c>
      <c r="C16239" s="74" t="s">
        <v>163</v>
      </c>
      <c r="D16239" s="73">
        <v>45073.41</v>
      </c>
    </row>
    <row r="16240" spans="2:4" x14ac:dyDescent="0.3">
      <c r="B16240" s="72" t="s">
        <v>294</v>
      </c>
      <c r="C16240" s="74" t="s">
        <v>165</v>
      </c>
      <c r="D16240" s="73">
        <v>116958.48999999999</v>
      </c>
    </row>
    <row r="16241" spans="2:4" x14ac:dyDescent="0.3">
      <c r="B16241" s="72" t="s">
        <v>294</v>
      </c>
      <c r="C16241" s="74" t="s">
        <v>124</v>
      </c>
      <c r="D16241" s="73">
        <v>131539.02000000002</v>
      </c>
    </row>
    <row r="16242" spans="2:4" x14ac:dyDescent="0.3">
      <c r="B16242" s="72" t="s">
        <v>294</v>
      </c>
      <c r="C16242" s="74" t="s">
        <v>126</v>
      </c>
      <c r="D16242" s="73">
        <v>22519.170000000002</v>
      </c>
    </row>
    <row r="16243" spans="2:4" x14ac:dyDescent="0.3">
      <c r="B16243" s="72" t="s">
        <v>294</v>
      </c>
      <c r="C16243" s="74" t="s">
        <v>128</v>
      </c>
      <c r="D16243" s="73">
        <v>41338.07</v>
      </c>
    </row>
    <row r="16244" spans="2:4" x14ac:dyDescent="0.3">
      <c r="B16244" s="72" t="s">
        <v>294</v>
      </c>
      <c r="C16244" s="74" t="s">
        <v>130</v>
      </c>
      <c r="D16244" s="73">
        <v>23340.21</v>
      </c>
    </row>
    <row r="16245" spans="2:4" x14ac:dyDescent="0.3">
      <c r="B16245" s="72" t="s">
        <v>294</v>
      </c>
      <c r="C16245" s="74" t="s">
        <v>132</v>
      </c>
      <c r="D16245" s="73">
        <v>120665.91</v>
      </c>
    </row>
    <row r="16246" spans="2:4" x14ac:dyDescent="0.3">
      <c r="B16246" s="72" t="s">
        <v>294</v>
      </c>
      <c r="C16246" s="74" t="s">
        <v>39</v>
      </c>
      <c r="D16246" s="73">
        <v>8941.25</v>
      </c>
    </row>
    <row r="16247" spans="2:4" x14ac:dyDescent="0.3">
      <c r="B16247" s="72" t="s">
        <v>294</v>
      </c>
      <c r="C16247" s="74" t="s">
        <v>49</v>
      </c>
      <c r="D16247" s="73">
        <v>45046.94</v>
      </c>
    </row>
    <row r="16248" spans="2:4" x14ac:dyDescent="0.3">
      <c r="B16248" s="72" t="s">
        <v>294</v>
      </c>
      <c r="C16248" s="74" t="s">
        <v>51</v>
      </c>
      <c r="D16248" s="73">
        <v>27894.93</v>
      </c>
    </row>
    <row r="16249" spans="2:4" x14ac:dyDescent="0.3">
      <c r="B16249" s="72" t="s">
        <v>294</v>
      </c>
      <c r="C16249" s="74" t="s">
        <v>55</v>
      </c>
      <c r="D16249" s="73">
        <v>28767.56</v>
      </c>
    </row>
    <row r="16250" spans="2:4" x14ac:dyDescent="0.3">
      <c r="B16250" s="72" t="s">
        <v>294</v>
      </c>
      <c r="C16250" s="74" t="s">
        <v>57</v>
      </c>
      <c r="D16250" s="73">
        <v>50</v>
      </c>
    </row>
    <row r="16251" spans="2:4" x14ac:dyDescent="0.3">
      <c r="B16251" s="72" t="s">
        <v>294</v>
      </c>
      <c r="C16251" s="74" t="s">
        <v>61</v>
      </c>
      <c r="D16251" s="73">
        <v>6419.83</v>
      </c>
    </row>
    <row r="16252" spans="2:4" x14ac:dyDescent="0.3">
      <c r="B16252" s="72" t="s">
        <v>294</v>
      </c>
      <c r="C16252" s="74" t="s">
        <v>63</v>
      </c>
      <c r="D16252" s="73">
        <v>20790.97</v>
      </c>
    </row>
    <row r="16253" spans="2:4" x14ac:dyDescent="0.3">
      <c r="B16253" s="72" t="s">
        <v>294</v>
      </c>
      <c r="C16253" s="74" t="s">
        <v>67</v>
      </c>
      <c r="D16253" s="73">
        <v>94.91</v>
      </c>
    </row>
    <row r="16254" spans="2:4" x14ac:dyDescent="0.3">
      <c r="B16254" s="72" t="s">
        <v>294</v>
      </c>
      <c r="C16254" s="74" t="s">
        <v>69</v>
      </c>
      <c r="D16254" s="73">
        <v>7745.6</v>
      </c>
    </row>
    <row r="16255" spans="2:4" x14ac:dyDescent="0.3">
      <c r="B16255" s="72" t="s">
        <v>294</v>
      </c>
      <c r="C16255" s="74" t="s">
        <v>71</v>
      </c>
      <c r="D16255" s="73">
        <v>70816.36</v>
      </c>
    </row>
    <row r="16256" spans="2:4" x14ac:dyDescent="0.3">
      <c r="B16256" s="72" t="s">
        <v>294</v>
      </c>
      <c r="C16256" s="74" t="s">
        <v>73</v>
      </c>
      <c r="D16256" s="73">
        <v>1000</v>
      </c>
    </row>
    <row r="16257" spans="2:4" x14ac:dyDescent="0.3">
      <c r="B16257" s="72" t="s">
        <v>294</v>
      </c>
      <c r="C16257" s="74" t="s">
        <v>87</v>
      </c>
      <c r="D16257" s="73">
        <v>4800</v>
      </c>
    </row>
    <row r="16258" spans="2:4" x14ac:dyDescent="0.3">
      <c r="B16258" s="72" t="s">
        <v>294</v>
      </c>
      <c r="C16258" s="74" t="s">
        <v>91</v>
      </c>
      <c r="D16258" s="73">
        <v>2080.39</v>
      </c>
    </row>
    <row r="16259" spans="2:4" x14ac:dyDescent="0.3">
      <c r="B16259" s="72" t="s">
        <v>294</v>
      </c>
      <c r="C16259" s="74" t="s">
        <v>93</v>
      </c>
      <c r="D16259" s="73">
        <v>12770.04</v>
      </c>
    </row>
    <row r="16260" spans="2:4" x14ac:dyDescent="0.3">
      <c r="B16260" s="72" t="s">
        <v>294</v>
      </c>
      <c r="C16260" s="74" t="s">
        <v>95</v>
      </c>
      <c r="D16260" s="73">
        <v>13345.43</v>
      </c>
    </row>
    <row r="16261" spans="2:4" x14ac:dyDescent="0.3">
      <c r="B16261" s="72" t="s">
        <v>294</v>
      </c>
      <c r="C16261" s="74" t="s">
        <v>97</v>
      </c>
      <c r="D16261" s="73">
        <v>5791.57</v>
      </c>
    </row>
    <row r="16262" spans="2:4" x14ac:dyDescent="0.3">
      <c r="B16262" s="72" t="s">
        <v>294</v>
      </c>
      <c r="C16262" s="74" t="s">
        <v>99</v>
      </c>
      <c r="D16262" s="73">
        <v>14500</v>
      </c>
    </row>
    <row r="16263" spans="2:4" x14ac:dyDescent="0.3">
      <c r="B16263" s="72" t="s">
        <v>294</v>
      </c>
      <c r="C16263" s="74" t="s">
        <v>101</v>
      </c>
      <c r="D16263" s="73">
        <v>33046.85</v>
      </c>
    </row>
    <row r="16264" spans="2:4" x14ac:dyDescent="0.3">
      <c r="B16264" s="72" t="s">
        <v>294</v>
      </c>
      <c r="C16264" s="74" t="s">
        <v>105</v>
      </c>
      <c r="D16264" s="73">
        <v>1131</v>
      </c>
    </row>
    <row r="16265" spans="2:4" x14ac:dyDescent="0.3">
      <c r="B16265" s="72" t="s">
        <v>294</v>
      </c>
      <c r="C16265" s="74" t="s">
        <v>107</v>
      </c>
      <c r="D16265" s="73">
        <v>9119.5</v>
      </c>
    </row>
    <row r="16266" spans="2:4" x14ac:dyDescent="0.3">
      <c r="B16266" s="72" t="s">
        <v>294</v>
      </c>
      <c r="C16266" s="74" t="s">
        <v>109</v>
      </c>
      <c r="D16266" s="73">
        <v>72348.63</v>
      </c>
    </row>
    <row r="16267" spans="2:4" x14ac:dyDescent="0.3">
      <c r="B16267" s="72" t="s">
        <v>294</v>
      </c>
      <c r="C16267" s="74" t="s">
        <v>111</v>
      </c>
      <c r="D16267" s="73">
        <v>6952</v>
      </c>
    </row>
    <row r="16268" spans="2:4" x14ac:dyDescent="0.3">
      <c r="B16268" s="72" t="s">
        <v>294</v>
      </c>
      <c r="C16268" s="74" t="s">
        <v>117</v>
      </c>
      <c r="D16268" s="73">
        <v>585</v>
      </c>
    </row>
    <row r="16269" spans="2:4" x14ac:dyDescent="0.3">
      <c r="B16269" s="72" t="s">
        <v>294</v>
      </c>
      <c r="C16269" s="74" t="s">
        <v>119</v>
      </c>
      <c r="D16269" s="73">
        <v>4932.29</v>
      </c>
    </row>
    <row r="16270" spans="2:4" x14ac:dyDescent="0.3">
      <c r="B16270" s="72" t="s">
        <v>294</v>
      </c>
      <c r="C16270" s="74" t="s">
        <v>121</v>
      </c>
      <c r="D16270" s="73">
        <v>20581.129999999997</v>
      </c>
    </row>
    <row r="16271" spans="2:4" x14ac:dyDescent="0.3">
      <c r="B16271" s="72" t="s">
        <v>294</v>
      </c>
      <c r="C16271" s="74" t="s">
        <v>22</v>
      </c>
      <c r="D16271" s="73">
        <v>18366.89</v>
      </c>
    </row>
    <row r="16272" spans="2:4" x14ac:dyDescent="0.3">
      <c r="B16272" s="72" t="s">
        <v>294</v>
      </c>
      <c r="C16272" s="74" t="s">
        <v>12</v>
      </c>
      <c r="D16272" s="73">
        <v>6133.76</v>
      </c>
    </row>
    <row r="16273" spans="2:4" x14ac:dyDescent="0.3">
      <c r="B16273" s="72" t="s">
        <v>350</v>
      </c>
      <c r="C16273" s="74" t="s">
        <v>194</v>
      </c>
      <c r="D16273" s="73">
        <v>35443.440000000002</v>
      </c>
    </row>
    <row r="16274" spans="2:4" x14ac:dyDescent="0.3">
      <c r="B16274" s="72" t="s">
        <v>350</v>
      </c>
      <c r="C16274" s="74" t="s">
        <v>193</v>
      </c>
      <c r="D16274" s="73">
        <v>-35443.440000000002</v>
      </c>
    </row>
    <row r="16275" spans="2:4" x14ac:dyDescent="0.3">
      <c r="B16275" s="72" t="s">
        <v>350</v>
      </c>
      <c r="C16275" s="74" t="s">
        <v>186</v>
      </c>
      <c r="D16275" s="73">
        <v>8166.2900000000009</v>
      </c>
    </row>
    <row r="16276" spans="2:4" x14ac:dyDescent="0.3">
      <c r="B16276" s="72" t="s">
        <v>350</v>
      </c>
      <c r="C16276" s="74" t="s">
        <v>187</v>
      </c>
      <c r="D16276" s="73">
        <v>18886.25</v>
      </c>
    </row>
    <row r="16277" spans="2:4" x14ac:dyDescent="0.3">
      <c r="B16277" s="72" t="s">
        <v>350</v>
      </c>
      <c r="C16277" s="74" t="s">
        <v>190</v>
      </c>
      <c r="D16277" s="73">
        <v>32546.940000000002</v>
      </c>
    </row>
    <row r="16278" spans="2:4" x14ac:dyDescent="0.3">
      <c r="B16278" s="72" t="s">
        <v>350</v>
      </c>
      <c r="C16278" s="74" t="s">
        <v>191</v>
      </c>
      <c r="D16278" s="73">
        <v>20802.899999999998</v>
      </c>
    </row>
    <row r="16279" spans="2:4" x14ac:dyDescent="0.3">
      <c r="B16279" s="72" t="s">
        <v>350</v>
      </c>
      <c r="C16279" s="74" t="s">
        <v>192</v>
      </c>
      <c r="D16279" s="73">
        <v>1038586.63</v>
      </c>
    </row>
    <row r="16280" spans="2:4" x14ac:dyDescent="0.3">
      <c r="B16280" s="72" t="s">
        <v>350</v>
      </c>
      <c r="C16280" s="74" t="s">
        <v>172</v>
      </c>
      <c r="D16280" s="73">
        <v>3166.18</v>
      </c>
    </row>
    <row r="16281" spans="2:4" x14ac:dyDescent="0.3">
      <c r="B16281" s="72" t="s">
        <v>350</v>
      </c>
      <c r="C16281" s="74" t="s">
        <v>174</v>
      </c>
      <c r="D16281" s="73">
        <v>36215.89</v>
      </c>
    </row>
    <row r="16282" spans="2:4" x14ac:dyDescent="0.3">
      <c r="B16282" s="72" t="s">
        <v>350</v>
      </c>
      <c r="C16282" s="74" t="s">
        <v>178</v>
      </c>
      <c r="D16282" s="73">
        <v>25183.64</v>
      </c>
    </row>
    <row r="16283" spans="2:4" x14ac:dyDescent="0.3">
      <c r="B16283" s="72" t="s">
        <v>350</v>
      </c>
      <c r="C16283" s="74" t="s">
        <v>180</v>
      </c>
      <c r="D16283" s="73">
        <v>16733.370000000003</v>
      </c>
    </row>
    <row r="16284" spans="2:4" x14ac:dyDescent="0.3">
      <c r="B16284" s="72" t="s">
        <v>350</v>
      </c>
      <c r="C16284" s="74" t="s">
        <v>182</v>
      </c>
      <c r="D16284" s="73">
        <v>456489.71</v>
      </c>
    </row>
    <row r="16285" spans="2:4" x14ac:dyDescent="0.3">
      <c r="B16285" s="72" t="s">
        <v>350</v>
      </c>
      <c r="C16285" s="74" t="s">
        <v>135</v>
      </c>
      <c r="D16285" s="73">
        <v>840.42</v>
      </c>
    </row>
    <row r="16286" spans="2:4" x14ac:dyDescent="0.3">
      <c r="B16286" s="72" t="s">
        <v>350</v>
      </c>
      <c r="C16286" s="74" t="s">
        <v>137</v>
      </c>
      <c r="D16286" s="73">
        <v>1664.2400000000002</v>
      </c>
    </row>
    <row r="16287" spans="2:4" x14ac:dyDescent="0.3">
      <c r="B16287" s="72" t="s">
        <v>350</v>
      </c>
      <c r="C16287" s="74" t="s">
        <v>139</v>
      </c>
      <c r="D16287" s="73">
        <v>190793.36</v>
      </c>
    </row>
    <row r="16288" spans="2:4" x14ac:dyDescent="0.3">
      <c r="B16288" s="72" t="s">
        <v>350</v>
      </c>
      <c r="C16288" s="74" t="s">
        <v>141</v>
      </c>
      <c r="D16288" s="73">
        <v>164024</v>
      </c>
    </row>
    <row r="16289" spans="2:4" x14ac:dyDescent="0.3">
      <c r="B16289" s="72" t="s">
        <v>350</v>
      </c>
      <c r="C16289" s="74" t="s">
        <v>143</v>
      </c>
      <c r="D16289" s="73">
        <v>16171.23</v>
      </c>
    </row>
    <row r="16290" spans="2:4" x14ac:dyDescent="0.3">
      <c r="B16290" s="72" t="s">
        <v>350</v>
      </c>
      <c r="C16290" s="74" t="s">
        <v>145</v>
      </c>
      <c r="D16290" s="73">
        <v>5575.2199999999993</v>
      </c>
    </row>
    <row r="16291" spans="2:4" x14ac:dyDescent="0.3">
      <c r="B16291" s="72" t="s">
        <v>350</v>
      </c>
      <c r="C16291" s="74" t="s">
        <v>147</v>
      </c>
      <c r="D16291" s="73">
        <v>435.58999999999992</v>
      </c>
    </row>
    <row r="16292" spans="2:4" x14ac:dyDescent="0.3">
      <c r="B16292" s="72" t="s">
        <v>350</v>
      </c>
      <c r="C16292" s="74" t="s">
        <v>149</v>
      </c>
      <c r="D16292" s="73">
        <v>715.56000000000006</v>
      </c>
    </row>
    <row r="16293" spans="2:4" x14ac:dyDescent="0.3">
      <c r="B16293" s="72" t="s">
        <v>350</v>
      </c>
      <c r="C16293" s="74" t="s">
        <v>159</v>
      </c>
      <c r="D16293" s="73">
        <v>62736.34</v>
      </c>
    </row>
    <row r="16294" spans="2:4" x14ac:dyDescent="0.3">
      <c r="B16294" s="72" t="s">
        <v>350</v>
      </c>
      <c r="C16294" s="74" t="s">
        <v>161</v>
      </c>
      <c r="D16294" s="73">
        <v>159557.08000000002</v>
      </c>
    </row>
    <row r="16295" spans="2:4" x14ac:dyDescent="0.3">
      <c r="B16295" s="72" t="s">
        <v>350</v>
      </c>
      <c r="C16295" s="74" t="s">
        <v>163</v>
      </c>
      <c r="D16295" s="73">
        <v>40124.890000000007</v>
      </c>
    </row>
    <row r="16296" spans="2:4" x14ac:dyDescent="0.3">
      <c r="B16296" s="72" t="s">
        <v>350</v>
      </c>
      <c r="C16296" s="74" t="s">
        <v>165</v>
      </c>
      <c r="D16296" s="73">
        <v>83334.31</v>
      </c>
    </row>
    <row r="16297" spans="2:4" x14ac:dyDescent="0.3">
      <c r="B16297" s="72" t="s">
        <v>350</v>
      </c>
      <c r="C16297" s="74" t="s">
        <v>124</v>
      </c>
      <c r="D16297" s="73">
        <v>15145.150000000001</v>
      </c>
    </row>
    <row r="16298" spans="2:4" x14ac:dyDescent="0.3">
      <c r="B16298" s="72" t="s">
        <v>350</v>
      </c>
      <c r="C16298" s="74" t="s">
        <v>126</v>
      </c>
      <c r="D16298" s="73">
        <v>21918.639999999999</v>
      </c>
    </row>
    <row r="16299" spans="2:4" x14ac:dyDescent="0.3">
      <c r="B16299" s="72" t="s">
        <v>350</v>
      </c>
      <c r="C16299" s="74" t="s">
        <v>128</v>
      </c>
      <c r="D16299" s="73">
        <v>26771.82</v>
      </c>
    </row>
    <row r="16300" spans="2:4" x14ac:dyDescent="0.3">
      <c r="B16300" s="72" t="s">
        <v>350</v>
      </c>
      <c r="C16300" s="74" t="s">
        <v>130</v>
      </c>
      <c r="D16300" s="73">
        <v>22741.360000000001</v>
      </c>
    </row>
    <row r="16301" spans="2:4" x14ac:dyDescent="0.3">
      <c r="B16301" s="72" t="s">
        <v>350</v>
      </c>
      <c r="C16301" s="74" t="s">
        <v>132</v>
      </c>
      <c r="D16301" s="73">
        <v>154504.83999999997</v>
      </c>
    </row>
    <row r="16302" spans="2:4" x14ac:dyDescent="0.3">
      <c r="B16302" s="72" t="s">
        <v>350</v>
      </c>
      <c r="C16302" s="74" t="s">
        <v>39</v>
      </c>
      <c r="D16302" s="73">
        <v>4543.47</v>
      </c>
    </row>
    <row r="16303" spans="2:4" x14ac:dyDescent="0.3">
      <c r="B16303" s="72" t="s">
        <v>350</v>
      </c>
      <c r="C16303" s="74" t="s">
        <v>49</v>
      </c>
      <c r="D16303" s="73">
        <v>39072.019999999997</v>
      </c>
    </row>
    <row r="16304" spans="2:4" x14ac:dyDescent="0.3">
      <c r="B16304" s="72" t="s">
        <v>350</v>
      </c>
      <c r="C16304" s="74" t="s">
        <v>51</v>
      </c>
      <c r="D16304" s="73">
        <v>17682.419999999998</v>
      </c>
    </row>
    <row r="16305" spans="2:4" x14ac:dyDescent="0.3">
      <c r="B16305" s="72" t="s">
        <v>350</v>
      </c>
      <c r="C16305" s="74" t="s">
        <v>55</v>
      </c>
      <c r="D16305" s="73">
        <v>40991.449999999997</v>
      </c>
    </row>
    <row r="16306" spans="2:4" x14ac:dyDescent="0.3">
      <c r="B16306" s="72" t="s">
        <v>350</v>
      </c>
      <c r="C16306" s="74" t="s">
        <v>57</v>
      </c>
      <c r="D16306" s="73">
        <v>1503.91</v>
      </c>
    </row>
    <row r="16307" spans="2:4" x14ac:dyDescent="0.3">
      <c r="B16307" s="72" t="s">
        <v>350</v>
      </c>
      <c r="C16307" s="74" t="s">
        <v>65</v>
      </c>
      <c r="D16307" s="73">
        <v>3408.27</v>
      </c>
    </row>
    <row r="16308" spans="2:4" x14ac:dyDescent="0.3">
      <c r="B16308" s="72" t="s">
        <v>350</v>
      </c>
      <c r="C16308" s="74" t="s">
        <v>67</v>
      </c>
      <c r="D16308" s="73">
        <v>651.75</v>
      </c>
    </row>
    <row r="16309" spans="2:4" x14ac:dyDescent="0.3">
      <c r="B16309" s="72" t="s">
        <v>350</v>
      </c>
      <c r="C16309" s="74" t="s">
        <v>69</v>
      </c>
      <c r="D16309" s="73">
        <v>13779.310000000001</v>
      </c>
    </row>
    <row r="16310" spans="2:4" x14ac:dyDescent="0.3">
      <c r="B16310" s="72" t="s">
        <v>350</v>
      </c>
      <c r="C16310" s="74" t="s">
        <v>71</v>
      </c>
      <c r="D16310" s="73">
        <v>1500</v>
      </c>
    </row>
    <row r="16311" spans="2:4" x14ac:dyDescent="0.3">
      <c r="B16311" s="72" t="s">
        <v>350</v>
      </c>
      <c r="C16311" s="74" t="s">
        <v>73</v>
      </c>
      <c r="D16311" s="73">
        <v>928.77</v>
      </c>
    </row>
    <row r="16312" spans="2:4" x14ac:dyDescent="0.3">
      <c r="B16312" s="72" t="s">
        <v>350</v>
      </c>
      <c r="C16312" s="74" t="s">
        <v>89</v>
      </c>
      <c r="D16312" s="73">
        <v>9338.5299999999988</v>
      </c>
    </row>
    <row r="16313" spans="2:4" x14ac:dyDescent="0.3">
      <c r="B16313" s="72" t="s">
        <v>350</v>
      </c>
      <c r="C16313" s="74" t="s">
        <v>91</v>
      </c>
      <c r="D16313" s="73">
        <v>13023.66</v>
      </c>
    </row>
    <row r="16314" spans="2:4" x14ac:dyDescent="0.3">
      <c r="B16314" s="72" t="s">
        <v>350</v>
      </c>
      <c r="C16314" s="74" t="s">
        <v>93</v>
      </c>
      <c r="D16314" s="73">
        <v>12182.720000000001</v>
      </c>
    </row>
    <row r="16315" spans="2:4" x14ac:dyDescent="0.3">
      <c r="B16315" s="72" t="s">
        <v>350</v>
      </c>
      <c r="C16315" s="74" t="s">
        <v>95</v>
      </c>
      <c r="D16315" s="73">
        <v>16491.580000000002</v>
      </c>
    </row>
    <row r="16316" spans="2:4" x14ac:dyDescent="0.3">
      <c r="B16316" s="72" t="s">
        <v>350</v>
      </c>
      <c r="C16316" s="74" t="s">
        <v>99</v>
      </c>
      <c r="D16316" s="73">
        <v>14750</v>
      </c>
    </row>
    <row r="16317" spans="2:4" x14ac:dyDescent="0.3">
      <c r="B16317" s="72" t="s">
        <v>350</v>
      </c>
      <c r="C16317" s="74" t="s">
        <v>101</v>
      </c>
      <c r="D16317" s="73">
        <v>2385.42</v>
      </c>
    </row>
    <row r="16318" spans="2:4" x14ac:dyDescent="0.3">
      <c r="B16318" s="72" t="s">
        <v>350</v>
      </c>
      <c r="C16318" s="74" t="s">
        <v>107</v>
      </c>
      <c r="D16318" s="73">
        <v>4046.44</v>
      </c>
    </row>
    <row r="16319" spans="2:4" x14ac:dyDescent="0.3">
      <c r="B16319" s="72" t="s">
        <v>350</v>
      </c>
      <c r="C16319" s="74" t="s">
        <v>109</v>
      </c>
      <c r="D16319" s="73">
        <v>14632.130000000001</v>
      </c>
    </row>
    <row r="16320" spans="2:4" x14ac:dyDescent="0.3">
      <c r="B16320" s="72" t="s">
        <v>350</v>
      </c>
      <c r="C16320" s="74" t="s">
        <v>111</v>
      </c>
      <c r="D16320" s="73">
        <v>11950.310000000001</v>
      </c>
    </row>
    <row r="16321" spans="2:4" x14ac:dyDescent="0.3">
      <c r="B16321" s="72" t="s">
        <v>350</v>
      </c>
      <c r="C16321" s="74" t="s">
        <v>121</v>
      </c>
      <c r="D16321" s="73">
        <v>3759.59</v>
      </c>
    </row>
    <row r="16322" spans="2:4" x14ac:dyDescent="0.3">
      <c r="B16322" s="72" t="s">
        <v>350</v>
      </c>
      <c r="C16322" s="74" t="s">
        <v>22</v>
      </c>
      <c r="D16322" s="73">
        <v>10557.09</v>
      </c>
    </row>
    <row r="16323" spans="2:4" x14ac:dyDescent="0.3">
      <c r="B16323" s="72" t="s">
        <v>350</v>
      </c>
      <c r="C16323" s="74" t="s">
        <v>10</v>
      </c>
      <c r="D16323" s="73">
        <v>5904.11</v>
      </c>
    </row>
    <row r="16324" spans="2:4" x14ac:dyDescent="0.3">
      <c r="B16324" s="72" t="s">
        <v>350</v>
      </c>
      <c r="C16324" s="74" t="s">
        <v>12</v>
      </c>
      <c r="D16324" s="73">
        <v>2167.9699999999998</v>
      </c>
    </row>
    <row r="16325" spans="2:4" x14ac:dyDescent="0.3">
      <c r="B16325" s="72" t="s">
        <v>668</v>
      </c>
      <c r="C16325" s="74" t="s">
        <v>194</v>
      </c>
      <c r="D16325" s="73">
        <v>37876</v>
      </c>
    </row>
    <row r="16326" spans="2:4" x14ac:dyDescent="0.3">
      <c r="B16326" s="72" t="s">
        <v>668</v>
      </c>
      <c r="C16326" s="74" t="s">
        <v>193</v>
      </c>
      <c r="D16326" s="73">
        <v>-37876</v>
      </c>
    </row>
    <row r="16327" spans="2:4" x14ac:dyDescent="0.3">
      <c r="B16327" s="72" t="s">
        <v>668</v>
      </c>
      <c r="C16327" s="74" t="s">
        <v>185</v>
      </c>
      <c r="D16327" s="73">
        <v>32115</v>
      </c>
    </row>
    <row r="16328" spans="2:4" x14ac:dyDescent="0.3">
      <c r="B16328" s="72" t="s">
        <v>668</v>
      </c>
      <c r="C16328" s="74" t="s">
        <v>187</v>
      </c>
      <c r="D16328" s="73">
        <v>57304.43</v>
      </c>
    </row>
    <row r="16329" spans="2:4" x14ac:dyDescent="0.3">
      <c r="B16329" s="72" t="s">
        <v>668</v>
      </c>
      <c r="C16329" s="74" t="s">
        <v>190</v>
      </c>
      <c r="D16329" s="73">
        <v>3502</v>
      </c>
    </row>
    <row r="16330" spans="2:4" x14ac:dyDescent="0.3">
      <c r="B16330" s="72" t="s">
        <v>668</v>
      </c>
      <c r="C16330" s="74" t="s">
        <v>191</v>
      </c>
      <c r="D16330" s="73">
        <v>46684.72</v>
      </c>
    </row>
    <row r="16331" spans="2:4" x14ac:dyDescent="0.3">
      <c r="B16331" s="72" t="s">
        <v>668</v>
      </c>
      <c r="C16331" s="74" t="s">
        <v>192</v>
      </c>
      <c r="D16331" s="73">
        <v>1466053.62</v>
      </c>
    </row>
    <row r="16332" spans="2:4" x14ac:dyDescent="0.3">
      <c r="B16332" s="72" t="s">
        <v>668</v>
      </c>
      <c r="C16332" s="74" t="s">
        <v>174</v>
      </c>
      <c r="D16332" s="73">
        <v>33242.06</v>
      </c>
    </row>
    <row r="16333" spans="2:4" x14ac:dyDescent="0.3">
      <c r="B16333" s="72" t="s">
        <v>668</v>
      </c>
      <c r="C16333" s="74" t="s">
        <v>178</v>
      </c>
      <c r="D16333" s="73">
        <v>14602.97</v>
      </c>
    </row>
    <row r="16334" spans="2:4" x14ac:dyDescent="0.3">
      <c r="B16334" s="72" t="s">
        <v>668</v>
      </c>
      <c r="C16334" s="74" t="s">
        <v>180</v>
      </c>
      <c r="D16334" s="73">
        <v>13861.720000000001</v>
      </c>
    </row>
    <row r="16335" spans="2:4" x14ac:dyDescent="0.3">
      <c r="B16335" s="72" t="s">
        <v>668</v>
      </c>
      <c r="C16335" s="74" t="s">
        <v>182</v>
      </c>
      <c r="D16335" s="73">
        <v>707504.5</v>
      </c>
    </row>
    <row r="16336" spans="2:4" x14ac:dyDescent="0.3">
      <c r="B16336" s="72" t="s">
        <v>668</v>
      </c>
      <c r="C16336" s="74" t="s">
        <v>139</v>
      </c>
      <c r="D16336" s="73">
        <v>270288.12</v>
      </c>
    </row>
    <row r="16337" spans="2:4" x14ac:dyDescent="0.3">
      <c r="B16337" s="72" t="s">
        <v>668</v>
      </c>
      <c r="C16337" s="74" t="s">
        <v>141</v>
      </c>
      <c r="D16337" s="73">
        <v>243936</v>
      </c>
    </row>
    <row r="16338" spans="2:4" x14ac:dyDescent="0.3">
      <c r="B16338" s="72" t="s">
        <v>668</v>
      </c>
      <c r="C16338" s="74" t="s">
        <v>143</v>
      </c>
      <c r="D16338" s="73">
        <v>21302.07</v>
      </c>
    </row>
    <row r="16339" spans="2:4" x14ac:dyDescent="0.3">
      <c r="B16339" s="72" t="s">
        <v>668</v>
      </c>
      <c r="C16339" s="74" t="s">
        <v>145</v>
      </c>
      <c r="D16339" s="73">
        <v>7037.59</v>
      </c>
    </row>
    <row r="16340" spans="2:4" x14ac:dyDescent="0.3">
      <c r="B16340" s="72" t="s">
        <v>668</v>
      </c>
      <c r="C16340" s="74" t="s">
        <v>147</v>
      </c>
      <c r="D16340" s="73">
        <v>1555.09</v>
      </c>
    </row>
    <row r="16341" spans="2:4" x14ac:dyDescent="0.3">
      <c r="B16341" s="72" t="s">
        <v>668</v>
      </c>
      <c r="C16341" s="74" t="s">
        <v>149</v>
      </c>
      <c r="D16341" s="73">
        <v>3097.6099999999997</v>
      </c>
    </row>
    <row r="16342" spans="2:4" x14ac:dyDescent="0.3">
      <c r="B16342" s="72" t="s">
        <v>668</v>
      </c>
      <c r="C16342" s="74" t="s">
        <v>159</v>
      </c>
      <c r="D16342" s="73">
        <v>83408.78</v>
      </c>
    </row>
    <row r="16343" spans="2:4" x14ac:dyDescent="0.3">
      <c r="B16343" s="72" t="s">
        <v>668</v>
      </c>
      <c r="C16343" s="74" t="s">
        <v>161</v>
      </c>
      <c r="D16343" s="73">
        <v>227272.26</v>
      </c>
    </row>
    <row r="16344" spans="2:4" x14ac:dyDescent="0.3">
      <c r="B16344" s="72" t="s">
        <v>668</v>
      </c>
      <c r="C16344" s="74" t="s">
        <v>163</v>
      </c>
      <c r="D16344" s="73">
        <v>55901.53</v>
      </c>
    </row>
    <row r="16345" spans="2:4" x14ac:dyDescent="0.3">
      <c r="B16345" s="72" t="s">
        <v>668</v>
      </c>
      <c r="C16345" s="74" t="s">
        <v>165</v>
      </c>
      <c r="D16345" s="73">
        <v>120527.59999999999</v>
      </c>
    </row>
    <row r="16346" spans="2:4" x14ac:dyDescent="0.3">
      <c r="B16346" s="72" t="s">
        <v>668</v>
      </c>
      <c r="C16346" s="74" t="s">
        <v>124</v>
      </c>
      <c r="D16346" s="73">
        <v>23630.870000000003</v>
      </c>
    </row>
    <row r="16347" spans="2:4" x14ac:dyDescent="0.3">
      <c r="B16347" s="72" t="s">
        <v>668</v>
      </c>
      <c r="C16347" s="74" t="s">
        <v>126</v>
      </c>
      <c r="D16347" s="73">
        <v>3995.87</v>
      </c>
    </row>
    <row r="16348" spans="2:4" x14ac:dyDescent="0.3">
      <c r="B16348" s="72" t="s">
        <v>668</v>
      </c>
      <c r="C16348" s="74" t="s">
        <v>128</v>
      </c>
      <c r="D16348" s="73">
        <v>51050.74</v>
      </c>
    </row>
    <row r="16349" spans="2:4" x14ac:dyDescent="0.3">
      <c r="B16349" s="72" t="s">
        <v>668</v>
      </c>
      <c r="C16349" s="74" t="s">
        <v>130</v>
      </c>
      <c r="D16349" s="73">
        <v>25111.21</v>
      </c>
    </row>
    <row r="16350" spans="2:4" x14ac:dyDescent="0.3">
      <c r="B16350" s="72" t="s">
        <v>668</v>
      </c>
      <c r="C16350" s="74" t="s">
        <v>132</v>
      </c>
      <c r="D16350" s="73">
        <v>116692.86999999998</v>
      </c>
    </row>
    <row r="16351" spans="2:4" x14ac:dyDescent="0.3">
      <c r="B16351" s="72" t="s">
        <v>668</v>
      </c>
      <c r="C16351" s="74" t="s">
        <v>39</v>
      </c>
      <c r="D16351" s="73">
        <v>20104.41</v>
      </c>
    </row>
    <row r="16352" spans="2:4" x14ac:dyDescent="0.3">
      <c r="B16352" s="72" t="s">
        <v>668</v>
      </c>
      <c r="C16352" s="74" t="s">
        <v>49</v>
      </c>
      <c r="D16352" s="73">
        <v>57995.35</v>
      </c>
    </row>
    <row r="16353" spans="2:4" x14ac:dyDescent="0.3">
      <c r="B16353" s="72" t="s">
        <v>668</v>
      </c>
      <c r="C16353" s="74" t="s">
        <v>51</v>
      </c>
      <c r="D16353" s="73">
        <v>36657.51</v>
      </c>
    </row>
    <row r="16354" spans="2:4" x14ac:dyDescent="0.3">
      <c r="B16354" s="72" t="s">
        <v>668</v>
      </c>
      <c r="C16354" s="74" t="s">
        <v>57</v>
      </c>
      <c r="D16354" s="73">
        <v>24087.590000000004</v>
      </c>
    </row>
    <row r="16355" spans="2:4" x14ac:dyDescent="0.3">
      <c r="B16355" s="72" t="s">
        <v>668</v>
      </c>
      <c r="C16355" s="74" t="s">
        <v>59</v>
      </c>
      <c r="D16355" s="73">
        <v>3157.56</v>
      </c>
    </row>
    <row r="16356" spans="2:4" x14ac:dyDescent="0.3">
      <c r="B16356" s="72" t="s">
        <v>668</v>
      </c>
      <c r="C16356" s="74" t="s">
        <v>63</v>
      </c>
      <c r="D16356" s="73">
        <v>30248.03</v>
      </c>
    </row>
    <row r="16357" spans="2:4" x14ac:dyDescent="0.3">
      <c r="B16357" s="72" t="s">
        <v>668</v>
      </c>
      <c r="C16357" s="74" t="s">
        <v>67</v>
      </c>
      <c r="D16357" s="73">
        <v>3653.28</v>
      </c>
    </row>
    <row r="16358" spans="2:4" x14ac:dyDescent="0.3">
      <c r="B16358" s="72" t="s">
        <v>668</v>
      </c>
      <c r="C16358" s="74" t="s">
        <v>69</v>
      </c>
      <c r="D16358" s="73">
        <v>29273.93</v>
      </c>
    </row>
    <row r="16359" spans="2:4" x14ac:dyDescent="0.3">
      <c r="B16359" s="72" t="s">
        <v>668</v>
      </c>
      <c r="C16359" s="74" t="s">
        <v>71</v>
      </c>
      <c r="D16359" s="73">
        <v>62344.49</v>
      </c>
    </row>
    <row r="16360" spans="2:4" x14ac:dyDescent="0.3">
      <c r="B16360" s="72" t="s">
        <v>668</v>
      </c>
      <c r="C16360" s="74" t="s">
        <v>83</v>
      </c>
      <c r="D16360" s="73">
        <v>8041.08</v>
      </c>
    </row>
    <row r="16361" spans="2:4" x14ac:dyDescent="0.3">
      <c r="B16361" s="72" t="s">
        <v>668</v>
      </c>
      <c r="C16361" s="74" t="s">
        <v>89</v>
      </c>
      <c r="D16361" s="73">
        <v>6191.21</v>
      </c>
    </row>
    <row r="16362" spans="2:4" x14ac:dyDescent="0.3">
      <c r="B16362" s="72" t="s">
        <v>668</v>
      </c>
      <c r="C16362" s="74" t="s">
        <v>91</v>
      </c>
      <c r="D16362" s="73">
        <v>17786.43</v>
      </c>
    </row>
    <row r="16363" spans="2:4" x14ac:dyDescent="0.3">
      <c r="B16363" s="72" t="s">
        <v>668</v>
      </c>
      <c r="C16363" s="74" t="s">
        <v>93</v>
      </c>
      <c r="D16363" s="73">
        <v>15222.09</v>
      </c>
    </row>
    <row r="16364" spans="2:4" x14ac:dyDescent="0.3">
      <c r="B16364" s="72" t="s">
        <v>668</v>
      </c>
      <c r="C16364" s="74" t="s">
        <v>95</v>
      </c>
      <c r="D16364" s="73">
        <v>27927.74</v>
      </c>
    </row>
    <row r="16365" spans="2:4" x14ac:dyDescent="0.3">
      <c r="B16365" s="72" t="s">
        <v>668</v>
      </c>
      <c r="C16365" s="74" t="s">
        <v>99</v>
      </c>
      <c r="D16365" s="73">
        <v>30562.59</v>
      </c>
    </row>
    <row r="16366" spans="2:4" x14ac:dyDescent="0.3">
      <c r="B16366" s="72" t="s">
        <v>668</v>
      </c>
      <c r="C16366" s="74" t="s">
        <v>105</v>
      </c>
      <c r="D16366" s="73">
        <v>1131</v>
      </c>
    </row>
    <row r="16367" spans="2:4" x14ac:dyDescent="0.3">
      <c r="B16367" s="72" t="s">
        <v>668</v>
      </c>
      <c r="C16367" s="74" t="s">
        <v>107</v>
      </c>
      <c r="D16367" s="73">
        <v>9982.4</v>
      </c>
    </row>
    <row r="16368" spans="2:4" x14ac:dyDescent="0.3">
      <c r="B16368" s="72" t="s">
        <v>668</v>
      </c>
      <c r="C16368" s="74" t="s">
        <v>109</v>
      </c>
      <c r="D16368" s="73">
        <v>99049.459999999992</v>
      </c>
    </row>
    <row r="16369" spans="2:4" x14ac:dyDescent="0.3">
      <c r="B16369" s="72" t="s">
        <v>668</v>
      </c>
      <c r="C16369" s="74" t="s">
        <v>111</v>
      </c>
      <c r="D16369" s="73">
        <v>15686.85</v>
      </c>
    </row>
    <row r="16370" spans="2:4" x14ac:dyDescent="0.3">
      <c r="B16370" s="72" t="s">
        <v>668</v>
      </c>
      <c r="C16370" s="74" t="s">
        <v>117</v>
      </c>
      <c r="D16370" s="73">
        <v>110</v>
      </c>
    </row>
    <row r="16371" spans="2:4" x14ac:dyDescent="0.3">
      <c r="B16371" s="72" t="s">
        <v>668</v>
      </c>
      <c r="C16371" s="74" t="s">
        <v>119</v>
      </c>
      <c r="D16371" s="73">
        <v>4616.1499999999996</v>
      </c>
    </row>
    <row r="16372" spans="2:4" x14ac:dyDescent="0.3">
      <c r="B16372" s="72" t="s">
        <v>668</v>
      </c>
      <c r="C16372" s="74" t="s">
        <v>121</v>
      </c>
      <c r="D16372" s="73">
        <v>-123.06</v>
      </c>
    </row>
    <row r="16373" spans="2:4" x14ac:dyDescent="0.3">
      <c r="B16373" s="72" t="s">
        <v>668</v>
      </c>
      <c r="C16373" s="74" t="s">
        <v>22</v>
      </c>
      <c r="D16373" s="73">
        <v>9446.16</v>
      </c>
    </row>
    <row r="16374" spans="2:4" x14ac:dyDescent="0.3">
      <c r="B16374" s="72" t="s">
        <v>668</v>
      </c>
      <c r="C16374" s="74" t="s">
        <v>6</v>
      </c>
      <c r="D16374" s="73">
        <v>44739.16</v>
      </c>
    </row>
    <row r="16375" spans="2:4" x14ac:dyDescent="0.3">
      <c r="B16375" s="72" t="s">
        <v>716</v>
      </c>
      <c r="C16375" s="74" t="s">
        <v>194</v>
      </c>
      <c r="D16375" s="73">
        <v>38635</v>
      </c>
    </row>
    <row r="16376" spans="2:4" x14ac:dyDescent="0.3">
      <c r="B16376" s="72" t="s">
        <v>716</v>
      </c>
      <c r="C16376" s="74" t="s">
        <v>193</v>
      </c>
      <c r="D16376" s="73">
        <v>-38635</v>
      </c>
    </row>
    <row r="16377" spans="2:4" x14ac:dyDescent="0.3">
      <c r="B16377" s="72" t="s">
        <v>716</v>
      </c>
      <c r="C16377" s="74" t="s">
        <v>186</v>
      </c>
      <c r="D16377" s="73">
        <v>39508.020000000004</v>
      </c>
    </row>
    <row r="16378" spans="2:4" x14ac:dyDescent="0.3">
      <c r="B16378" s="72" t="s">
        <v>716</v>
      </c>
      <c r="C16378" s="74" t="s">
        <v>187</v>
      </c>
      <c r="D16378" s="73">
        <v>32593.68</v>
      </c>
    </row>
    <row r="16379" spans="2:4" x14ac:dyDescent="0.3">
      <c r="B16379" s="72" t="s">
        <v>716</v>
      </c>
      <c r="C16379" s="74" t="s">
        <v>190</v>
      </c>
      <c r="D16379" s="73">
        <v>36433.43</v>
      </c>
    </row>
    <row r="16380" spans="2:4" x14ac:dyDescent="0.3">
      <c r="B16380" s="72" t="s">
        <v>716</v>
      </c>
      <c r="C16380" s="74" t="s">
        <v>191</v>
      </c>
      <c r="D16380" s="73">
        <v>52700.45</v>
      </c>
    </row>
    <row r="16381" spans="2:4" x14ac:dyDescent="0.3">
      <c r="B16381" s="72" t="s">
        <v>716</v>
      </c>
      <c r="C16381" s="74" t="s">
        <v>192</v>
      </c>
      <c r="D16381" s="73">
        <v>1154461.53</v>
      </c>
    </row>
    <row r="16382" spans="2:4" x14ac:dyDescent="0.3">
      <c r="B16382" s="72" t="s">
        <v>716</v>
      </c>
      <c r="C16382" s="74" t="s">
        <v>172</v>
      </c>
      <c r="D16382" s="73">
        <v>935.96</v>
      </c>
    </row>
    <row r="16383" spans="2:4" x14ac:dyDescent="0.3">
      <c r="B16383" s="72" t="s">
        <v>716</v>
      </c>
      <c r="C16383" s="74" t="s">
        <v>174</v>
      </c>
      <c r="D16383" s="73">
        <v>76780.12</v>
      </c>
    </row>
    <row r="16384" spans="2:4" x14ac:dyDescent="0.3">
      <c r="B16384" s="72" t="s">
        <v>716</v>
      </c>
      <c r="C16384" s="74" t="s">
        <v>178</v>
      </c>
      <c r="D16384" s="73">
        <v>52264.85</v>
      </c>
    </row>
    <row r="16385" spans="2:4" x14ac:dyDescent="0.3">
      <c r="B16385" s="72" t="s">
        <v>716</v>
      </c>
      <c r="C16385" s="74" t="s">
        <v>180</v>
      </c>
      <c r="D16385" s="73">
        <v>13483.73</v>
      </c>
    </row>
    <row r="16386" spans="2:4" x14ac:dyDescent="0.3">
      <c r="B16386" s="72" t="s">
        <v>716</v>
      </c>
      <c r="C16386" s="74" t="s">
        <v>182</v>
      </c>
      <c r="D16386" s="73">
        <v>464088.92</v>
      </c>
    </row>
    <row r="16387" spans="2:4" x14ac:dyDescent="0.3">
      <c r="B16387" s="72" t="s">
        <v>716</v>
      </c>
      <c r="C16387" s="74" t="s">
        <v>135</v>
      </c>
      <c r="D16387" s="73">
        <v>840.24</v>
      </c>
    </row>
    <row r="16388" spans="2:4" x14ac:dyDescent="0.3">
      <c r="B16388" s="72" t="s">
        <v>716</v>
      </c>
      <c r="C16388" s="74" t="s">
        <v>137</v>
      </c>
      <c r="D16388" s="73">
        <v>1883.42</v>
      </c>
    </row>
    <row r="16389" spans="2:4" x14ac:dyDescent="0.3">
      <c r="B16389" s="72" t="s">
        <v>716</v>
      </c>
      <c r="C16389" s="74" t="s">
        <v>139</v>
      </c>
      <c r="D16389" s="73">
        <v>163675.28</v>
      </c>
    </row>
    <row r="16390" spans="2:4" x14ac:dyDescent="0.3">
      <c r="B16390" s="72" t="s">
        <v>716</v>
      </c>
      <c r="C16390" s="74" t="s">
        <v>141</v>
      </c>
      <c r="D16390" s="73">
        <v>214282.65000000002</v>
      </c>
    </row>
    <row r="16391" spans="2:4" x14ac:dyDescent="0.3">
      <c r="B16391" s="72" t="s">
        <v>716</v>
      </c>
      <c r="C16391" s="74" t="s">
        <v>143</v>
      </c>
      <c r="D16391" s="73">
        <v>15544.869999999999</v>
      </c>
    </row>
    <row r="16392" spans="2:4" x14ac:dyDescent="0.3">
      <c r="B16392" s="72" t="s">
        <v>716</v>
      </c>
      <c r="C16392" s="74" t="s">
        <v>145</v>
      </c>
      <c r="D16392" s="73">
        <v>5789.1100000000006</v>
      </c>
    </row>
    <row r="16393" spans="2:4" x14ac:dyDescent="0.3">
      <c r="B16393" s="72" t="s">
        <v>716</v>
      </c>
      <c r="C16393" s="74" t="s">
        <v>147</v>
      </c>
      <c r="D16393" s="73">
        <v>438.7</v>
      </c>
    </row>
    <row r="16394" spans="2:4" x14ac:dyDescent="0.3">
      <c r="B16394" s="72" t="s">
        <v>716</v>
      </c>
      <c r="C16394" s="74" t="s">
        <v>149</v>
      </c>
      <c r="D16394" s="73">
        <v>824.9799999999999</v>
      </c>
    </row>
    <row r="16395" spans="2:4" x14ac:dyDescent="0.3">
      <c r="B16395" s="72" t="s">
        <v>716</v>
      </c>
      <c r="C16395" s="74" t="s">
        <v>159</v>
      </c>
      <c r="D16395" s="73">
        <v>50037.979999999996</v>
      </c>
    </row>
    <row r="16396" spans="2:4" x14ac:dyDescent="0.3">
      <c r="B16396" s="72" t="s">
        <v>716</v>
      </c>
      <c r="C16396" s="74" t="s">
        <v>161</v>
      </c>
      <c r="D16396" s="73">
        <v>168069.23</v>
      </c>
    </row>
    <row r="16397" spans="2:4" x14ac:dyDescent="0.3">
      <c r="B16397" s="72" t="s">
        <v>716</v>
      </c>
      <c r="C16397" s="74" t="s">
        <v>163</v>
      </c>
      <c r="D16397" s="73">
        <v>44509.179999999993</v>
      </c>
    </row>
    <row r="16398" spans="2:4" x14ac:dyDescent="0.3">
      <c r="B16398" s="72" t="s">
        <v>716</v>
      </c>
      <c r="C16398" s="74" t="s">
        <v>165</v>
      </c>
      <c r="D16398" s="73">
        <v>93931.37999999999</v>
      </c>
    </row>
    <row r="16399" spans="2:4" x14ac:dyDescent="0.3">
      <c r="B16399" s="72" t="s">
        <v>716</v>
      </c>
      <c r="C16399" s="74" t="s">
        <v>124</v>
      </c>
      <c r="D16399" s="73">
        <v>65013.03</v>
      </c>
    </row>
    <row r="16400" spans="2:4" x14ac:dyDescent="0.3">
      <c r="B16400" s="72" t="s">
        <v>716</v>
      </c>
      <c r="C16400" s="74" t="s">
        <v>126</v>
      </c>
      <c r="D16400" s="73">
        <v>21120.720000000001</v>
      </c>
    </row>
    <row r="16401" spans="2:4" x14ac:dyDescent="0.3">
      <c r="B16401" s="72" t="s">
        <v>716</v>
      </c>
      <c r="C16401" s="74" t="s">
        <v>128</v>
      </c>
      <c r="D16401" s="73">
        <v>35193.21</v>
      </c>
    </row>
    <row r="16402" spans="2:4" x14ac:dyDescent="0.3">
      <c r="B16402" s="72" t="s">
        <v>716</v>
      </c>
      <c r="C16402" s="74" t="s">
        <v>130</v>
      </c>
      <c r="D16402" s="73">
        <v>49584.07</v>
      </c>
    </row>
    <row r="16403" spans="2:4" x14ac:dyDescent="0.3">
      <c r="B16403" s="72" t="s">
        <v>716</v>
      </c>
      <c r="C16403" s="74" t="s">
        <v>132</v>
      </c>
      <c r="D16403" s="73">
        <v>361095.4</v>
      </c>
    </row>
    <row r="16404" spans="2:4" x14ac:dyDescent="0.3">
      <c r="B16404" s="72" t="s">
        <v>716</v>
      </c>
      <c r="C16404" s="74" t="s">
        <v>39</v>
      </c>
      <c r="D16404" s="73">
        <v>11615.369999999999</v>
      </c>
    </row>
    <row r="16405" spans="2:4" x14ac:dyDescent="0.3">
      <c r="B16405" s="72" t="s">
        <v>716</v>
      </c>
      <c r="C16405" s="74" t="s">
        <v>49</v>
      </c>
      <c r="D16405" s="73">
        <v>29567.54</v>
      </c>
    </row>
    <row r="16406" spans="2:4" x14ac:dyDescent="0.3">
      <c r="B16406" s="72" t="s">
        <v>716</v>
      </c>
      <c r="C16406" s="74" t="s">
        <v>51</v>
      </c>
      <c r="D16406" s="73">
        <v>29755.95</v>
      </c>
    </row>
    <row r="16407" spans="2:4" x14ac:dyDescent="0.3">
      <c r="B16407" s="72" t="s">
        <v>716</v>
      </c>
      <c r="C16407" s="74" t="s">
        <v>55</v>
      </c>
      <c r="D16407" s="73">
        <v>62042.880000000005</v>
      </c>
    </row>
    <row r="16408" spans="2:4" x14ac:dyDescent="0.3">
      <c r="B16408" s="72" t="s">
        <v>716</v>
      </c>
      <c r="C16408" s="74" t="s">
        <v>57</v>
      </c>
      <c r="D16408" s="73">
        <v>2601.56</v>
      </c>
    </row>
    <row r="16409" spans="2:4" x14ac:dyDescent="0.3">
      <c r="B16409" s="72" t="s">
        <v>716</v>
      </c>
      <c r="C16409" s="74" t="s">
        <v>63</v>
      </c>
      <c r="D16409" s="73">
        <v>36487.86</v>
      </c>
    </row>
    <row r="16410" spans="2:4" x14ac:dyDescent="0.3">
      <c r="B16410" s="72" t="s">
        <v>716</v>
      </c>
      <c r="C16410" s="74" t="s">
        <v>65</v>
      </c>
      <c r="D16410" s="73">
        <v>6895.58</v>
      </c>
    </row>
    <row r="16411" spans="2:4" x14ac:dyDescent="0.3">
      <c r="B16411" s="72" t="s">
        <v>716</v>
      </c>
      <c r="C16411" s="74" t="s">
        <v>67</v>
      </c>
      <c r="D16411" s="73">
        <v>3470.12</v>
      </c>
    </row>
    <row r="16412" spans="2:4" x14ac:dyDescent="0.3">
      <c r="B16412" s="72" t="s">
        <v>716</v>
      </c>
      <c r="C16412" s="74" t="s">
        <v>69</v>
      </c>
      <c r="D16412" s="73">
        <v>22931.33</v>
      </c>
    </row>
    <row r="16413" spans="2:4" x14ac:dyDescent="0.3">
      <c r="B16413" s="72" t="s">
        <v>716</v>
      </c>
      <c r="C16413" s="74" t="s">
        <v>71</v>
      </c>
      <c r="D16413" s="73">
        <v>1500</v>
      </c>
    </row>
    <row r="16414" spans="2:4" x14ac:dyDescent="0.3">
      <c r="B16414" s="72" t="s">
        <v>716</v>
      </c>
      <c r="C16414" s="74" t="s">
        <v>89</v>
      </c>
      <c r="D16414" s="73">
        <v>3139.11</v>
      </c>
    </row>
    <row r="16415" spans="2:4" x14ac:dyDescent="0.3">
      <c r="B16415" s="72" t="s">
        <v>716</v>
      </c>
      <c r="C16415" s="74" t="s">
        <v>91</v>
      </c>
      <c r="D16415" s="73">
        <v>25423.96</v>
      </c>
    </row>
    <row r="16416" spans="2:4" x14ac:dyDescent="0.3">
      <c r="B16416" s="72" t="s">
        <v>716</v>
      </c>
      <c r="C16416" s="74" t="s">
        <v>93</v>
      </c>
      <c r="D16416" s="73">
        <v>28376.560000000001</v>
      </c>
    </row>
    <row r="16417" spans="2:4" x14ac:dyDescent="0.3">
      <c r="B16417" s="72" t="s">
        <v>716</v>
      </c>
      <c r="C16417" s="74" t="s">
        <v>95</v>
      </c>
      <c r="D16417" s="73">
        <v>16811</v>
      </c>
    </row>
    <row r="16418" spans="2:4" x14ac:dyDescent="0.3">
      <c r="B16418" s="72" t="s">
        <v>716</v>
      </c>
      <c r="C16418" s="74" t="s">
        <v>99</v>
      </c>
      <c r="D16418" s="73">
        <v>7250</v>
      </c>
    </row>
    <row r="16419" spans="2:4" x14ac:dyDescent="0.3">
      <c r="B16419" s="72" t="s">
        <v>716</v>
      </c>
      <c r="C16419" s="74" t="s">
        <v>101</v>
      </c>
      <c r="D16419" s="73">
        <v>6187.07</v>
      </c>
    </row>
    <row r="16420" spans="2:4" x14ac:dyDescent="0.3">
      <c r="B16420" s="72" t="s">
        <v>716</v>
      </c>
      <c r="C16420" s="74" t="s">
        <v>107</v>
      </c>
      <c r="D16420" s="73">
        <v>3759.44</v>
      </c>
    </row>
    <row r="16421" spans="2:4" x14ac:dyDescent="0.3">
      <c r="B16421" s="72" t="s">
        <v>716</v>
      </c>
      <c r="C16421" s="74" t="s">
        <v>109</v>
      </c>
      <c r="D16421" s="73">
        <v>21527.68</v>
      </c>
    </row>
    <row r="16422" spans="2:4" x14ac:dyDescent="0.3">
      <c r="B16422" s="72" t="s">
        <v>716</v>
      </c>
      <c r="C16422" s="74" t="s">
        <v>111</v>
      </c>
      <c r="D16422" s="73">
        <v>22349.940000000002</v>
      </c>
    </row>
    <row r="16423" spans="2:4" x14ac:dyDescent="0.3">
      <c r="B16423" s="72" t="s">
        <v>716</v>
      </c>
      <c r="C16423" s="74" t="s">
        <v>121</v>
      </c>
      <c r="D16423" s="73">
        <v>6384.49</v>
      </c>
    </row>
    <row r="16424" spans="2:4" x14ac:dyDescent="0.3">
      <c r="B16424" s="72" t="s">
        <v>716</v>
      </c>
      <c r="C16424" s="74" t="s">
        <v>22</v>
      </c>
      <c r="D16424" s="73">
        <v>13408.3</v>
      </c>
    </row>
    <row r="16425" spans="2:4" x14ac:dyDescent="0.3">
      <c r="B16425" s="72" t="s">
        <v>716</v>
      </c>
      <c r="C16425" s="74" t="s">
        <v>6</v>
      </c>
      <c r="D16425" s="73">
        <v>27722.79</v>
      </c>
    </row>
    <row r="16426" spans="2:4" x14ac:dyDescent="0.3">
      <c r="B16426" s="72" t="s">
        <v>716</v>
      </c>
      <c r="C16426" s="74" t="s">
        <v>10</v>
      </c>
      <c r="D16426" s="73">
        <v>55625.039999999994</v>
      </c>
    </row>
    <row r="16427" spans="2:4" x14ac:dyDescent="0.3">
      <c r="B16427" s="72" t="s">
        <v>716</v>
      </c>
      <c r="C16427" s="74" t="s">
        <v>12</v>
      </c>
      <c r="D16427" s="73">
        <v>13487.58</v>
      </c>
    </row>
    <row r="16428" spans="2:4" x14ac:dyDescent="0.3">
      <c r="B16428" s="72" t="s">
        <v>716</v>
      </c>
      <c r="C16428" s="74" t="s">
        <v>16</v>
      </c>
      <c r="D16428" s="73">
        <v>48791.899999999994</v>
      </c>
    </row>
    <row r="16429" spans="2:4" x14ac:dyDescent="0.3">
      <c r="B16429" s="72" t="s">
        <v>560</v>
      </c>
      <c r="C16429" s="74" t="s">
        <v>194</v>
      </c>
      <c r="D16429" s="73">
        <v>67927.289999999994</v>
      </c>
    </row>
    <row r="16430" spans="2:4" x14ac:dyDescent="0.3">
      <c r="B16430" s="72" t="s">
        <v>560</v>
      </c>
      <c r="C16430" s="74" t="s">
        <v>193</v>
      </c>
      <c r="D16430" s="73">
        <v>-67927.290000000008</v>
      </c>
    </row>
    <row r="16431" spans="2:4" x14ac:dyDescent="0.3">
      <c r="B16431" s="72" t="s">
        <v>560</v>
      </c>
      <c r="C16431" s="74" t="s">
        <v>185</v>
      </c>
      <c r="D16431" s="73">
        <v>5705</v>
      </c>
    </row>
    <row r="16432" spans="2:4" x14ac:dyDescent="0.3">
      <c r="B16432" s="72" t="s">
        <v>560</v>
      </c>
      <c r="C16432" s="74" t="s">
        <v>186</v>
      </c>
      <c r="D16432" s="73">
        <v>54853.55</v>
      </c>
    </row>
    <row r="16433" spans="2:4" x14ac:dyDescent="0.3">
      <c r="B16433" s="72" t="s">
        <v>560</v>
      </c>
      <c r="C16433" s="74" t="s">
        <v>187</v>
      </c>
      <c r="D16433" s="73">
        <v>105640.08</v>
      </c>
    </row>
    <row r="16434" spans="2:4" x14ac:dyDescent="0.3">
      <c r="B16434" s="72" t="s">
        <v>560</v>
      </c>
      <c r="C16434" s="74" t="s">
        <v>191</v>
      </c>
      <c r="D16434" s="73">
        <v>20803.04</v>
      </c>
    </row>
    <row r="16435" spans="2:4" x14ac:dyDescent="0.3">
      <c r="B16435" s="72" t="s">
        <v>560</v>
      </c>
      <c r="C16435" s="74" t="s">
        <v>192</v>
      </c>
      <c r="D16435" s="73">
        <v>886330.31</v>
      </c>
    </row>
    <row r="16436" spans="2:4" x14ac:dyDescent="0.3">
      <c r="B16436" s="72" t="s">
        <v>560</v>
      </c>
      <c r="C16436" s="74" t="s">
        <v>172</v>
      </c>
      <c r="D16436" s="73">
        <v>7791.15</v>
      </c>
    </row>
    <row r="16437" spans="2:4" x14ac:dyDescent="0.3">
      <c r="B16437" s="72" t="s">
        <v>560</v>
      </c>
      <c r="C16437" s="74" t="s">
        <v>174</v>
      </c>
      <c r="D16437" s="73">
        <v>66197</v>
      </c>
    </row>
    <row r="16438" spans="2:4" x14ac:dyDescent="0.3">
      <c r="B16438" s="72" t="s">
        <v>560</v>
      </c>
      <c r="C16438" s="74" t="s">
        <v>178</v>
      </c>
      <c r="D16438" s="73">
        <v>17394.87</v>
      </c>
    </row>
    <row r="16439" spans="2:4" x14ac:dyDescent="0.3">
      <c r="B16439" s="72" t="s">
        <v>560</v>
      </c>
      <c r="C16439" s="74" t="s">
        <v>180</v>
      </c>
      <c r="D16439" s="73">
        <v>28796.32</v>
      </c>
    </row>
    <row r="16440" spans="2:4" x14ac:dyDescent="0.3">
      <c r="B16440" s="72" t="s">
        <v>560</v>
      </c>
      <c r="C16440" s="74" t="s">
        <v>182</v>
      </c>
      <c r="D16440" s="73">
        <v>568999.98</v>
      </c>
    </row>
    <row r="16441" spans="2:4" x14ac:dyDescent="0.3">
      <c r="B16441" s="72" t="s">
        <v>560</v>
      </c>
      <c r="C16441" s="74" t="s">
        <v>139</v>
      </c>
      <c r="D16441" s="73">
        <v>194341.14</v>
      </c>
    </row>
    <row r="16442" spans="2:4" x14ac:dyDescent="0.3">
      <c r="B16442" s="72" t="s">
        <v>560</v>
      </c>
      <c r="C16442" s="74" t="s">
        <v>141</v>
      </c>
      <c r="D16442" s="73">
        <v>149298.85999999999</v>
      </c>
    </row>
    <row r="16443" spans="2:4" x14ac:dyDescent="0.3">
      <c r="B16443" s="72" t="s">
        <v>560</v>
      </c>
      <c r="C16443" s="74" t="s">
        <v>143</v>
      </c>
      <c r="D16443" s="73">
        <v>17415.14</v>
      </c>
    </row>
    <row r="16444" spans="2:4" x14ac:dyDescent="0.3">
      <c r="B16444" s="72" t="s">
        <v>560</v>
      </c>
      <c r="C16444" s="74" t="s">
        <v>145</v>
      </c>
      <c r="D16444" s="73">
        <v>5232.09</v>
      </c>
    </row>
    <row r="16445" spans="2:4" x14ac:dyDescent="0.3">
      <c r="B16445" s="72" t="s">
        <v>560</v>
      </c>
      <c r="C16445" s="74" t="s">
        <v>147</v>
      </c>
      <c r="D16445" s="73">
        <v>3769.1600000000003</v>
      </c>
    </row>
    <row r="16446" spans="2:4" x14ac:dyDescent="0.3">
      <c r="B16446" s="72" t="s">
        <v>560</v>
      </c>
      <c r="C16446" s="74" t="s">
        <v>149</v>
      </c>
      <c r="D16446" s="73">
        <v>3407.83</v>
      </c>
    </row>
    <row r="16447" spans="2:4" x14ac:dyDescent="0.3">
      <c r="B16447" s="72" t="s">
        <v>560</v>
      </c>
      <c r="C16447" s="74" t="s">
        <v>159</v>
      </c>
      <c r="D16447" s="73">
        <v>68469.62000000001</v>
      </c>
    </row>
    <row r="16448" spans="2:4" x14ac:dyDescent="0.3">
      <c r="B16448" s="72" t="s">
        <v>560</v>
      </c>
      <c r="C16448" s="74" t="s">
        <v>161</v>
      </c>
      <c r="D16448" s="73">
        <v>148825.24</v>
      </c>
    </row>
    <row r="16449" spans="2:4" x14ac:dyDescent="0.3">
      <c r="B16449" s="72" t="s">
        <v>560</v>
      </c>
      <c r="C16449" s="74" t="s">
        <v>163</v>
      </c>
      <c r="D16449" s="73">
        <v>49957.78</v>
      </c>
    </row>
    <row r="16450" spans="2:4" x14ac:dyDescent="0.3">
      <c r="B16450" s="72" t="s">
        <v>560</v>
      </c>
      <c r="C16450" s="74" t="s">
        <v>165</v>
      </c>
      <c r="D16450" s="73">
        <v>76897.390000000014</v>
      </c>
    </row>
    <row r="16451" spans="2:4" x14ac:dyDescent="0.3">
      <c r="B16451" s="72" t="s">
        <v>560</v>
      </c>
      <c r="C16451" s="74" t="s">
        <v>124</v>
      </c>
      <c r="D16451" s="73">
        <v>22142.28</v>
      </c>
    </row>
    <row r="16452" spans="2:4" x14ac:dyDescent="0.3">
      <c r="B16452" s="72" t="s">
        <v>560</v>
      </c>
      <c r="C16452" s="74" t="s">
        <v>126</v>
      </c>
      <c r="D16452" s="73">
        <v>7520.8099999999995</v>
      </c>
    </row>
    <row r="16453" spans="2:4" x14ac:dyDescent="0.3">
      <c r="B16453" s="72" t="s">
        <v>560</v>
      </c>
      <c r="C16453" s="74" t="s">
        <v>128</v>
      </c>
      <c r="D16453" s="73">
        <v>50148.5</v>
      </c>
    </row>
    <row r="16454" spans="2:4" x14ac:dyDescent="0.3">
      <c r="B16454" s="72" t="s">
        <v>560</v>
      </c>
      <c r="C16454" s="74" t="s">
        <v>130</v>
      </c>
      <c r="D16454" s="73">
        <v>48224.84</v>
      </c>
    </row>
    <row r="16455" spans="2:4" x14ac:dyDescent="0.3">
      <c r="B16455" s="72" t="s">
        <v>560</v>
      </c>
      <c r="C16455" s="74" t="s">
        <v>132</v>
      </c>
      <c r="D16455" s="73">
        <v>156939.84</v>
      </c>
    </row>
    <row r="16456" spans="2:4" x14ac:dyDescent="0.3">
      <c r="B16456" s="72" t="s">
        <v>560</v>
      </c>
      <c r="C16456" s="74" t="s">
        <v>39</v>
      </c>
      <c r="D16456" s="73">
        <v>19033.39</v>
      </c>
    </row>
    <row r="16457" spans="2:4" x14ac:dyDescent="0.3">
      <c r="B16457" s="72" t="s">
        <v>560</v>
      </c>
      <c r="C16457" s="74" t="s">
        <v>45</v>
      </c>
      <c r="D16457" s="73">
        <v>65627.13</v>
      </c>
    </row>
    <row r="16458" spans="2:4" x14ac:dyDescent="0.3">
      <c r="B16458" s="72" t="s">
        <v>560</v>
      </c>
      <c r="C16458" s="74" t="s">
        <v>47</v>
      </c>
      <c r="D16458" s="73">
        <v>10059.93</v>
      </c>
    </row>
    <row r="16459" spans="2:4" x14ac:dyDescent="0.3">
      <c r="B16459" s="72" t="s">
        <v>560</v>
      </c>
      <c r="C16459" s="74" t="s">
        <v>49</v>
      </c>
      <c r="D16459" s="73">
        <v>47921.91</v>
      </c>
    </row>
    <row r="16460" spans="2:4" x14ac:dyDescent="0.3">
      <c r="B16460" s="72" t="s">
        <v>560</v>
      </c>
      <c r="C16460" s="74" t="s">
        <v>55</v>
      </c>
      <c r="D16460" s="73">
        <v>243748.51</v>
      </c>
    </row>
    <row r="16461" spans="2:4" x14ac:dyDescent="0.3">
      <c r="B16461" s="72" t="s">
        <v>560</v>
      </c>
      <c r="C16461" s="74" t="s">
        <v>57</v>
      </c>
      <c r="D16461" s="73">
        <v>10476.049999999999</v>
      </c>
    </row>
    <row r="16462" spans="2:4" x14ac:dyDescent="0.3">
      <c r="B16462" s="72" t="s">
        <v>560</v>
      </c>
      <c r="C16462" s="74" t="s">
        <v>61</v>
      </c>
      <c r="D16462" s="73">
        <v>4550</v>
      </c>
    </row>
    <row r="16463" spans="2:4" x14ac:dyDescent="0.3">
      <c r="B16463" s="72" t="s">
        <v>560</v>
      </c>
      <c r="C16463" s="74" t="s">
        <v>63</v>
      </c>
      <c r="D16463" s="73">
        <v>26880.93</v>
      </c>
    </row>
    <row r="16464" spans="2:4" x14ac:dyDescent="0.3">
      <c r="B16464" s="72" t="s">
        <v>560</v>
      </c>
      <c r="C16464" s="74" t="s">
        <v>65</v>
      </c>
      <c r="D16464" s="73">
        <v>3742.93</v>
      </c>
    </row>
    <row r="16465" spans="2:4" x14ac:dyDescent="0.3">
      <c r="B16465" s="72" t="s">
        <v>560</v>
      </c>
      <c r="C16465" s="74" t="s">
        <v>67</v>
      </c>
      <c r="D16465" s="73">
        <v>163.46</v>
      </c>
    </row>
    <row r="16466" spans="2:4" x14ac:dyDescent="0.3">
      <c r="B16466" s="72" t="s">
        <v>560</v>
      </c>
      <c r="C16466" s="74" t="s">
        <v>69</v>
      </c>
      <c r="D16466" s="73">
        <v>25633.18</v>
      </c>
    </row>
    <row r="16467" spans="2:4" x14ac:dyDescent="0.3">
      <c r="B16467" s="72" t="s">
        <v>560</v>
      </c>
      <c r="C16467" s="74" t="s">
        <v>71</v>
      </c>
      <c r="D16467" s="73">
        <v>72792.56</v>
      </c>
    </row>
    <row r="16468" spans="2:4" x14ac:dyDescent="0.3">
      <c r="B16468" s="72" t="s">
        <v>560</v>
      </c>
      <c r="C16468" s="74" t="s">
        <v>73</v>
      </c>
      <c r="D16468" s="73">
        <v>29.13</v>
      </c>
    </row>
    <row r="16469" spans="2:4" x14ac:dyDescent="0.3">
      <c r="B16469" s="72" t="s">
        <v>560</v>
      </c>
      <c r="C16469" s="74" t="s">
        <v>81</v>
      </c>
      <c r="D16469" s="73">
        <v>18368.830000000002</v>
      </c>
    </row>
    <row r="16470" spans="2:4" x14ac:dyDescent="0.3">
      <c r="B16470" s="72" t="s">
        <v>560</v>
      </c>
      <c r="C16470" s="74" t="s">
        <v>85</v>
      </c>
      <c r="D16470" s="73">
        <v>2347.04</v>
      </c>
    </row>
    <row r="16471" spans="2:4" x14ac:dyDescent="0.3">
      <c r="B16471" s="72" t="s">
        <v>560</v>
      </c>
      <c r="C16471" s="74" t="s">
        <v>91</v>
      </c>
      <c r="D16471" s="73">
        <v>80484.62</v>
      </c>
    </row>
    <row r="16472" spans="2:4" x14ac:dyDescent="0.3">
      <c r="B16472" s="72" t="s">
        <v>560</v>
      </c>
      <c r="C16472" s="74" t="s">
        <v>93</v>
      </c>
      <c r="D16472" s="73">
        <v>18712</v>
      </c>
    </row>
    <row r="16473" spans="2:4" x14ac:dyDescent="0.3">
      <c r="B16473" s="72" t="s">
        <v>560</v>
      </c>
      <c r="C16473" s="74" t="s">
        <v>95</v>
      </c>
      <c r="D16473" s="73">
        <v>10851.93</v>
      </c>
    </row>
    <row r="16474" spans="2:4" x14ac:dyDescent="0.3">
      <c r="B16474" s="72" t="s">
        <v>560</v>
      </c>
      <c r="C16474" s="74" t="s">
        <v>99</v>
      </c>
      <c r="D16474" s="73">
        <v>3990.71</v>
      </c>
    </row>
    <row r="16475" spans="2:4" x14ac:dyDescent="0.3">
      <c r="B16475" s="72" t="s">
        <v>560</v>
      </c>
      <c r="C16475" s="74" t="s">
        <v>101</v>
      </c>
      <c r="D16475" s="73">
        <v>1605.26</v>
      </c>
    </row>
    <row r="16476" spans="2:4" x14ac:dyDescent="0.3">
      <c r="B16476" s="72" t="s">
        <v>560</v>
      </c>
      <c r="C16476" s="74" t="s">
        <v>107</v>
      </c>
      <c r="D16476" s="73">
        <v>1118.5</v>
      </c>
    </row>
    <row r="16477" spans="2:4" x14ac:dyDescent="0.3">
      <c r="B16477" s="72" t="s">
        <v>560</v>
      </c>
      <c r="C16477" s="74" t="s">
        <v>109</v>
      </c>
      <c r="D16477" s="73">
        <v>71312.67</v>
      </c>
    </row>
    <row r="16478" spans="2:4" x14ac:dyDescent="0.3">
      <c r="B16478" s="72" t="s">
        <v>560</v>
      </c>
      <c r="C16478" s="74" t="s">
        <v>111</v>
      </c>
      <c r="D16478" s="73">
        <v>19962</v>
      </c>
    </row>
    <row r="16479" spans="2:4" x14ac:dyDescent="0.3">
      <c r="B16479" s="72" t="s">
        <v>560</v>
      </c>
      <c r="C16479" s="74" t="s">
        <v>117</v>
      </c>
      <c r="D16479" s="73">
        <v>6423.25</v>
      </c>
    </row>
    <row r="16480" spans="2:4" x14ac:dyDescent="0.3">
      <c r="B16480" s="72" t="s">
        <v>560</v>
      </c>
      <c r="C16480" s="74" t="s">
        <v>119</v>
      </c>
      <c r="D16480" s="73">
        <v>806.91</v>
      </c>
    </row>
    <row r="16481" spans="2:4" x14ac:dyDescent="0.3">
      <c r="B16481" s="72" t="s">
        <v>560</v>
      </c>
      <c r="C16481" s="74" t="s">
        <v>121</v>
      </c>
      <c r="D16481" s="73">
        <v>2452.79</v>
      </c>
    </row>
    <row r="16482" spans="2:4" x14ac:dyDescent="0.3">
      <c r="B16482" s="72" t="s">
        <v>560</v>
      </c>
      <c r="C16482" s="74" t="s">
        <v>22</v>
      </c>
      <c r="D16482" s="73">
        <v>31935.699999999997</v>
      </c>
    </row>
    <row r="16483" spans="2:4" x14ac:dyDescent="0.3">
      <c r="B16483" s="72" t="s">
        <v>626</v>
      </c>
      <c r="C16483" s="74" t="s">
        <v>191</v>
      </c>
      <c r="D16483" s="73">
        <v>11469.93</v>
      </c>
    </row>
    <row r="16484" spans="2:4" x14ac:dyDescent="0.3">
      <c r="B16484" s="72" t="s">
        <v>626</v>
      </c>
      <c r="C16484" s="74" t="s">
        <v>192</v>
      </c>
      <c r="D16484" s="73">
        <v>405267.17000000004</v>
      </c>
    </row>
    <row r="16485" spans="2:4" x14ac:dyDescent="0.3">
      <c r="B16485" s="72" t="s">
        <v>626</v>
      </c>
      <c r="C16485" s="74" t="s">
        <v>180</v>
      </c>
      <c r="D16485" s="73">
        <v>1590.21</v>
      </c>
    </row>
    <row r="16486" spans="2:4" x14ac:dyDescent="0.3">
      <c r="B16486" s="72" t="s">
        <v>626</v>
      </c>
      <c r="C16486" s="74" t="s">
        <v>182</v>
      </c>
      <c r="D16486" s="73">
        <v>224595.53000000003</v>
      </c>
    </row>
    <row r="16487" spans="2:4" x14ac:dyDescent="0.3">
      <c r="B16487" s="72" t="s">
        <v>626</v>
      </c>
      <c r="C16487" s="74" t="s">
        <v>135</v>
      </c>
      <c r="D16487" s="73">
        <v>2854</v>
      </c>
    </row>
    <row r="16488" spans="2:4" x14ac:dyDescent="0.3">
      <c r="B16488" s="72" t="s">
        <v>626</v>
      </c>
      <c r="C16488" s="74" t="s">
        <v>137</v>
      </c>
      <c r="D16488" s="73">
        <v>5482.14</v>
      </c>
    </row>
    <row r="16489" spans="2:4" x14ac:dyDescent="0.3">
      <c r="B16489" s="72" t="s">
        <v>626</v>
      </c>
      <c r="C16489" s="74" t="s">
        <v>139</v>
      </c>
      <c r="D16489" s="73">
        <v>58080</v>
      </c>
    </row>
    <row r="16490" spans="2:4" x14ac:dyDescent="0.3">
      <c r="B16490" s="72" t="s">
        <v>626</v>
      </c>
      <c r="C16490" s="74" t="s">
        <v>141</v>
      </c>
      <c r="D16490" s="73">
        <v>70664</v>
      </c>
    </row>
    <row r="16491" spans="2:4" x14ac:dyDescent="0.3">
      <c r="B16491" s="72" t="s">
        <v>626</v>
      </c>
      <c r="C16491" s="74" t="s">
        <v>143</v>
      </c>
      <c r="D16491" s="73">
        <v>1732.1100000000001</v>
      </c>
    </row>
    <row r="16492" spans="2:4" x14ac:dyDescent="0.3">
      <c r="B16492" s="72" t="s">
        <v>626</v>
      </c>
      <c r="C16492" s="74" t="s">
        <v>145</v>
      </c>
      <c r="D16492" s="73">
        <v>3327.2</v>
      </c>
    </row>
    <row r="16493" spans="2:4" x14ac:dyDescent="0.3">
      <c r="B16493" s="72" t="s">
        <v>626</v>
      </c>
      <c r="C16493" s="74" t="s">
        <v>159</v>
      </c>
      <c r="D16493" s="73">
        <v>25551.61</v>
      </c>
    </row>
    <row r="16494" spans="2:4" x14ac:dyDescent="0.3">
      <c r="B16494" s="72" t="s">
        <v>626</v>
      </c>
      <c r="C16494" s="74" t="s">
        <v>161</v>
      </c>
      <c r="D16494" s="73">
        <v>56332.95</v>
      </c>
    </row>
    <row r="16495" spans="2:4" x14ac:dyDescent="0.3">
      <c r="B16495" s="72" t="s">
        <v>626</v>
      </c>
      <c r="C16495" s="74" t="s">
        <v>163</v>
      </c>
      <c r="D16495" s="73">
        <v>5612.88</v>
      </c>
    </row>
    <row r="16496" spans="2:4" x14ac:dyDescent="0.3">
      <c r="B16496" s="72" t="s">
        <v>626</v>
      </c>
      <c r="C16496" s="74" t="s">
        <v>165</v>
      </c>
      <c r="D16496" s="73">
        <v>32069.1</v>
      </c>
    </row>
    <row r="16497" spans="2:4" x14ac:dyDescent="0.3">
      <c r="B16497" s="72" t="s">
        <v>626</v>
      </c>
      <c r="C16497" s="74" t="s">
        <v>124</v>
      </c>
      <c r="D16497" s="73">
        <v>48326.78</v>
      </c>
    </row>
    <row r="16498" spans="2:4" x14ac:dyDescent="0.3">
      <c r="B16498" s="72" t="s">
        <v>626</v>
      </c>
      <c r="C16498" s="74" t="s">
        <v>126</v>
      </c>
      <c r="D16498" s="73">
        <v>3884.66</v>
      </c>
    </row>
    <row r="16499" spans="2:4" x14ac:dyDescent="0.3">
      <c r="B16499" s="72" t="s">
        <v>626</v>
      </c>
      <c r="C16499" s="74" t="s">
        <v>128</v>
      </c>
      <c r="D16499" s="73">
        <v>43336.31</v>
      </c>
    </row>
    <row r="16500" spans="2:4" x14ac:dyDescent="0.3">
      <c r="B16500" s="72" t="s">
        <v>626</v>
      </c>
      <c r="C16500" s="74" t="s">
        <v>132</v>
      </c>
      <c r="D16500" s="73">
        <v>148257.60000000001</v>
      </c>
    </row>
    <row r="16501" spans="2:4" x14ac:dyDescent="0.3">
      <c r="B16501" s="72" t="s">
        <v>626</v>
      </c>
      <c r="C16501" s="74" t="s">
        <v>33</v>
      </c>
      <c r="D16501" s="73">
        <v>26843.15</v>
      </c>
    </row>
    <row r="16502" spans="2:4" x14ac:dyDescent="0.3">
      <c r="B16502" s="72" t="s">
        <v>626</v>
      </c>
      <c r="C16502" s="74" t="s">
        <v>35</v>
      </c>
      <c r="D16502" s="73">
        <v>67416.160000000003</v>
      </c>
    </row>
    <row r="16503" spans="2:4" x14ac:dyDescent="0.3">
      <c r="B16503" s="72" t="s">
        <v>626</v>
      </c>
      <c r="C16503" s="74" t="s">
        <v>39</v>
      </c>
      <c r="D16503" s="73">
        <v>3151.76</v>
      </c>
    </row>
    <row r="16504" spans="2:4" x14ac:dyDescent="0.3">
      <c r="B16504" s="72" t="s">
        <v>626</v>
      </c>
      <c r="C16504" s="74" t="s">
        <v>55</v>
      </c>
      <c r="D16504" s="73">
        <v>27282.03</v>
      </c>
    </row>
    <row r="16505" spans="2:4" x14ac:dyDescent="0.3">
      <c r="B16505" s="72" t="s">
        <v>626</v>
      </c>
      <c r="C16505" s="74" t="s">
        <v>67</v>
      </c>
      <c r="D16505" s="73">
        <v>16288.76</v>
      </c>
    </row>
    <row r="16506" spans="2:4" x14ac:dyDescent="0.3">
      <c r="B16506" s="72" t="s">
        <v>626</v>
      </c>
      <c r="C16506" s="74" t="s">
        <v>69</v>
      </c>
      <c r="D16506" s="73">
        <v>9232.2900000000009</v>
      </c>
    </row>
    <row r="16507" spans="2:4" x14ac:dyDescent="0.3">
      <c r="B16507" s="72" t="s">
        <v>626</v>
      </c>
      <c r="C16507" s="74" t="s">
        <v>71</v>
      </c>
      <c r="D16507" s="73">
        <v>10944.02</v>
      </c>
    </row>
    <row r="16508" spans="2:4" x14ac:dyDescent="0.3">
      <c r="B16508" s="72" t="s">
        <v>626</v>
      </c>
      <c r="C16508" s="74" t="s">
        <v>87</v>
      </c>
      <c r="D16508" s="73">
        <v>168776.37</v>
      </c>
    </row>
    <row r="16509" spans="2:4" x14ac:dyDescent="0.3">
      <c r="B16509" s="72" t="s">
        <v>626</v>
      </c>
      <c r="C16509" s="74" t="s">
        <v>93</v>
      </c>
      <c r="D16509" s="73">
        <v>1351.11</v>
      </c>
    </row>
    <row r="16510" spans="2:4" x14ac:dyDescent="0.3">
      <c r="B16510" s="72" t="s">
        <v>626</v>
      </c>
      <c r="C16510" s="74" t="s">
        <v>101</v>
      </c>
      <c r="D16510" s="73">
        <v>23601.95</v>
      </c>
    </row>
    <row r="16511" spans="2:4" x14ac:dyDescent="0.3">
      <c r="B16511" s="72" t="s">
        <v>626</v>
      </c>
      <c r="C16511" s="74" t="s">
        <v>107</v>
      </c>
      <c r="D16511" s="73">
        <v>1299.74</v>
      </c>
    </row>
    <row r="16512" spans="2:4" x14ac:dyDescent="0.3">
      <c r="B16512" s="72" t="s">
        <v>626</v>
      </c>
      <c r="C16512" s="74" t="s">
        <v>111</v>
      </c>
      <c r="D16512" s="73">
        <v>9695.89</v>
      </c>
    </row>
    <row r="16513" spans="2:4" x14ac:dyDescent="0.3">
      <c r="B16513" s="72" t="s">
        <v>626</v>
      </c>
      <c r="C16513" s="74" t="s">
        <v>117</v>
      </c>
      <c r="D16513" s="73">
        <v>99066.49</v>
      </c>
    </row>
    <row r="16514" spans="2:4" x14ac:dyDescent="0.3">
      <c r="B16514" s="72" t="s">
        <v>626</v>
      </c>
      <c r="C16514" s="74" t="s">
        <v>121</v>
      </c>
      <c r="D16514" s="73">
        <v>167189.10999999999</v>
      </c>
    </row>
    <row r="16515" spans="2:4" x14ac:dyDescent="0.3">
      <c r="B16515" s="72" t="s">
        <v>776</v>
      </c>
      <c r="C16515" s="74" t="s">
        <v>194</v>
      </c>
      <c r="D16515" s="73">
        <v>7070.47</v>
      </c>
    </row>
    <row r="16516" spans="2:4" x14ac:dyDescent="0.3">
      <c r="B16516" s="72" t="s">
        <v>776</v>
      </c>
      <c r="C16516" s="74" t="s">
        <v>193</v>
      </c>
      <c r="D16516" s="73">
        <v>-7070.47</v>
      </c>
    </row>
    <row r="16517" spans="2:4" x14ac:dyDescent="0.3">
      <c r="B16517" s="72" t="s">
        <v>776</v>
      </c>
      <c r="C16517" s="74" t="s">
        <v>185</v>
      </c>
      <c r="D16517" s="73">
        <v>32115</v>
      </c>
    </row>
    <row r="16518" spans="2:4" x14ac:dyDescent="0.3">
      <c r="B16518" s="72" t="s">
        <v>776</v>
      </c>
      <c r="C16518" s="74" t="s">
        <v>186</v>
      </c>
      <c r="D16518" s="73">
        <v>77449.88</v>
      </c>
    </row>
    <row r="16519" spans="2:4" x14ac:dyDescent="0.3">
      <c r="B16519" s="72" t="s">
        <v>776</v>
      </c>
      <c r="C16519" s="74" t="s">
        <v>187</v>
      </c>
      <c r="D16519" s="73">
        <v>29943.4</v>
      </c>
    </row>
    <row r="16520" spans="2:4" x14ac:dyDescent="0.3">
      <c r="B16520" s="72" t="s">
        <v>776</v>
      </c>
      <c r="C16520" s="74" t="s">
        <v>190</v>
      </c>
      <c r="D16520" s="73">
        <v>135066.14000000001</v>
      </c>
    </row>
    <row r="16521" spans="2:4" x14ac:dyDescent="0.3">
      <c r="B16521" s="72" t="s">
        <v>776</v>
      </c>
      <c r="C16521" s="74" t="s">
        <v>191</v>
      </c>
      <c r="D16521" s="73">
        <v>130230.86000000002</v>
      </c>
    </row>
    <row r="16522" spans="2:4" x14ac:dyDescent="0.3">
      <c r="B16522" s="72" t="s">
        <v>776</v>
      </c>
      <c r="C16522" s="74" t="s">
        <v>192</v>
      </c>
      <c r="D16522" s="73">
        <v>3037657.4</v>
      </c>
    </row>
    <row r="16523" spans="2:4" x14ac:dyDescent="0.3">
      <c r="B16523" s="72" t="s">
        <v>776</v>
      </c>
      <c r="C16523" s="74" t="s">
        <v>172</v>
      </c>
      <c r="D16523" s="73">
        <v>11625.71</v>
      </c>
    </row>
    <row r="16524" spans="2:4" x14ac:dyDescent="0.3">
      <c r="B16524" s="72" t="s">
        <v>776</v>
      </c>
      <c r="C16524" s="74" t="s">
        <v>174</v>
      </c>
      <c r="D16524" s="73">
        <v>10300</v>
      </c>
    </row>
    <row r="16525" spans="2:4" x14ac:dyDescent="0.3">
      <c r="B16525" s="72" t="s">
        <v>776</v>
      </c>
      <c r="C16525" s="74" t="s">
        <v>178</v>
      </c>
      <c r="D16525" s="73">
        <v>35507.490000000005</v>
      </c>
    </row>
    <row r="16526" spans="2:4" x14ac:dyDescent="0.3">
      <c r="B16526" s="72" t="s">
        <v>776</v>
      </c>
      <c r="C16526" s="74" t="s">
        <v>180</v>
      </c>
      <c r="D16526" s="73">
        <v>48679.479999999996</v>
      </c>
    </row>
    <row r="16527" spans="2:4" x14ac:dyDescent="0.3">
      <c r="B16527" s="72" t="s">
        <v>776</v>
      </c>
      <c r="C16527" s="74" t="s">
        <v>182</v>
      </c>
      <c r="D16527" s="73">
        <v>1379546.1500000001</v>
      </c>
    </row>
    <row r="16528" spans="2:4" x14ac:dyDescent="0.3">
      <c r="B16528" s="72" t="s">
        <v>776</v>
      </c>
      <c r="C16528" s="74" t="s">
        <v>139</v>
      </c>
      <c r="D16528" s="73">
        <v>430760</v>
      </c>
    </row>
    <row r="16529" spans="2:4" x14ac:dyDescent="0.3">
      <c r="B16529" s="72" t="s">
        <v>776</v>
      </c>
      <c r="C16529" s="74" t="s">
        <v>141</v>
      </c>
      <c r="D16529" s="73">
        <v>471416</v>
      </c>
    </row>
    <row r="16530" spans="2:4" x14ac:dyDescent="0.3">
      <c r="B16530" s="72" t="s">
        <v>776</v>
      </c>
      <c r="C16530" s="74" t="s">
        <v>143</v>
      </c>
      <c r="D16530" s="73">
        <v>16725.28</v>
      </c>
    </row>
    <row r="16531" spans="2:4" x14ac:dyDescent="0.3">
      <c r="B16531" s="72" t="s">
        <v>776</v>
      </c>
      <c r="C16531" s="74" t="s">
        <v>145</v>
      </c>
      <c r="D16531" s="73">
        <v>16727.689999999999</v>
      </c>
    </row>
    <row r="16532" spans="2:4" x14ac:dyDescent="0.3">
      <c r="B16532" s="72" t="s">
        <v>776</v>
      </c>
      <c r="C16532" s="74" t="s">
        <v>147</v>
      </c>
      <c r="D16532" s="73">
        <v>2318.8099999999995</v>
      </c>
    </row>
    <row r="16533" spans="2:4" x14ac:dyDescent="0.3">
      <c r="B16533" s="72" t="s">
        <v>776</v>
      </c>
      <c r="C16533" s="74" t="s">
        <v>149</v>
      </c>
      <c r="D16533" s="73">
        <v>6982.99</v>
      </c>
    </row>
    <row r="16534" spans="2:4" x14ac:dyDescent="0.3">
      <c r="B16534" s="72" t="s">
        <v>776</v>
      </c>
      <c r="C16534" s="74" t="s">
        <v>159</v>
      </c>
      <c r="D16534" s="73">
        <v>170213.76000000001</v>
      </c>
    </row>
    <row r="16535" spans="2:4" x14ac:dyDescent="0.3">
      <c r="B16535" s="72" t="s">
        <v>776</v>
      </c>
      <c r="C16535" s="74" t="s">
        <v>161</v>
      </c>
      <c r="D16535" s="73">
        <v>483874.85</v>
      </c>
    </row>
    <row r="16536" spans="2:4" x14ac:dyDescent="0.3">
      <c r="B16536" s="72" t="s">
        <v>776</v>
      </c>
      <c r="C16536" s="74" t="s">
        <v>163</v>
      </c>
      <c r="D16536" s="73">
        <v>109801.08999999998</v>
      </c>
    </row>
    <row r="16537" spans="2:4" x14ac:dyDescent="0.3">
      <c r="B16537" s="72" t="s">
        <v>776</v>
      </c>
      <c r="C16537" s="74" t="s">
        <v>165</v>
      </c>
      <c r="D16537" s="73">
        <v>255560.16</v>
      </c>
    </row>
    <row r="16538" spans="2:4" x14ac:dyDescent="0.3">
      <c r="B16538" s="72" t="s">
        <v>776</v>
      </c>
      <c r="C16538" s="74" t="s">
        <v>124</v>
      </c>
      <c r="D16538" s="73">
        <v>142584.09</v>
      </c>
    </row>
    <row r="16539" spans="2:4" x14ac:dyDescent="0.3">
      <c r="B16539" s="72" t="s">
        <v>776</v>
      </c>
      <c r="C16539" s="74" t="s">
        <v>126</v>
      </c>
      <c r="D16539" s="73">
        <v>38879.08</v>
      </c>
    </row>
    <row r="16540" spans="2:4" x14ac:dyDescent="0.3">
      <c r="B16540" s="72" t="s">
        <v>776</v>
      </c>
      <c r="C16540" s="74" t="s">
        <v>128</v>
      </c>
      <c r="D16540" s="73">
        <v>46052.37</v>
      </c>
    </row>
    <row r="16541" spans="2:4" x14ac:dyDescent="0.3">
      <c r="B16541" s="72" t="s">
        <v>776</v>
      </c>
      <c r="C16541" s="74" t="s">
        <v>130</v>
      </c>
      <c r="D16541" s="73">
        <v>9514.58</v>
      </c>
    </row>
    <row r="16542" spans="2:4" x14ac:dyDescent="0.3">
      <c r="B16542" s="72" t="s">
        <v>776</v>
      </c>
      <c r="C16542" s="74" t="s">
        <v>132</v>
      </c>
      <c r="D16542" s="73">
        <v>262457.2</v>
      </c>
    </row>
    <row r="16543" spans="2:4" x14ac:dyDescent="0.3">
      <c r="B16543" s="72" t="s">
        <v>776</v>
      </c>
      <c r="C16543" s="74" t="s">
        <v>39</v>
      </c>
      <c r="D16543" s="73">
        <v>17541.93</v>
      </c>
    </row>
    <row r="16544" spans="2:4" x14ac:dyDescent="0.3">
      <c r="B16544" s="72" t="s">
        <v>776</v>
      </c>
      <c r="C16544" s="74" t="s">
        <v>49</v>
      </c>
      <c r="D16544" s="73">
        <v>114472.04</v>
      </c>
    </row>
    <row r="16545" spans="2:4" x14ac:dyDescent="0.3">
      <c r="B16545" s="72" t="s">
        <v>776</v>
      </c>
      <c r="C16545" s="74" t="s">
        <v>51</v>
      </c>
      <c r="D16545" s="73">
        <v>37913.360000000001</v>
      </c>
    </row>
    <row r="16546" spans="2:4" x14ac:dyDescent="0.3">
      <c r="B16546" s="72" t="s">
        <v>776</v>
      </c>
      <c r="C16546" s="74" t="s">
        <v>55</v>
      </c>
      <c r="D16546" s="73">
        <v>203285.81</v>
      </c>
    </row>
    <row r="16547" spans="2:4" x14ac:dyDescent="0.3">
      <c r="B16547" s="72" t="s">
        <v>776</v>
      </c>
      <c r="C16547" s="74" t="s">
        <v>57</v>
      </c>
      <c r="D16547" s="73">
        <v>47509.11</v>
      </c>
    </row>
    <row r="16548" spans="2:4" x14ac:dyDescent="0.3">
      <c r="B16548" s="72" t="s">
        <v>776</v>
      </c>
      <c r="C16548" s="74" t="s">
        <v>59</v>
      </c>
      <c r="D16548" s="73">
        <v>202212.86</v>
      </c>
    </row>
    <row r="16549" spans="2:4" x14ac:dyDescent="0.3">
      <c r="B16549" s="72" t="s">
        <v>776</v>
      </c>
      <c r="C16549" s="74" t="s">
        <v>65</v>
      </c>
      <c r="D16549" s="73">
        <v>4451.68</v>
      </c>
    </row>
    <row r="16550" spans="2:4" x14ac:dyDescent="0.3">
      <c r="B16550" s="72" t="s">
        <v>776</v>
      </c>
      <c r="C16550" s="74" t="s">
        <v>67</v>
      </c>
      <c r="D16550" s="73">
        <v>40</v>
      </c>
    </row>
    <row r="16551" spans="2:4" x14ac:dyDescent="0.3">
      <c r="B16551" s="72" t="s">
        <v>776</v>
      </c>
      <c r="C16551" s="74" t="s">
        <v>69</v>
      </c>
      <c r="D16551" s="73">
        <v>178591.24</v>
      </c>
    </row>
    <row r="16552" spans="2:4" x14ac:dyDescent="0.3">
      <c r="B16552" s="72" t="s">
        <v>776</v>
      </c>
      <c r="C16552" s="74" t="s">
        <v>71</v>
      </c>
      <c r="D16552" s="73">
        <v>80786.28</v>
      </c>
    </row>
    <row r="16553" spans="2:4" x14ac:dyDescent="0.3">
      <c r="B16553" s="72" t="s">
        <v>776</v>
      </c>
      <c r="C16553" s="74" t="s">
        <v>83</v>
      </c>
      <c r="D16553" s="73">
        <v>10091.67</v>
      </c>
    </row>
    <row r="16554" spans="2:4" x14ac:dyDescent="0.3">
      <c r="B16554" s="72" t="s">
        <v>776</v>
      </c>
      <c r="C16554" s="74" t="s">
        <v>89</v>
      </c>
      <c r="D16554" s="73">
        <v>12962.07</v>
      </c>
    </row>
    <row r="16555" spans="2:4" x14ac:dyDescent="0.3">
      <c r="B16555" s="72" t="s">
        <v>776</v>
      </c>
      <c r="C16555" s="74" t="s">
        <v>91</v>
      </c>
      <c r="D16555" s="73">
        <v>85874.680000000008</v>
      </c>
    </row>
    <row r="16556" spans="2:4" x14ac:dyDescent="0.3">
      <c r="B16556" s="72" t="s">
        <v>776</v>
      </c>
      <c r="C16556" s="74" t="s">
        <v>93</v>
      </c>
      <c r="D16556" s="73">
        <v>4140.41</v>
      </c>
    </row>
    <row r="16557" spans="2:4" x14ac:dyDescent="0.3">
      <c r="B16557" s="72" t="s">
        <v>776</v>
      </c>
      <c r="C16557" s="74" t="s">
        <v>95</v>
      </c>
      <c r="D16557" s="73">
        <v>43164.800000000003</v>
      </c>
    </row>
    <row r="16558" spans="2:4" x14ac:dyDescent="0.3">
      <c r="B16558" s="72" t="s">
        <v>776</v>
      </c>
      <c r="C16558" s="74" t="s">
        <v>97</v>
      </c>
      <c r="D16558" s="73">
        <v>11150.51</v>
      </c>
    </row>
    <row r="16559" spans="2:4" x14ac:dyDescent="0.3">
      <c r="B16559" s="72" t="s">
        <v>776</v>
      </c>
      <c r="C16559" s="74" t="s">
        <v>99</v>
      </c>
      <c r="D16559" s="73">
        <v>27516.58</v>
      </c>
    </row>
    <row r="16560" spans="2:4" x14ac:dyDescent="0.3">
      <c r="B16560" s="72" t="s">
        <v>776</v>
      </c>
      <c r="C16560" s="74" t="s">
        <v>101</v>
      </c>
      <c r="D16560" s="73">
        <v>1128.6300000000001</v>
      </c>
    </row>
    <row r="16561" spans="2:4" x14ac:dyDescent="0.3">
      <c r="B16561" s="72" t="s">
        <v>776</v>
      </c>
      <c r="C16561" s="74" t="s">
        <v>105</v>
      </c>
      <c r="D16561" s="73">
        <v>12142.73</v>
      </c>
    </row>
    <row r="16562" spans="2:4" x14ac:dyDescent="0.3">
      <c r="B16562" s="72" t="s">
        <v>776</v>
      </c>
      <c r="C16562" s="74" t="s">
        <v>109</v>
      </c>
      <c r="D16562" s="73">
        <v>86581.33</v>
      </c>
    </row>
    <row r="16563" spans="2:4" x14ac:dyDescent="0.3">
      <c r="B16563" s="72" t="s">
        <v>776</v>
      </c>
      <c r="C16563" s="74" t="s">
        <v>111</v>
      </c>
      <c r="D16563" s="73">
        <v>21476.51</v>
      </c>
    </row>
    <row r="16564" spans="2:4" x14ac:dyDescent="0.3">
      <c r="B16564" s="72" t="s">
        <v>776</v>
      </c>
      <c r="C16564" s="74" t="s">
        <v>117</v>
      </c>
      <c r="D16564" s="73">
        <v>1376.2</v>
      </c>
    </row>
    <row r="16565" spans="2:4" x14ac:dyDescent="0.3">
      <c r="B16565" s="72" t="s">
        <v>776</v>
      </c>
      <c r="C16565" s="74" t="s">
        <v>119</v>
      </c>
      <c r="D16565" s="73">
        <v>1902.15</v>
      </c>
    </row>
    <row r="16566" spans="2:4" x14ac:dyDescent="0.3">
      <c r="B16566" s="72" t="s">
        <v>776</v>
      </c>
      <c r="C16566" s="74" t="s">
        <v>121</v>
      </c>
      <c r="D16566" s="73">
        <v>38456.47</v>
      </c>
    </row>
    <row r="16567" spans="2:4" x14ac:dyDescent="0.3">
      <c r="B16567" s="72" t="s">
        <v>776</v>
      </c>
      <c r="C16567" s="74" t="s">
        <v>22</v>
      </c>
      <c r="D16567" s="73">
        <v>18275.62</v>
      </c>
    </row>
    <row r="16568" spans="2:4" x14ac:dyDescent="0.3">
      <c r="B16568" s="72" t="s">
        <v>776</v>
      </c>
      <c r="C16568" s="74" t="s">
        <v>6</v>
      </c>
      <c r="D16568" s="73">
        <v>14101.64</v>
      </c>
    </row>
    <row r="16569" spans="2:4" x14ac:dyDescent="0.3">
      <c r="B16569" s="72" t="s">
        <v>776</v>
      </c>
      <c r="C16569" s="74" t="s">
        <v>10</v>
      </c>
      <c r="D16569" s="73">
        <v>97099.61</v>
      </c>
    </row>
    <row r="16570" spans="2:4" x14ac:dyDescent="0.3">
      <c r="B16570" s="72" t="s">
        <v>776</v>
      </c>
      <c r="C16570" s="74" t="s">
        <v>12</v>
      </c>
      <c r="D16570" s="73">
        <v>19001.939999999999</v>
      </c>
    </row>
    <row r="16571" spans="2:4" x14ac:dyDescent="0.3">
      <c r="B16571" s="72" t="s">
        <v>776</v>
      </c>
      <c r="C16571" s="74" t="s">
        <v>14</v>
      </c>
      <c r="D16571" s="73">
        <v>77406.34</v>
      </c>
    </row>
    <row r="16572" spans="2:4" x14ac:dyDescent="0.3">
      <c r="B16572" s="72" t="s">
        <v>776</v>
      </c>
      <c r="C16572" s="74" t="s">
        <v>16</v>
      </c>
      <c r="D16572" s="73">
        <v>28260.74</v>
      </c>
    </row>
    <row r="16573" spans="2:4" x14ac:dyDescent="0.3">
      <c r="B16573" s="72" t="s">
        <v>528</v>
      </c>
      <c r="C16573" s="74" t="s">
        <v>194</v>
      </c>
      <c r="D16573" s="73">
        <v>81817.62</v>
      </c>
    </row>
    <row r="16574" spans="2:4" x14ac:dyDescent="0.3">
      <c r="B16574" s="72" t="s">
        <v>528</v>
      </c>
      <c r="C16574" s="74" t="s">
        <v>193</v>
      </c>
      <c r="D16574" s="73">
        <v>-81817.62</v>
      </c>
    </row>
    <row r="16575" spans="2:4" x14ac:dyDescent="0.3">
      <c r="B16575" s="72" t="s">
        <v>528</v>
      </c>
      <c r="C16575" s="74" t="s">
        <v>185</v>
      </c>
      <c r="D16575" s="73">
        <v>34230</v>
      </c>
    </row>
    <row r="16576" spans="2:4" x14ac:dyDescent="0.3">
      <c r="B16576" s="72" t="s">
        <v>528</v>
      </c>
      <c r="C16576" s="74" t="s">
        <v>186</v>
      </c>
      <c r="D16576" s="73">
        <v>214656.12</v>
      </c>
    </row>
    <row r="16577" spans="2:4" x14ac:dyDescent="0.3">
      <c r="B16577" s="72" t="s">
        <v>528</v>
      </c>
      <c r="C16577" s="74" t="s">
        <v>187</v>
      </c>
      <c r="D16577" s="73">
        <v>144685.68</v>
      </c>
    </row>
    <row r="16578" spans="2:4" x14ac:dyDescent="0.3">
      <c r="B16578" s="72" t="s">
        <v>528</v>
      </c>
      <c r="C16578" s="74" t="s">
        <v>188</v>
      </c>
      <c r="D16578" s="73">
        <v>28230.9</v>
      </c>
    </row>
    <row r="16579" spans="2:4" x14ac:dyDescent="0.3">
      <c r="B16579" s="72" t="s">
        <v>528</v>
      </c>
      <c r="C16579" s="74" t="s">
        <v>190</v>
      </c>
      <c r="D16579" s="73">
        <v>195413.85</v>
      </c>
    </row>
    <row r="16580" spans="2:4" x14ac:dyDescent="0.3">
      <c r="B16580" s="72" t="s">
        <v>528</v>
      </c>
      <c r="C16580" s="74" t="s">
        <v>191</v>
      </c>
      <c r="D16580" s="73">
        <v>271801.58999999997</v>
      </c>
    </row>
    <row r="16581" spans="2:4" x14ac:dyDescent="0.3">
      <c r="B16581" s="72" t="s">
        <v>528</v>
      </c>
      <c r="C16581" s="74" t="s">
        <v>192</v>
      </c>
      <c r="D16581" s="73">
        <v>7755870.709999999</v>
      </c>
    </row>
    <row r="16582" spans="2:4" x14ac:dyDescent="0.3">
      <c r="B16582" s="72" t="s">
        <v>528</v>
      </c>
      <c r="C16582" s="74" t="s">
        <v>172</v>
      </c>
      <c r="D16582" s="73">
        <v>236099.72</v>
      </c>
    </row>
    <row r="16583" spans="2:4" x14ac:dyDescent="0.3">
      <c r="B16583" s="72" t="s">
        <v>528</v>
      </c>
      <c r="C16583" s="74" t="s">
        <v>174</v>
      </c>
      <c r="D16583" s="73">
        <v>272093.68</v>
      </c>
    </row>
    <row r="16584" spans="2:4" x14ac:dyDescent="0.3">
      <c r="B16584" s="72" t="s">
        <v>528</v>
      </c>
      <c r="C16584" s="74" t="s">
        <v>178</v>
      </c>
      <c r="D16584" s="73">
        <v>136665.48000000001</v>
      </c>
    </row>
    <row r="16585" spans="2:4" x14ac:dyDescent="0.3">
      <c r="B16585" s="72" t="s">
        <v>528</v>
      </c>
      <c r="C16585" s="74" t="s">
        <v>180</v>
      </c>
      <c r="D16585" s="73">
        <v>190056.40999999997</v>
      </c>
    </row>
    <row r="16586" spans="2:4" x14ac:dyDescent="0.3">
      <c r="B16586" s="72" t="s">
        <v>528</v>
      </c>
      <c r="C16586" s="74" t="s">
        <v>182</v>
      </c>
      <c r="D16586" s="73">
        <v>2458672.9500000002</v>
      </c>
    </row>
    <row r="16587" spans="2:4" x14ac:dyDescent="0.3">
      <c r="B16587" s="72" t="s">
        <v>528</v>
      </c>
      <c r="C16587" s="74" t="s">
        <v>139</v>
      </c>
      <c r="D16587" s="73">
        <v>830041.24999999988</v>
      </c>
    </row>
    <row r="16588" spans="2:4" x14ac:dyDescent="0.3">
      <c r="B16588" s="72" t="s">
        <v>528</v>
      </c>
      <c r="C16588" s="74" t="s">
        <v>141</v>
      </c>
      <c r="D16588" s="73">
        <v>1298315</v>
      </c>
    </row>
    <row r="16589" spans="2:4" x14ac:dyDescent="0.3">
      <c r="B16589" s="72" t="s">
        <v>528</v>
      </c>
      <c r="C16589" s="74" t="s">
        <v>143</v>
      </c>
      <c r="D16589" s="73">
        <v>31431.019999999997</v>
      </c>
    </row>
    <row r="16590" spans="2:4" x14ac:dyDescent="0.3">
      <c r="B16590" s="72" t="s">
        <v>528</v>
      </c>
      <c r="C16590" s="74" t="s">
        <v>145</v>
      </c>
      <c r="D16590" s="73">
        <v>46163.760000000009</v>
      </c>
    </row>
    <row r="16591" spans="2:4" x14ac:dyDescent="0.3">
      <c r="B16591" s="72" t="s">
        <v>528</v>
      </c>
      <c r="C16591" s="74" t="s">
        <v>147</v>
      </c>
      <c r="D16591" s="73">
        <v>18335.91</v>
      </c>
    </row>
    <row r="16592" spans="2:4" x14ac:dyDescent="0.3">
      <c r="B16592" s="72" t="s">
        <v>528</v>
      </c>
      <c r="C16592" s="74" t="s">
        <v>149</v>
      </c>
      <c r="D16592" s="73">
        <v>-5252.2899999999972</v>
      </c>
    </row>
    <row r="16593" spans="2:4" x14ac:dyDescent="0.3">
      <c r="B16593" s="72" t="s">
        <v>528</v>
      </c>
      <c r="C16593" s="74" t="s">
        <v>159</v>
      </c>
      <c r="D16593" s="73">
        <v>341911.24</v>
      </c>
    </row>
    <row r="16594" spans="2:4" x14ac:dyDescent="0.3">
      <c r="B16594" s="72" t="s">
        <v>528</v>
      </c>
      <c r="C16594" s="74" t="s">
        <v>161</v>
      </c>
      <c r="D16594" s="73">
        <v>1185274.46</v>
      </c>
    </row>
    <row r="16595" spans="2:4" x14ac:dyDescent="0.3">
      <c r="B16595" s="72" t="s">
        <v>528</v>
      </c>
      <c r="C16595" s="74" t="s">
        <v>163</v>
      </c>
      <c r="D16595" s="73">
        <v>244687.24</v>
      </c>
    </row>
    <row r="16596" spans="2:4" x14ac:dyDescent="0.3">
      <c r="B16596" s="72" t="s">
        <v>528</v>
      </c>
      <c r="C16596" s="74" t="s">
        <v>165</v>
      </c>
      <c r="D16596" s="73">
        <v>637582.55000000005</v>
      </c>
    </row>
    <row r="16597" spans="2:4" x14ac:dyDescent="0.3">
      <c r="B16597" s="72" t="s">
        <v>528</v>
      </c>
      <c r="C16597" s="74" t="s">
        <v>124</v>
      </c>
      <c r="D16597" s="73">
        <v>264318.19</v>
      </c>
    </row>
    <row r="16598" spans="2:4" x14ac:dyDescent="0.3">
      <c r="B16598" s="72" t="s">
        <v>528</v>
      </c>
      <c r="C16598" s="74" t="s">
        <v>126</v>
      </c>
      <c r="D16598" s="73">
        <v>10622.95</v>
      </c>
    </row>
    <row r="16599" spans="2:4" x14ac:dyDescent="0.3">
      <c r="B16599" s="72" t="s">
        <v>528</v>
      </c>
      <c r="C16599" s="74" t="s">
        <v>128</v>
      </c>
      <c r="D16599" s="73">
        <v>285447.53999999998</v>
      </c>
    </row>
    <row r="16600" spans="2:4" x14ac:dyDescent="0.3">
      <c r="B16600" s="72" t="s">
        <v>528</v>
      </c>
      <c r="C16600" s="74" t="s">
        <v>130</v>
      </c>
      <c r="D16600" s="73">
        <v>99839.209999999992</v>
      </c>
    </row>
    <row r="16601" spans="2:4" x14ac:dyDescent="0.3">
      <c r="B16601" s="72" t="s">
        <v>528</v>
      </c>
      <c r="C16601" s="74" t="s">
        <v>132</v>
      </c>
      <c r="D16601" s="73">
        <v>791795.41999999993</v>
      </c>
    </row>
    <row r="16602" spans="2:4" x14ac:dyDescent="0.3">
      <c r="B16602" s="72" t="s">
        <v>528</v>
      </c>
      <c r="C16602" s="74" t="s">
        <v>39</v>
      </c>
      <c r="D16602" s="73">
        <v>18174.09</v>
      </c>
    </row>
    <row r="16603" spans="2:4" x14ac:dyDescent="0.3">
      <c r="B16603" s="72" t="s">
        <v>528</v>
      </c>
      <c r="C16603" s="74" t="s">
        <v>45</v>
      </c>
      <c r="D16603" s="73">
        <v>24569.040000000001</v>
      </c>
    </row>
    <row r="16604" spans="2:4" x14ac:dyDescent="0.3">
      <c r="B16604" s="72" t="s">
        <v>528</v>
      </c>
      <c r="C16604" s="74" t="s">
        <v>47</v>
      </c>
      <c r="D16604" s="73">
        <v>124483.66</v>
      </c>
    </row>
    <row r="16605" spans="2:4" x14ac:dyDescent="0.3">
      <c r="B16605" s="72" t="s">
        <v>528</v>
      </c>
      <c r="C16605" s="74" t="s">
        <v>49</v>
      </c>
      <c r="D16605" s="73">
        <v>265469.42000000004</v>
      </c>
    </row>
    <row r="16606" spans="2:4" x14ac:dyDescent="0.3">
      <c r="B16606" s="72" t="s">
        <v>528</v>
      </c>
      <c r="C16606" s="74" t="s">
        <v>55</v>
      </c>
      <c r="D16606" s="73">
        <v>148308.69</v>
      </c>
    </row>
    <row r="16607" spans="2:4" x14ac:dyDescent="0.3">
      <c r="B16607" s="72" t="s">
        <v>528</v>
      </c>
      <c r="C16607" s="74" t="s">
        <v>57</v>
      </c>
      <c r="D16607" s="73">
        <v>325</v>
      </c>
    </row>
    <row r="16608" spans="2:4" x14ac:dyDescent="0.3">
      <c r="B16608" s="72" t="s">
        <v>528</v>
      </c>
      <c r="C16608" s="74" t="s">
        <v>61</v>
      </c>
      <c r="D16608" s="73">
        <v>1250</v>
      </c>
    </row>
    <row r="16609" spans="2:4" x14ac:dyDescent="0.3">
      <c r="B16609" s="72" t="s">
        <v>528</v>
      </c>
      <c r="C16609" s="74" t="s">
        <v>63</v>
      </c>
      <c r="D16609" s="73">
        <v>189118.93</v>
      </c>
    </row>
    <row r="16610" spans="2:4" x14ac:dyDescent="0.3">
      <c r="B16610" s="72" t="s">
        <v>528</v>
      </c>
      <c r="C16610" s="74" t="s">
        <v>65</v>
      </c>
      <c r="D16610" s="73">
        <v>21251.84</v>
      </c>
    </row>
    <row r="16611" spans="2:4" x14ac:dyDescent="0.3">
      <c r="B16611" s="72" t="s">
        <v>528</v>
      </c>
      <c r="C16611" s="74" t="s">
        <v>67</v>
      </c>
      <c r="D16611" s="73">
        <v>11128.06</v>
      </c>
    </row>
    <row r="16612" spans="2:4" x14ac:dyDescent="0.3">
      <c r="B16612" s="72" t="s">
        <v>528</v>
      </c>
      <c r="C16612" s="74" t="s">
        <v>69</v>
      </c>
      <c r="D16612" s="73">
        <v>96520.26</v>
      </c>
    </row>
    <row r="16613" spans="2:4" x14ac:dyDescent="0.3">
      <c r="B16613" s="72" t="s">
        <v>528</v>
      </c>
      <c r="C16613" s="74" t="s">
        <v>71</v>
      </c>
      <c r="D16613" s="73">
        <v>277557.99</v>
      </c>
    </row>
    <row r="16614" spans="2:4" x14ac:dyDescent="0.3">
      <c r="B16614" s="72" t="s">
        <v>528</v>
      </c>
      <c r="C16614" s="74" t="s">
        <v>73</v>
      </c>
      <c r="D16614" s="73">
        <v>14355.8</v>
      </c>
    </row>
    <row r="16615" spans="2:4" x14ac:dyDescent="0.3">
      <c r="B16615" s="72" t="s">
        <v>528</v>
      </c>
      <c r="C16615" s="74" t="s">
        <v>81</v>
      </c>
      <c r="D16615" s="73">
        <v>63952.130000000005</v>
      </c>
    </row>
    <row r="16616" spans="2:4" x14ac:dyDescent="0.3">
      <c r="B16616" s="72" t="s">
        <v>528</v>
      </c>
      <c r="C16616" s="74" t="s">
        <v>85</v>
      </c>
      <c r="D16616" s="73">
        <v>1927.46</v>
      </c>
    </row>
    <row r="16617" spans="2:4" x14ac:dyDescent="0.3">
      <c r="B16617" s="72" t="s">
        <v>528</v>
      </c>
      <c r="C16617" s="74" t="s">
        <v>87</v>
      </c>
      <c r="D16617" s="73">
        <v>1887</v>
      </c>
    </row>
    <row r="16618" spans="2:4" x14ac:dyDescent="0.3">
      <c r="B16618" s="72" t="s">
        <v>528</v>
      </c>
      <c r="C16618" s="74" t="s">
        <v>89</v>
      </c>
      <c r="D16618" s="73">
        <v>17122.97</v>
      </c>
    </row>
    <row r="16619" spans="2:4" x14ac:dyDescent="0.3">
      <c r="B16619" s="72" t="s">
        <v>528</v>
      </c>
      <c r="C16619" s="74" t="s">
        <v>91</v>
      </c>
      <c r="D16619" s="73">
        <v>132210.23000000001</v>
      </c>
    </row>
    <row r="16620" spans="2:4" x14ac:dyDescent="0.3">
      <c r="B16620" s="72" t="s">
        <v>528</v>
      </c>
      <c r="C16620" s="74" t="s">
        <v>93</v>
      </c>
      <c r="D16620" s="73">
        <v>43261.88</v>
      </c>
    </row>
    <row r="16621" spans="2:4" x14ac:dyDescent="0.3">
      <c r="B16621" s="72" t="s">
        <v>528</v>
      </c>
      <c r="C16621" s="74" t="s">
        <v>95</v>
      </c>
      <c r="D16621" s="73">
        <v>49241.090000000004</v>
      </c>
    </row>
    <row r="16622" spans="2:4" x14ac:dyDescent="0.3">
      <c r="B16622" s="72" t="s">
        <v>528</v>
      </c>
      <c r="C16622" s="74" t="s">
        <v>99</v>
      </c>
      <c r="D16622" s="73">
        <v>79142.91</v>
      </c>
    </row>
    <row r="16623" spans="2:4" x14ac:dyDescent="0.3">
      <c r="B16623" s="72" t="s">
        <v>528</v>
      </c>
      <c r="C16623" s="74" t="s">
        <v>101</v>
      </c>
      <c r="D16623" s="73">
        <v>118680.48</v>
      </c>
    </row>
    <row r="16624" spans="2:4" x14ac:dyDescent="0.3">
      <c r="B16624" s="72" t="s">
        <v>528</v>
      </c>
      <c r="C16624" s="74" t="s">
        <v>103</v>
      </c>
      <c r="D16624" s="73">
        <v>11833.56</v>
      </c>
    </row>
    <row r="16625" spans="2:4" x14ac:dyDescent="0.3">
      <c r="B16625" s="72" t="s">
        <v>528</v>
      </c>
      <c r="C16625" s="74" t="s">
        <v>105</v>
      </c>
      <c r="D16625" s="73">
        <v>22424.21</v>
      </c>
    </row>
    <row r="16626" spans="2:4" x14ac:dyDescent="0.3">
      <c r="B16626" s="72" t="s">
        <v>528</v>
      </c>
      <c r="C16626" s="74" t="s">
        <v>107</v>
      </c>
      <c r="D16626" s="73">
        <v>8735.26</v>
      </c>
    </row>
    <row r="16627" spans="2:4" x14ac:dyDescent="0.3">
      <c r="B16627" s="72" t="s">
        <v>528</v>
      </c>
      <c r="C16627" s="74" t="s">
        <v>109</v>
      </c>
      <c r="D16627" s="73">
        <v>48641.7</v>
      </c>
    </row>
    <row r="16628" spans="2:4" x14ac:dyDescent="0.3">
      <c r="B16628" s="72" t="s">
        <v>528</v>
      </c>
      <c r="C16628" s="74" t="s">
        <v>111</v>
      </c>
      <c r="D16628" s="73">
        <v>50029.65</v>
      </c>
    </row>
    <row r="16629" spans="2:4" x14ac:dyDescent="0.3">
      <c r="B16629" s="72" t="s">
        <v>528</v>
      </c>
      <c r="C16629" s="74" t="s">
        <v>117</v>
      </c>
      <c r="D16629" s="73">
        <v>87238.46</v>
      </c>
    </row>
    <row r="16630" spans="2:4" x14ac:dyDescent="0.3">
      <c r="B16630" s="72" t="s">
        <v>528</v>
      </c>
      <c r="C16630" s="74" t="s">
        <v>119</v>
      </c>
      <c r="D16630" s="73">
        <v>7805.66</v>
      </c>
    </row>
    <row r="16631" spans="2:4" x14ac:dyDescent="0.3">
      <c r="B16631" s="72" t="s">
        <v>528</v>
      </c>
      <c r="C16631" s="74" t="s">
        <v>121</v>
      </c>
      <c r="D16631" s="73">
        <v>28393.42</v>
      </c>
    </row>
    <row r="16632" spans="2:4" x14ac:dyDescent="0.3">
      <c r="B16632" s="72" t="s">
        <v>528</v>
      </c>
      <c r="C16632" s="74" t="s">
        <v>22</v>
      </c>
      <c r="D16632" s="73">
        <v>29101.5</v>
      </c>
    </row>
    <row r="16633" spans="2:4" x14ac:dyDescent="0.3">
      <c r="B16633" s="72" t="s">
        <v>528</v>
      </c>
      <c r="C16633" s="74" t="s">
        <v>2</v>
      </c>
      <c r="D16633" s="73">
        <v>961224.76</v>
      </c>
    </row>
    <row r="16634" spans="2:4" x14ac:dyDescent="0.3">
      <c r="B16634" s="72" t="s">
        <v>528</v>
      </c>
      <c r="C16634" s="74" t="s">
        <v>6</v>
      </c>
      <c r="D16634" s="73">
        <v>89510.76999999999</v>
      </c>
    </row>
    <row r="16635" spans="2:4" x14ac:dyDescent="0.3">
      <c r="B16635" s="72" t="s">
        <v>528</v>
      </c>
      <c r="C16635" s="74" t="s">
        <v>10</v>
      </c>
      <c r="D16635" s="73">
        <v>126703.65</v>
      </c>
    </row>
    <row r="16636" spans="2:4" x14ac:dyDescent="0.3">
      <c r="B16636" s="72" t="s">
        <v>528</v>
      </c>
      <c r="C16636" s="74" t="s">
        <v>14</v>
      </c>
      <c r="D16636" s="73">
        <v>6500</v>
      </c>
    </row>
    <row r="16637" spans="2:4" x14ac:dyDescent="0.3">
      <c r="B16637" s="72" t="s">
        <v>528</v>
      </c>
      <c r="C16637" s="74" t="s">
        <v>16</v>
      </c>
      <c r="D16637" s="73">
        <v>17049.879999999997</v>
      </c>
    </row>
    <row r="16638" spans="2:4" x14ac:dyDescent="0.3">
      <c r="B16638" s="72" t="s">
        <v>528</v>
      </c>
      <c r="C16638" s="74" t="s">
        <v>18</v>
      </c>
      <c r="D16638" s="73">
        <v>132934.17000000001</v>
      </c>
    </row>
    <row r="16639" spans="2:4" x14ac:dyDescent="0.3">
      <c r="B16639" s="72" t="s">
        <v>840</v>
      </c>
      <c r="C16639" s="74" t="s">
        <v>194</v>
      </c>
      <c r="D16639" s="73">
        <v>501759.58000000007</v>
      </c>
    </row>
    <row r="16640" spans="2:4" x14ac:dyDescent="0.3">
      <c r="B16640" s="72" t="s">
        <v>840</v>
      </c>
      <c r="C16640" s="74" t="s">
        <v>193</v>
      </c>
      <c r="D16640" s="73">
        <v>-501759.58</v>
      </c>
    </row>
    <row r="16641" spans="2:4" x14ac:dyDescent="0.3">
      <c r="B16641" s="72" t="s">
        <v>840</v>
      </c>
      <c r="C16641" s="74" t="s">
        <v>185</v>
      </c>
      <c r="D16641" s="73">
        <v>1293583</v>
      </c>
    </row>
    <row r="16642" spans="2:4" x14ac:dyDescent="0.3">
      <c r="B16642" s="72" t="s">
        <v>840</v>
      </c>
      <c r="C16642" s="74" t="s">
        <v>186</v>
      </c>
      <c r="D16642" s="73">
        <v>1569976.99</v>
      </c>
    </row>
    <row r="16643" spans="2:4" x14ac:dyDescent="0.3">
      <c r="B16643" s="72" t="s">
        <v>840</v>
      </c>
      <c r="C16643" s="74" t="s">
        <v>187</v>
      </c>
      <c r="D16643" s="73">
        <v>6491405.4200000009</v>
      </c>
    </row>
    <row r="16644" spans="2:4" x14ac:dyDescent="0.3">
      <c r="B16644" s="72" t="s">
        <v>840</v>
      </c>
      <c r="C16644" s="74" t="s">
        <v>190</v>
      </c>
      <c r="D16644" s="73">
        <v>10478903.32</v>
      </c>
    </row>
    <row r="16645" spans="2:4" x14ac:dyDescent="0.3">
      <c r="B16645" s="72" t="s">
        <v>840</v>
      </c>
      <c r="C16645" s="74" t="s">
        <v>191</v>
      </c>
      <c r="D16645" s="73">
        <v>4569417.97</v>
      </c>
    </row>
    <row r="16646" spans="2:4" x14ac:dyDescent="0.3">
      <c r="B16646" s="72" t="s">
        <v>840</v>
      </c>
      <c r="C16646" s="74" t="s">
        <v>192</v>
      </c>
      <c r="D16646" s="73">
        <v>93048561.529999971</v>
      </c>
    </row>
    <row r="16647" spans="2:4" x14ac:dyDescent="0.3">
      <c r="B16647" s="72" t="s">
        <v>840</v>
      </c>
      <c r="C16647" s="74" t="s">
        <v>172</v>
      </c>
      <c r="D16647" s="73">
        <v>247847.62999999998</v>
      </c>
    </row>
    <row r="16648" spans="2:4" x14ac:dyDescent="0.3">
      <c r="B16648" s="72" t="s">
        <v>840</v>
      </c>
      <c r="C16648" s="74" t="s">
        <v>178</v>
      </c>
      <c r="D16648" s="73">
        <v>1728029.4100000004</v>
      </c>
    </row>
    <row r="16649" spans="2:4" x14ac:dyDescent="0.3">
      <c r="B16649" s="72" t="s">
        <v>840</v>
      </c>
      <c r="C16649" s="74" t="s">
        <v>180</v>
      </c>
      <c r="D16649" s="73">
        <v>1476461.59</v>
      </c>
    </row>
    <row r="16650" spans="2:4" x14ac:dyDescent="0.3">
      <c r="B16650" s="72" t="s">
        <v>840</v>
      </c>
      <c r="C16650" s="74" t="s">
        <v>182</v>
      </c>
      <c r="D16650" s="73">
        <v>38572499.659999989</v>
      </c>
    </row>
    <row r="16651" spans="2:4" x14ac:dyDescent="0.3">
      <c r="B16651" s="72" t="s">
        <v>840</v>
      </c>
      <c r="C16651" s="74" t="s">
        <v>135</v>
      </c>
      <c r="D16651" s="73">
        <v>731127.50000000023</v>
      </c>
    </row>
    <row r="16652" spans="2:4" x14ac:dyDescent="0.3">
      <c r="B16652" s="72" t="s">
        <v>840</v>
      </c>
      <c r="C16652" s="74" t="s">
        <v>137</v>
      </c>
      <c r="D16652" s="73">
        <v>1493933.45</v>
      </c>
    </row>
    <row r="16653" spans="2:4" x14ac:dyDescent="0.3">
      <c r="B16653" s="72" t="s">
        <v>840</v>
      </c>
      <c r="C16653" s="74" t="s">
        <v>139</v>
      </c>
      <c r="D16653" s="73">
        <v>11289895.18</v>
      </c>
    </row>
    <row r="16654" spans="2:4" x14ac:dyDescent="0.3">
      <c r="B16654" s="72" t="s">
        <v>840</v>
      </c>
      <c r="C16654" s="74" t="s">
        <v>141</v>
      </c>
      <c r="D16654" s="73">
        <v>13339890.969999999</v>
      </c>
    </row>
    <row r="16655" spans="2:4" x14ac:dyDescent="0.3">
      <c r="B16655" s="72" t="s">
        <v>840</v>
      </c>
      <c r="C16655" s="74" t="s">
        <v>143</v>
      </c>
      <c r="D16655" s="73">
        <v>506883.94999999984</v>
      </c>
    </row>
    <row r="16656" spans="2:4" x14ac:dyDescent="0.3">
      <c r="B16656" s="72" t="s">
        <v>840</v>
      </c>
      <c r="C16656" s="74" t="s">
        <v>145</v>
      </c>
      <c r="D16656" s="73">
        <v>667131.04999999993</v>
      </c>
    </row>
    <row r="16657" spans="2:4" x14ac:dyDescent="0.3">
      <c r="B16657" s="72" t="s">
        <v>840</v>
      </c>
      <c r="C16657" s="74" t="s">
        <v>147</v>
      </c>
      <c r="D16657" s="73">
        <v>65328.969999999994</v>
      </c>
    </row>
    <row r="16658" spans="2:4" x14ac:dyDescent="0.3">
      <c r="B16658" s="72" t="s">
        <v>840</v>
      </c>
      <c r="C16658" s="74" t="s">
        <v>149</v>
      </c>
      <c r="D16658" s="73">
        <v>309130.62</v>
      </c>
    </row>
    <row r="16659" spans="2:4" x14ac:dyDescent="0.3">
      <c r="B16659" s="72" t="s">
        <v>840</v>
      </c>
      <c r="C16659" s="74" t="s">
        <v>155</v>
      </c>
      <c r="D16659" s="73">
        <v>7420.04</v>
      </c>
    </row>
    <row r="16660" spans="2:4" x14ac:dyDescent="0.3">
      <c r="B16660" s="72" t="s">
        <v>840</v>
      </c>
      <c r="C16660" s="74" t="s">
        <v>157</v>
      </c>
      <c r="D16660" s="73">
        <v>5535.65</v>
      </c>
    </row>
    <row r="16661" spans="2:4" x14ac:dyDescent="0.3">
      <c r="B16661" s="72" t="s">
        <v>840</v>
      </c>
      <c r="C16661" s="74" t="s">
        <v>159</v>
      </c>
      <c r="D16661" s="73">
        <v>4761434.82</v>
      </c>
    </row>
    <row r="16662" spans="2:4" x14ac:dyDescent="0.3">
      <c r="B16662" s="72" t="s">
        <v>840</v>
      </c>
      <c r="C16662" s="74" t="s">
        <v>161</v>
      </c>
      <c r="D16662" s="73">
        <v>16135712.470000003</v>
      </c>
    </row>
    <row r="16663" spans="2:4" x14ac:dyDescent="0.3">
      <c r="B16663" s="72" t="s">
        <v>840</v>
      </c>
      <c r="C16663" s="74" t="s">
        <v>163</v>
      </c>
      <c r="D16663" s="73">
        <v>3127201.0300000003</v>
      </c>
    </row>
    <row r="16664" spans="2:4" x14ac:dyDescent="0.3">
      <c r="B16664" s="72" t="s">
        <v>840</v>
      </c>
      <c r="C16664" s="74" t="s">
        <v>165</v>
      </c>
      <c r="D16664" s="73">
        <v>8745824.75</v>
      </c>
    </row>
    <row r="16665" spans="2:4" x14ac:dyDescent="0.3">
      <c r="B16665" s="72" t="s">
        <v>840</v>
      </c>
      <c r="C16665" s="74" t="s">
        <v>124</v>
      </c>
      <c r="D16665" s="73">
        <v>5505385.6600000011</v>
      </c>
    </row>
    <row r="16666" spans="2:4" x14ac:dyDescent="0.3">
      <c r="B16666" s="72" t="s">
        <v>840</v>
      </c>
      <c r="C16666" s="74" t="s">
        <v>126</v>
      </c>
      <c r="D16666" s="73">
        <v>1250161.82</v>
      </c>
    </row>
    <row r="16667" spans="2:4" x14ac:dyDescent="0.3">
      <c r="B16667" s="72" t="s">
        <v>840</v>
      </c>
      <c r="C16667" s="74" t="s">
        <v>128</v>
      </c>
      <c r="D16667" s="73">
        <v>3403344.2999999993</v>
      </c>
    </row>
    <row r="16668" spans="2:4" x14ac:dyDescent="0.3">
      <c r="B16668" s="72" t="s">
        <v>840</v>
      </c>
      <c r="C16668" s="74" t="s">
        <v>130</v>
      </c>
      <c r="D16668" s="73">
        <v>439251.01</v>
      </c>
    </row>
    <row r="16669" spans="2:4" x14ac:dyDescent="0.3">
      <c r="B16669" s="72" t="s">
        <v>840</v>
      </c>
      <c r="C16669" s="74" t="s">
        <v>132</v>
      </c>
      <c r="D16669" s="73">
        <v>8386258.7100000009</v>
      </c>
    </row>
    <row r="16670" spans="2:4" x14ac:dyDescent="0.3">
      <c r="B16670" s="72" t="s">
        <v>840</v>
      </c>
      <c r="C16670" s="74" t="s">
        <v>37</v>
      </c>
      <c r="D16670" s="73">
        <v>66566.460000000006</v>
      </c>
    </row>
    <row r="16671" spans="2:4" x14ac:dyDescent="0.3">
      <c r="B16671" s="72" t="s">
        <v>840</v>
      </c>
      <c r="C16671" s="74" t="s">
        <v>39</v>
      </c>
      <c r="D16671" s="73">
        <v>325128.99</v>
      </c>
    </row>
    <row r="16672" spans="2:4" x14ac:dyDescent="0.3">
      <c r="B16672" s="72" t="s">
        <v>840</v>
      </c>
      <c r="C16672" s="74" t="s">
        <v>49</v>
      </c>
      <c r="D16672" s="73">
        <v>2070726.6899999997</v>
      </c>
    </row>
    <row r="16673" spans="2:4" x14ac:dyDescent="0.3">
      <c r="B16673" s="72" t="s">
        <v>840</v>
      </c>
      <c r="C16673" s="74" t="s">
        <v>51</v>
      </c>
      <c r="D16673" s="73">
        <v>784260.07000000007</v>
      </c>
    </row>
    <row r="16674" spans="2:4" x14ac:dyDescent="0.3">
      <c r="B16674" s="72" t="s">
        <v>840</v>
      </c>
      <c r="C16674" s="74" t="s">
        <v>55</v>
      </c>
      <c r="D16674" s="73">
        <v>148250</v>
      </c>
    </row>
    <row r="16675" spans="2:4" x14ac:dyDescent="0.3">
      <c r="B16675" s="72" t="s">
        <v>840</v>
      </c>
      <c r="C16675" s="74" t="s">
        <v>57</v>
      </c>
      <c r="D16675" s="73">
        <v>102780.38</v>
      </c>
    </row>
    <row r="16676" spans="2:4" x14ac:dyDescent="0.3">
      <c r="B16676" s="72" t="s">
        <v>840</v>
      </c>
      <c r="C16676" s="74" t="s">
        <v>63</v>
      </c>
      <c r="D16676" s="73">
        <v>1204904.1000000001</v>
      </c>
    </row>
    <row r="16677" spans="2:4" x14ac:dyDescent="0.3">
      <c r="B16677" s="72" t="s">
        <v>840</v>
      </c>
      <c r="C16677" s="74" t="s">
        <v>65</v>
      </c>
      <c r="D16677" s="73">
        <v>274191.63999999996</v>
      </c>
    </row>
    <row r="16678" spans="2:4" x14ac:dyDescent="0.3">
      <c r="B16678" s="72" t="s">
        <v>840</v>
      </c>
      <c r="C16678" s="74" t="s">
        <v>67</v>
      </c>
      <c r="D16678" s="73">
        <v>12712.69</v>
      </c>
    </row>
    <row r="16679" spans="2:4" x14ac:dyDescent="0.3">
      <c r="B16679" s="72" t="s">
        <v>840</v>
      </c>
      <c r="C16679" s="74" t="s">
        <v>69</v>
      </c>
      <c r="D16679" s="73">
        <v>5319831.51</v>
      </c>
    </row>
    <row r="16680" spans="2:4" x14ac:dyDescent="0.3">
      <c r="B16680" s="72" t="s">
        <v>840</v>
      </c>
      <c r="C16680" s="74" t="s">
        <v>71</v>
      </c>
      <c r="D16680" s="73">
        <v>2281099.6800000002</v>
      </c>
    </row>
    <row r="16681" spans="2:4" x14ac:dyDescent="0.3">
      <c r="B16681" s="72" t="s">
        <v>840</v>
      </c>
      <c r="C16681" s="74" t="s">
        <v>73</v>
      </c>
      <c r="D16681" s="73">
        <v>47989</v>
      </c>
    </row>
    <row r="16682" spans="2:4" x14ac:dyDescent="0.3">
      <c r="B16682" s="72" t="s">
        <v>840</v>
      </c>
      <c r="C16682" s="74" t="s">
        <v>79</v>
      </c>
      <c r="D16682" s="73">
        <v>14125</v>
      </c>
    </row>
    <row r="16683" spans="2:4" x14ac:dyDescent="0.3">
      <c r="B16683" s="72" t="s">
        <v>840</v>
      </c>
      <c r="C16683" s="74" t="s">
        <v>81</v>
      </c>
      <c r="D16683" s="73">
        <v>846558.99</v>
      </c>
    </row>
    <row r="16684" spans="2:4" x14ac:dyDescent="0.3">
      <c r="B16684" s="72" t="s">
        <v>840</v>
      </c>
      <c r="C16684" s="74" t="s">
        <v>85</v>
      </c>
      <c r="D16684" s="73">
        <v>474799.85999999993</v>
      </c>
    </row>
    <row r="16685" spans="2:4" x14ac:dyDescent="0.3">
      <c r="B16685" s="72" t="s">
        <v>840</v>
      </c>
      <c r="C16685" s="74" t="s">
        <v>87</v>
      </c>
      <c r="D16685" s="73">
        <v>13379.45</v>
      </c>
    </row>
    <row r="16686" spans="2:4" x14ac:dyDescent="0.3">
      <c r="B16686" s="72" t="s">
        <v>840</v>
      </c>
      <c r="C16686" s="74" t="s">
        <v>89</v>
      </c>
      <c r="D16686" s="73">
        <v>191761.53999999998</v>
      </c>
    </row>
    <row r="16687" spans="2:4" x14ac:dyDescent="0.3">
      <c r="B16687" s="72" t="s">
        <v>840</v>
      </c>
      <c r="C16687" s="74" t="s">
        <v>91</v>
      </c>
      <c r="D16687" s="73">
        <v>1873615.4499999997</v>
      </c>
    </row>
    <row r="16688" spans="2:4" x14ac:dyDescent="0.3">
      <c r="B16688" s="72" t="s">
        <v>840</v>
      </c>
      <c r="C16688" s="74" t="s">
        <v>93</v>
      </c>
      <c r="D16688" s="73">
        <v>449352.43</v>
      </c>
    </row>
    <row r="16689" spans="2:4" x14ac:dyDescent="0.3">
      <c r="B16689" s="72" t="s">
        <v>840</v>
      </c>
      <c r="C16689" s="74" t="s">
        <v>95</v>
      </c>
      <c r="D16689" s="73">
        <v>778718.92999999993</v>
      </c>
    </row>
    <row r="16690" spans="2:4" x14ac:dyDescent="0.3">
      <c r="B16690" s="72" t="s">
        <v>840</v>
      </c>
      <c r="C16690" s="74" t="s">
        <v>97</v>
      </c>
      <c r="D16690" s="73">
        <v>79632.7</v>
      </c>
    </row>
    <row r="16691" spans="2:4" x14ac:dyDescent="0.3">
      <c r="B16691" s="72" t="s">
        <v>840</v>
      </c>
      <c r="C16691" s="74" t="s">
        <v>99</v>
      </c>
      <c r="D16691" s="73">
        <v>348371.8</v>
      </c>
    </row>
    <row r="16692" spans="2:4" x14ac:dyDescent="0.3">
      <c r="B16692" s="72" t="s">
        <v>840</v>
      </c>
      <c r="C16692" s="74" t="s">
        <v>101</v>
      </c>
      <c r="D16692" s="73">
        <v>2078026.52</v>
      </c>
    </row>
    <row r="16693" spans="2:4" x14ac:dyDescent="0.3">
      <c r="B16693" s="72" t="s">
        <v>840</v>
      </c>
      <c r="C16693" s="74" t="s">
        <v>105</v>
      </c>
      <c r="D16693" s="73">
        <v>34681.160000000003</v>
      </c>
    </row>
    <row r="16694" spans="2:4" x14ac:dyDescent="0.3">
      <c r="B16694" s="72" t="s">
        <v>840</v>
      </c>
      <c r="C16694" s="74" t="s">
        <v>107</v>
      </c>
      <c r="D16694" s="73">
        <v>62852.08</v>
      </c>
    </row>
    <row r="16695" spans="2:4" x14ac:dyDescent="0.3">
      <c r="B16695" s="72" t="s">
        <v>840</v>
      </c>
      <c r="C16695" s="74" t="s">
        <v>109</v>
      </c>
      <c r="D16695" s="73">
        <v>5662103.9900000012</v>
      </c>
    </row>
    <row r="16696" spans="2:4" x14ac:dyDescent="0.3">
      <c r="B16696" s="72" t="s">
        <v>840</v>
      </c>
      <c r="C16696" s="74" t="s">
        <v>111</v>
      </c>
      <c r="D16696" s="73">
        <v>4332074.93</v>
      </c>
    </row>
    <row r="16697" spans="2:4" x14ac:dyDescent="0.3">
      <c r="B16697" s="72" t="s">
        <v>840</v>
      </c>
      <c r="C16697" s="74" t="s">
        <v>121</v>
      </c>
      <c r="D16697" s="73">
        <v>36082.33</v>
      </c>
    </row>
    <row r="16698" spans="2:4" x14ac:dyDescent="0.3">
      <c r="B16698" s="72" t="s">
        <v>840</v>
      </c>
      <c r="C16698" s="74" t="s">
        <v>22</v>
      </c>
      <c r="D16698" s="73">
        <v>801796.27999999991</v>
      </c>
    </row>
    <row r="16699" spans="2:4" x14ac:dyDescent="0.3">
      <c r="B16699" s="72" t="s">
        <v>840</v>
      </c>
      <c r="C16699" s="74" t="s">
        <v>6</v>
      </c>
      <c r="D16699" s="73">
        <v>1312815.0699999998</v>
      </c>
    </row>
    <row r="16700" spans="2:4" x14ac:dyDescent="0.3">
      <c r="B16700" s="72" t="s">
        <v>840</v>
      </c>
      <c r="C16700" s="74" t="s">
        <v>10</v>
      </c>
      <c r="D16700" s="73">
        <v>209653.94</v>
      </c>
    </row>
    <row r="16701" spans="2:4" x14ac:dyDescent="0.3">
      <c r="B16701" s="72" t="s">
        <v>840</v>
      </c>
      <c r="C16701" s="74" t="s">
        <v>12</v>
      </c>
      <c r="D16701" s="73">
        <v>6313.39</v>
      </c>
    </row>
    <row r="16702" spans="2:4" x14ac:dyDescent="0.3">
      <c r="B16702" s="72" t="s">
        <v>840</v>
      </c>
      <c r="C16702" s="74" t="s">
        <v>14</v>
      </c>
      <c r="D16702" s="73">
        <v>29895.489999999998</v>
      </c>
    </row>
    <row r="16703" spans="2:4" x14ac:dyDescent="0.3">
      <c r="B16703" s="72" t="s">
        <v>840</v>
      </c>
      <c r="C16703" s="74" t="s">
        <v>16</v>
      </c>
      <c r="D16703" s="73">
        <v>182415.03</v>
      </c>
    </row>
    <row r="16704" spans="2:4" x14ac:dyDescent="0.3">
      <c r="B16704" s="72" t="s">
        <v>840</v>
      </c>
      <c r="C16704" s="74" t="s">
        <v>18</v>
      </c>
      <c r="D16704" s="73">
        <v>3590597.12</v>
      </c>
    </row>
    <row r="16705" spans="2:4" x14ac:dyDescent="0.3">
      <c r="B16705" s="72" t="s">
        <v>336</v>
      </c>
      <c r="C16705" s="74" t="s">
        <v>194</v>
      </c>
      <c r="D16705" s="73">
        <v>120634.81</v>
      </c>
    </row>
    <row r="16706" spans="2:4" x14ac:dyDescent="0.3">
      <c r="B16706" s="72" t="s">
        <v>336</v>
      </c>
      <c r="C16706" s="74" t="s">
        <v>193</v>
      </c>
      <c r="D16706" s="73">
        <v>-120634.81</v>
      </c>
    </row>
    <row r="16707" spans="2:4" x14ac:dyDescent="0.3">
      <c r="B16707" s="72" t="s">
        <v>336</v>
      </c>
      <c r="C16707" s="74" t="s">
        <v>185</v>
      </c>
      <c r="D16707" s="73">
        <v>75863</v>
      </c>
    </row>
    <row r="16708" spans="2:4" x14ac:dyDescent="0.3">
      <c r="B16708" s="72" t="s">
        <v>336</v>
      </c>
      <c r="C16708" s="74" t="s">
        <v>186</v>
      </c>
      <c r="D16708" s="73">
        <v>378432.89999999991</v>
      </c>
    </row>
    <row r="16709" spans="2:4" x14ac:dyDescent="0.3">
      <c r="B16709" s="72" t="s">
        <v>336</v>
      </c>
      <c r="C16709" s="74" t="s">
        <v>187</v>
      </c>
      <c r="D16709" s="73">
        <v>2269222.2799999998</v>
      </c>
    </row>
    <row r="16710" spans="2:4" x14ac:dyDescent="0.3">
      <c r="B16710" s="72" t="s">
        <v>336</v>
      </c>
      <c r="C16710" s="74" t="s">
        <v>190</v>
      </c>
      <c r="D16710" s="73">
        <v>1320969.6299999997</v>
      </c>
    </row>
    <row r="16711" spans="2:4" x14ac:dyDescent="0.3">
      <c r="B16711" s="72" t="s">
        <v>336</v>
      </c>
      <c r="C16711" s="74" t="s">
        <v>191</v>
      </c>
      <c r="D16711" s="73">
        <v>505145.31</v>
      </c>
    </row>
    <row r="16712" spans="2:4" x14ac:dyDescent="0.3">
      <c r="B16712" s="72" t="s">
        <v>336</v>
      </c>
      <c r="C16712" s="74" t="s">
        <v>192</v>
      </c>
      <c r="D16712" s="73">
        <v>18049156.450000003</v>
      </c>
    </row>
    <row r="16713" spans="2:4" x14ac:dyDescent="0.3">
      <c r="B16713" s="72" t="s">
        <v>336</v>
      </c>
      <c r="C16713" s="74" t="s">
        <v>172</v>
      </c>
      <c r="D16713" s="73">
        <v>73002.78</v>
      </c>
    </row>
    <row r="16714" spans="2:4" x14ac:dyDescent="0.3">
      <c r="B16714" s="72" t="s">
        <v>336</v>
      </c>
      <c r="C16714" s="74" t="s">
        <v>174</v>
      </c>
      <c r="D16714" s="73">
        <v>153658.07</v>
      </c>
    </row>
    <row r="16715" spans="2:4" x14ac:dyDescent="0.3">
      <c r="B16715" s="72" t="s">
        <v>336</v>
      </c>
      <c r="C16715" s="74" t="s">
        <v>178</v>
      </c>
      <c r="D16715" s="73">
        <v>264014.89</v>
      </c>
    </row>
    <row r="16716" spans="2:4" x14ac:dyDescent="0.3">
      <c r="B16716" s="72" t="s">
        <v>336</v>
      </c>
      <c r="C16716" s="74" t="s">
        <v>180</v>
      </c>
      <c r="D16716" s="73">
        <v>330688.11</v>
      </c>
    </row>
    <row r="16717" spans="2:4" x14ac:dyDescent="0.3">
      <c r="B16717" s="72" t="s">
        <v>336</v>
      </c>
      <c r="C16717" s="74" t="s">
        <v>182</v>
      </c>
      <c r="D16717" s="73">
        <v>6641462.9699999988</v>
      </c>
    </row>
    <row r="16718" spans="2:4" x14ac:dyDescent="0.3">
      <c r="B16718" s="72" t="s">
        <v>336</v>
      </c>
      <c r="C16718" s="74" t="s">
        <v>135</v>
      </c>
      <c r="D16718" s="73">
        <v>47543.389999999985</v>
      </c>
    </row>
    <row r="16719" spans="2:4" x14ac:dyDescent="0.3">
      <c r="B16719" s="72" t="s">
        <v>336</v>
      </c>
      <c r="C16719" s="74" t="s">
        <v>137</v>
      </c>
      <c r="D16719" s="73">
        <v>336224</v>
      </c>
    </row>
    <row r="16720" spans="2:4" x14ac:dyDescent="0.3">
      <c r="B16720" s="72" t="s">
        <v>336</v>
      </c>
      <c r="C16720" s="74" t="s">
        <v>139</v>
      </c>
      <c r="D16720" s="73">
        <v>2073512.0000000005</v>
      </c>
    </row>
    <row r="16721" spans="2:4" x14ac:dyDescent="0.3">
      <c r="B16721" s="72" t="s">
        <v>336</v>
      </c>
      <c r="C16721" s="74" t="s">
        <v>141</v>
      </c>
      <c r="D16721" s="73">
        <v>2724914.9999999995</v>
      </c>
    </row>
    <row r="16722" spans="2:4" x14ac:dyDescent="0.3">
      <c r="B16722" s="72" t="s">
        <v>336</v>
      </c>
      <c r="C16722" s="74" t="s">
        <v>143</v>
      </c>
      <c r="D16722" s="73">
        <v>69839.069999999978</v>
      </c>
    </row>
    <row r="16723" spans="2:4" x14ac:dyDescent="0.3">
      <c r="B16723" s="72" t="s">
        <v>336</v>
      </c>
      <c r="C16723" s="74" t="s">
        <v>145</v>
      </c>
      <c r="D16723" s="73">
        <v>98767.15</v>
      </c>
    </row>
    <row r="16724" spans="2:4" x14ac:dyDescent="0.3">
      <c r="B16724" s="72" t="s">
        <v>336</v>
      </c>
      <c r="C16724" s="74" t="s">
        <v>147</v>
      </c>
      <c r="D16724" s="73">
        <v>20980.46</v>
      </c>
    </row>
    <row r="16725" spans="2:4" x14ac:dyDescent="0.3">
      <c r="B16725" s="72" t="s">
        <v>336</v>
      </c>
      <c r="C16725" s="74" t="s">
        <v>149</v>
      </c>
      <c r="D16725" s="73">
        <v>39882.019999999997</v>
      </c>
    </row>
    <row r="16726" spans="2:4" x14ac:dyDescent="0.3">
      <c r="B16726" s="72" t="s">
        <v>336</v>
      </c>
      <c r="C16726" s="74" t="s">
        <v>159</v>
      </c>
      <c r="D16726" s="73">
        <v>779696.79000000015</v>
      </c>
    </row>
    <row r="16727" spans="2:4" x14ac:dyDescent="0.3">
      <c r="B16727" s="72" t="s">
        <v>336</v>
      </c>
      <c r="C16727" s="74" t="s">
        <v>161</v>
      </c>
      <c r="D16727" s="73">
        <v>3143690.0199999996</v>
      </c>
    </row>
    <row r="16728" spans="2:4" x14ac:dyDescent="0.3">
      <c r="B16728" s="72" t="s">
        <v>336</v>
      </c>
      <c r="C16728" s="74" t="s">
        <v>163</v>
      </c>
      <c r="D16728" s="73">
        <v>550837.69999999972</v>
      </c>
    </row>
    <row r="16729" spans="2:4" x14ac:dyDescent="0.3">
      <c r="B16729" s="72" t="s">
        <v>336</v>
      </c>
      <c r="C16729" s="74" t="s">
        <v>165</v>
      </c>
      <c r="D16729" s="73">
        <v>1681765.33</v>
      </c>
    </row>
    <row r="16730" spans="2:4" x14ac:dyDescent="0.3">
      <c r="B16730" s="72" t="s">
        <v>336</v>
      </c>
      <c r="C16730" s="74" t="s">
        <v>167</v>
      </c>
      <c r="D16730" s="73">
        <v>-40.200000000000003</v>
      </c>
    </row>
    <row r="16731" spans="2:4" x14ac:dyDescent="0.3">
      <c r="B16731" s="72" t="s">
        <v>336</v>
      </c>
      <c r="C16731" s="74" t="s">
        <v>169</v>
      </c>
      <c r="D16731" s="73">
        <v>0</v>
      </c>
    </row>
    <row r="16732" spans="2:4" x14ac:dyDescent="0.3">
      <c r="B16732" s="72" t="s">
        <v>336</v>
      </c>
      <c r="C16732" s="74" t="s">
        <v>124</v>
      </c>
      <c r="D16732" s="73">
        <v>582912.15</v>
      </c>
    </row>
    <row r="16733" spans="2:4" x14ac:dyDescent="0.3">
      <c r="B16733" s="72" t="s">
        <v>336</v>
      </c>
      <c r="C16733" s="74" t="s">
        <v>126</v>
      </c>
      <c r="D16733" s="73">
        <v>86785.76999999999</v>
      </c>
    </row>
    <row r="16734" spans="2:4" x14ac:dyDescent="0.3">
      <c r="B16734" s="72" t="s">
        <v>336</v>
      </c>
      <c r="C16734" s="74" t="s">
        <v>128</v>
      </c>
      <c r="D16734" s="73">
        <v>665893.0199999999</v>
      </c>
    </row>
    <row r="16735" spans="2:4" x14ac:dyDescent="0.3">
      <c r="B16735" s="72" t="s">
        <v>336</v>
      </c>
      <c r="C16735" s="74" t="s">
        <v>130</v>
      </c>
      <c r="D16735" s="73">
        <v>229924.31</v>
      </c>
    </row>
    <row r="16736" spans="2:4" x14ac:dyDescent="0.3">
      <c r="B16736" s="72" t="s">
        <v>336</v>
      </c>
      <c r="C16736" s="74" t="s">
        <v>132</v>
      </c>
      <c r="D16736" s="73">
        <v>1361909.64</v>
      </c>
    </row>
    <row r="16737" spans="2:4" x14ac:dyDescent="0.3">
      <c r="B16737" s="72" t="s">
        <v>336</v>
      </c>
      <c r="C16737" s="74" t="s">
        <v>33</v>
      </c>
      <c r="D16737" s="73">
        <v>2951.7200000000003</v>
      </c>
    </row>
    <row r="16738" spans="2:4" x14ac:dyDescent="0.3">
      <c r="B16738" s="72" t="s">
        <v>336</v>
      </c>
      <c r="C16738" s="74" t="s">
        <v>35</v>
      </c>
      <c r="D16738" s="73">
        <v>123534.53</v>
      </c>
    </row>
    <row r="16739" spans="2:4" x14ac:dyDescent="0.3">
      <c r="B16739" s="72" t="s">
        <v>336</v>
      </c>
      <c r="C16739" s="74" t="s">
        <v>39</v>
      </c>
      <c r="D16739" s="73">
        <v>69266.010000000009</v>
      </c>
    </row>
    <row r="16740" spans="2:4" x14ac:dyDescent="0.3">
      <c r="B16740" s="72" t="s">
        <v>336</v>
      </c>
      <c r="C16740" s="74" t="s">
        <v>49</v>
      </c>
      <c r="D16740" s="73">
        <v>467279.55999999994</v>
      </c>
    </row>
    <row r="16741" spans="2:4" x14ac:dyDescent="0.3">
      <c r="B16741" s="72" t="s">
        <v>336</v>
      </c>
      <c r="C16741" s="74" t="s">
        <v>51</v>
      </c>
      <c r="D16741" s="73">
        <v>164581.51</v>
      </c>
    </row>
    <row r="16742" spans="2:4" x14ac:dyDescent="0.3">
      <c r="B16742" s="72" t="s">
        <v>336</v>
      </c>
      <c r="C16742" s="74" t="s">
        <v>53</v>
      </c>
      <c r="D16742" s="73">
        <v>22339.61</v>
      </c>
    </row>
    <row r="16743" spans="2:4" x14ac:dyDescent="0.3">
      <c r="B16743" s="72" t="s">
        <v>336</v>
      </c>
      <c r="C16743" s="74" t="s">
        <v>55</v>
      </c>
      <c r="D16743" s="73">
        <v>412387.18</v>
      </c>
    </row>
    <row r="16744" spans="2:4" x14ac:dyDescent="0.3">
      <c r="B16744" s="72" t="s">
        <v>336</v>
      </c>
      <c r="C16744" s="74" t="s">
        <v>57</v>
      </c>
      <c r="D16744" s="73">
        <v>15980.939999999999</v>
      </c>
    </row>
    <row r="16745" spans="2:4" x14ac:dyDescent="0.3">
      <c r="B16745" s="72" t="s">
        <v>336</v>
      </c>
      <c r="C16745" s="74" t="s">
        <v>61</v>
      </c>
      <c r="D16745" s="73">
        <v>219428.95</v>
      </c>
    </row>
    <row r="16746" spans="2:4" x14ac:dyDescent="0.3">
      <c r="B16746" s="72" t="s">
        <v>336</v>
      </c>
      <c r="C16746" s="74" t="s">
        <v>63</v>
      </c>
      <c r="D16746" s="73">
        <v>384245.42</v>
      </c>
    </row>
    <row r="16747" spans="2:4" x14ac:dyDescent="0.3">
      <c r="B16747" s="72" t="s">
        <v>336</v>
      </c>
      <c r="C16747" s="74" t="s">
        <v>65</v>
      </c>
      <c r="D16747" s="73">
        <v>79406.039999999994</v>
      </c>
    </row>
    <row r="16748" spans="2:4" x14ac:dyDescent="0.3">
      <c r="B16748" s="72" t="s">
        <v>336</v>
      </c>
      <c r="C16748" s="74" t="s">
        <v>67</v>
      </c>
      <c r="D16748" s="73">
        <v>4196.1400000000003</v>
      </c>
    </row>
    <row r="16749" spans="2:4" x14ac:dyDescent="0.3">
      <c r="B16749" s="72" t="s">
        <v>336</v>
      </c>
      <c r="C16749" s="74" t="s">
        <v>69</v>
      </c>
      <c r="D16749" s="73">
        <v>610581.54999999993</v>
      </c>
    </row>
    <row r="16750" spans="2:4" x14ac:dyDescent="0.3">
      <c r="B16750" s="72" t="s">
        <v>336</v>
      </c>
      <c r="C16750" s="74" t="s">
        <v>71</v>
      </c>
      <c r="D16750" s="73">
        <v>307960</v>
      </c>
    </row>
    <row r="16751" spans="2:4" x14ac:dyDescent="0.3">
      <c r="B16751" s="72" t="s">
        <v>336</v>
      </c>
      <c r="C16751" s="74" t="s">
        <v>73</v>
      </c>
      <c r="D16751" s="73">
        <v>4190.75</v>
      </c>
    </row>
    <row r="16752" spans="2:4" x14ac:dyDescent="0.3">
      <c r="B16752" s="72" t="s">
        <v>336</v>
      </c>
      <c r="C16752" s="74" t="s">
        <v>77</v>
      </c>
      <c r="D16752" s="73">
        <v>2110.35</v>
      </c>
    </row>
    <row r="16753" spans="2:4" x14ac:dyDescent="0.3">
      <c r="B16753" s="72" t="s">
        <v>336</v>
      </c>
      <c r="C16753" s="74" t="s">
        <v>83</v>
      </c>
      <c r="D16753" s="73">
        <v>23239.68</v>
      </c>
    </row>
    <row r="16754" spans="2:4" x14ac:dyDescent="0.3">
      <c r="B16754" s="72" t="s">
        <v>336</v>
      </c>
      <c r="C16754" s="74" t="s">
        <v>85</v>
      </c>
      <c r="D16754" s="73">
        <v>9653.14</v>
      </c>
    </row>
    <row r="16755" spans="2:4" x14ac:dyDescent="0.3">
      <c r="B16755" s="72" t="s">
        <v>336</v>
      </c>
      <c r="C16755" s="74" t="s">
        <v>87</v>
      </c>
      <c r="D16755" s="73">
        <v>3949.42</v>
      </c>
    </row>
    <row r="16756" spans="2:4" x14ac:dyDescent="0.3">
      <c r="B16756" s="72" t="s">
        <v>336</v>
      </c>
      <c r="C16756" s="74" t="s">
        <v>89</v>
      </c>
      <c r="D16756" s="73">
        <v>23284.400000000001</v>
      </c>
    </row>
    <row r="16757" spans="2:4" x14ac:dyDescent="0.3">
      <c r="B16757" s="72" t="s">
        <v>336</v>
      </c>
      <c r="C16757" s="74" t="s">
        <v>91</v>
      </c>
      <c r="D16757" s="73">
        <v>117878.18</v>
      </c>
    </row>
    <row r="16758" spans="2:4" x14ac:dyDescent="0.3">
      <c r="B16758" s="72" t="s">
        <v>336</v>
      </c>
      <c r="C16758" s="74" t="s">
        <v>93</v>
      </c>
      <c r="D16758" s="73">
        <v>72706.149999999994</v>
      </c>
    </row>
    <row r="16759" spans="2:4" x14ac:dyDescent="0.3">
      <c r="B16759" s="72" t="s">
        <v>336</v>
      </c>
      <c r="C16759" s="74" t="s">
        <v>95</v>
      </c>
      <c r="D16759" s="73">
        <v>106924.46</v>
      </c>
    </row>
    <row r="16760" spans="2:4" x14ac:dyDescent="0.3">
      <c r="B16760" s="72" t="s">
        <v>336</v>
      </c>
      <c r="C16760" s="74" t="s">
        <v>97</v>
      </c>
      <c r="D16760" s="73">
        <v>106457.93</v>
      </c>
    </row>
    <row r="16761" spans="2:4" x14ac:dyDescent="0.3">
      <c r="B16761" s="72" t="s">
        <v>336</v>
      </c>
      <c r="C16761" s="74" t="s">
        <v>99</v>
      </c>
      <c r="D16761" s="73">
        <v>146998.9</v>
      </c>
    </row>
    <row r="16762" spans="2:4" x14ac:dyDescent="0.3">
      <c r="B16762" s="72" t="s">
        <v>336</v>
      </c>
      <c r="C16762" s="74" t="s">
        <v>101</v>
      </c>
      <c r="D16762" s="73">
        <v>5520.73</v>
      </c>
    </row>
    <row r="16763" spans="2:4" x14ac:dyDescent="0.3">
      <c r="B16763" s="72" t="s">
        <v>336</v>
      </c>
      <c r="C16763" s="74" t="s">
        <v>105</v>
      </c>
      <c r="D16763" s="73">
        <v>21607.599999999999</v>
      </c>
    </row>
    <row r="16764" spans="2:4" x14ac:dyDescent="0.3">
      <c r="B16764" s="72" t="s">
        <v>336</v>
      </c>
      <c r="C16764" s="74" t="s">
        <v>107</v>
      </c>
      <c r="D16764" s="73">
        <v>26129.91</v>
      </c>
    </row>
    <row r="16765" spans="2:4" x14ac:dyDescent="0.3">
      <c r="B16765" s="72" t="s">
        <v>336</v>
      </c>
      <c r="C16765" s="74" t="s">
        <v>109</v>
      </c>
      <c r="D16765" s="73">
        <v>273385.13</v>
      </c>
    </row>
    <row r="16766" spans="2:4" x14ac:dyDescent="0.3">
      <c r="B16766" s="72" t="s">
        <v>336</v>
      </c>
      <c r="C16766" s="74" t="s">
        <v>111</v>
      </c>
      <c r="D16766" s="73">
        <v>303780.92000000004</v>
      </c>
    </row>
    <row r="16767" spans="2:4" x14ac:dyDescent="0.3">
      <c r="B16767" s="72" t="s">
        <v>336</v>
      </c>
      <c r="C16767" s="74" t="s">
        <v>113</v>
      </c>
      <c r="D16767" s="73">
        <v>574927.12</v>
      </c>
    </row>
    <row r="16768" spans="2:4" x14ac:dyDescent="0.3">
      <c r="B16768" s="72" t="s">
        <v>336</v>
      </c>
      <c r="C16768" s="74" t="s">
        <v>117</v>
      </c>
      <c r="D16768" s="73">
        <v>5044.6900000000005</v>
      </c>
    </row>
    <row r="16769" spans="2:4" x14ac:dyDescent="0.3">
      <c r="B16769" s="72" t="s">
        <v>336</v>
      </c>
      <c r="C16769" s="74" t="s">
        <v>119</v>
      </c>
      <c r="D16769" s="73">
        <v>41557.769999999997</v>
      </c>
    </row>
    <row r="16770" spans="2:4" x14ac:dyDescent="0.3">
      <c r="B16770" s="72" t="s">
        <v>336</v>
      </c>
      <c r="C16770" s="74" t="s">
        <v>22</v>
      </c>
      <c r="D16770" s="73">
        <v>105203.23999999999</v>
      </c>
    </row>
    <row r="16771" spans="2:4" x14ac:dyDescent="0.3">
      <c r="B16771" s="72" t="s">
        <v>336</v>
      </c>
      <c r="C16771" s="74" t="s">
        <v>6</v>
      </c>
      <c r="D16771" s="73">
        <v>185328.36</v>
      </c>
    </row>
    <row r="16772" spans="2:4" x14ac:dyDescent="0.3">
      <c r="B16772" s="72" t="s">
        <v>336</v>
      </c>
      <c r="C16772" s="74" t="s">
        <v>10</v>
      </c>
      <c r="D16772" s="73">
        <v>562551.41999999993</v>
      </c>
    </row>
    <row r="16773" spans="2:4" x14ac:dyDescent="0.3">
      <c r="B16773" s="72" t="s">
        <v>336</v>
      </c>
      <c r="C16773" s="74" t="s">
        <v>14</v>
      </c>
      <c r="D16773" s="73">
        <v>59373.21</v>
      </c>
    </row>
    <row r="16774" spans="2:4" x14ac:dyDescent="0.3">
      <c r="B16774" s="72" t="s">
        <v>336</v>
      </c>
      <c r="C16774" s="74" t="s">
        <v>18</v>
      </c>
      <c r="D16774" s="73">
        <v>307495.56</v>
      </c>
    </row>
    <row r="16775" spans="2:4" x14ac:dyDescent="0.3">
      <c r="B16775" s="72" t="s">
        <v>680</v>
      </c>
      <c r="C16775" s="74" t="s">
        <v>194</v>
      </c>
      <c r="D16775" s="73">
        <v>153348.11000000002</v>
      </c>
    </row>
    <row r="16776" spans="2:4" x14ac:dyDescent="0.3">
      <c r="B16776" s="72" t="s">
        <v>680</v>
      </c>
      <c r="C16776" s="74" t="s">
        <v>193</v>
      </c>
      <c r="D16776" s="73">
        <v>-153348.11000000002</v>
      </c>
    </row>
    <row r="16777" spans="2:4" x14ac:dyDescent="0.3">
      <c r="B16777" s="72" t="s">
        <v>680</v>
      </c>
      <c r="C16777" s="74" t="s">
        <v>186</v>
      </c>
      <c r="D16777" s="73">
        <v>156607.64000000001</v>
      </c>
    </row>
    <row r="16778" spans="2:4" x14ac:dyDescent="0.3">
      <c r="B16778" s="72" t="s">
        <v>680</v>
      </c>
      <c r="C16778" s="74" t="s">
        <v>187</v>
      </c>
      <c r="D16778" s="73">
        <v>1489580.53</v>
      </c>
    </row>
    <row r="16779" spans="2:4" x14ac:dyDescent="0.3">
      <c r="B16779" s="72" t="s">
        <v>680</v>
      </c>
      <c r="C16779" s="74" t="s">
        <v>190</v>
      </c>
      <c r="D16779" s="73">
        <v>152432.58000000002</v>
      </c>
    </row>
    <row r="16780" spans="2:4" x14ac:dyDescent="0.3">
      <c r="B16780" s="72" t="s">
        <v>680</v>
      </c>
      <c r="C16780" s="74" t="s">
        <v>191</v>
      </c>
      <c r="D16780" s="73">
        <v>764151.8600000001</v>
      </c>
    </row>
    <row r="16781" spans="2:4" x14ac:dyDescent="0.3">
      <c r="B16781" s="72" t="s">
        <v>680</v>
      </c>
      <c r="C16781" s="74" t="s">
        <v>192</v>
      </c>
      <c r="D16781" s="73">
        <v>22621608.440000001</v>
      </c>
    </row>
    <row r="16782" spans="2:4" x14ac:dyDescent="0.3">
      <c r="B16782" s="72" t="s">
        <v>680</v>
      </c>
      <c r="C16782" s="74" t="s">
        <v>172</v>
      </c>
      <c r="D16782" s="73">
        <v>42188.37</v>
      </c>
    </row>
    <row r="16783" spans="2:4" x14ac:dyDescent="0.3">
      <c r="B16783" s="72" t="s">
        <v>680</v>
      </c>
      <c r="C16783" s="74" t="s">
        <v>174</v>
      </c>
      <c r="D16783" s="73">
        <v>267092.96999999997</v>
      </c>
    </row>
    <row r="16784" spans="2:4" x14ac:dyDescent="0.3">
      <c r="B16784" s="72" t="s">
        <v>680</v>
      </c>
      <c r="C16784" s="74" t="s">
        <v>178</v>
      </c>
      <c r="D16784" s="73">
        <v>102164.37999999999</v>
      </c>
    </row>
    <row r="16785" spans="2:4" x14ac:dyDescent="0.3">
      <c r="B16785" s="72" t="s">
        <v>680</v>
      </c>
      <c r="C16785" s="74" t="s">
        <v>180</v>
      </c>
      <c r="D16785" s="73">
        <v>1143382.53</v>
      </c>
    </row>
    <row r="16786" spans="2:4" x14ac:dyDescent="0.3">
      <c r="B16786" s="72" t="s">
        <v>680</v>
      </c>
      <c r="C16786" s="74" t="s">
        <v>182</v>
      </c>
      <c r="D16786" s="73">
        <v>7057534.1699999999</v>
      </c>
    </row>
    <row r="16787" spans="2:4" x14ac:dyDescent="0.3">
      <c r="B16787" s="72" t="s">
        <v>680</v>
      </c>
      <c r="C16787" s="74" t="s">
        <v>139</v>
      </c>
      <c r="D16787" s="73">
        <v>2509215.7099999995</v>
      </c>
    </row>
    <row r="16788" spans="2:4" x14ac:dyDescent="0.3">
      <c r="B16788" s="72" t="s">
        <v>680</v>
      </c>
      <c r="C16788" s="74" t="s">
        <v>141</v>
      </c>
      <c r="D16788" s="73">
        <v>3583880.2</v>
      </c>
    </row>
    <row r="16789" spans="2:4" x14ac:dyDescent="0.3">
      <c r="B16789" s="72" t="s">
        <v>680</v>
      </c>
      <c r="C16789" s="74" t="s">
        <v>143</v>
      </c>
      <c r="D16789" s="73">
        <v>89701.16</v>
      </c>
    </row>
    <row r="16790" spans="2:4" x14ac:dyDescent="0.3">
      <c r="B16790" s="72" t="s">
        <v>680</v>
      </c>
      <c r="C16790" s="74" t="s">
        <v>145</v>
      </c>
      <c r="D16790" s="73">
        <v>116545.26</v>
      </c>
    </row>
    <row r="16791" spans="2:4" x14ac:dyDescent="0.3">
      <c r="B16791" s="72" t="s">
        <v>680</v>
      </c>
      <c r="C16791" s="74" t="s">
        <v>147</v>
      </c>
      <c r="D16791" s="73">
        <v>21287.56</v>
      </c>
    </row>
    <row r="16792" spans="2:4" x14ac:dyDescent="0.3">
      <c r="B16792" s="72" t="s">
        <v>680</v>
      </c>
      <c r="C16792" s="74" t="s">
        <v>149</v>
      </c>
      <c r="D16792" s="73">
        <v>55911.33</v>
      </c>
    </row>
    <row r="16793" spans="2:4" x14ac:dyDescent="0.3">
      <c r="B16793" s="72" t="s">
        <v>680</v>
      </c>
      <c r="C16793" s="74" t="s">
        <v>159</v>
      </c>
      <c r="D16793" s="73">
        <v>889147.68000000017</v>
      </c>
    </row>
    <row r="16794" spans="2:4" x14ac:dyDescent="0.3">
      <c r="B16794" s="72" t="s">
        <v>680</v>
      </c>
      <c r="C16794" s="74" t="s">
        <v>161</v>
      </c>
      <c r="D16794" s="73">
        <v>3487570.07</v>
      </c>
    </row>
    <row r="16795" spans="2:4" x14ac:dyDescent="0.3">
      <c r="B16795" s="72" t="s">
        <v>680</v>
      </c>
      <c r="C16795" s="74" t="s">
        <v>163</v>
      </c>
      <c r="D16795" s="73">
        <v>639713.95000000019</v>
      </c>
    </row>
    <row r="16796" spans="2:4" x14ac:dyDescent="0.3">
      <c r="B16796" s="72" t="s">
        <v>680</v>
      </c>
      <c r="C16796" s="74" t="s">
        <v>165</v>
      </c>
      <c r="D16796" s="73">
        <v>1875660.1999999997</v>
      </c>
    </row>
    <row r="16797" spans="2:4" x14ac:dyDescent="0.3">
      <c r="B16797" s="72" t="s">
        <v>680</v>
      </c>
      <c r="C16797" s="74" t="s">
        <v>124</v>
      </c>
      <c r="D16797" s="73">
        <v>1069390.6300000001</v>
      </c>
    </row>
    <row r="16798" spans="2:4" x14ac:dyDescent="0.3">
      <c r="B16798" s="72" t="s">
        <v>680</v>
      </c>
      <c r="C16798" s="74" t="s">
        <v>126</v>
      </c>
      <c r="D16798" s="73">
        <v>641305.33000000007</v>
      </c>
    </row>
    <row r="16799" spans="2:4" x14ac:dyDescent="0.3">
      <c r="B16799" s="72" t="s">
        <v>680</v>
      </c>
      <c r="C16799" s="74" t="s">
        <v>128</v>
      </c>
      <c r="D16799" s="73">
        <v>710632.61</v>
      </c>
    </row>
    <row r="16800" spans="2:4" x14ac:dyDescent="0.3">
      <c r="B16800" s="72" t="s">
        <v>680</v>
      </c>
      <c r="C16800" s="74" t="s">
        <v>130</v>
      </c>
      <c r="D16800" s="73">
        <v>183489.91</v>
      </c>
    </row>
    <row r="16801" spans="2:4" x14ac:dyDescent="0.3">
      <c r="B16801" s="72" t="s">
        <v>680</v>
      </c>
      <c r="C16801" s="74" t="s">
        <v>132</v>
      </c>
      <c r="D16801" s="73">
        <v>1732951.48</v>
      </c>
    </row>
    <row r="16802" spans="2:4" x14ac:dyDescent="0.3">
      <c r="B16802" s="72" t="s">
        <v>680</v>
      </c>
      <c r="C16802" s="74" t="s">
        <v>39</v>
      </c>
      <c r="D16802" s="73">
        <v>56071.49</v>
      </c>
    </row>
    <row r="16803" spans="2:4" x14ac:dyDescent="0.3">
      <c r="B16803" s="72" t="s">
        <v>680</v>
      </c>
      <c r="C16803" s="74" t="s">
        <v>49</v>
      </c>
      <c r="D16803" s="73">
        <v>509004.69</v>
      </c>
    </row>
    <row r="16804" spans="2:4" x14ac:dyDescent="0.3">
      <c r="B16804" s="72" t="s">
        <v>680</v>
      </c>
      <c r="C16804" s="74" t="s">
        <v>51</v>
      </c>
      <c r="D16804" s="73">
        <v>192465.58</v>
      </c>
    </row>
    <row r="16805" spans="2:4" x14ac:dyDescent="0.3">
      <c r="B16805" s="72" t="s">
        <v>680</v>
      </c>
      <c r="C16805" s="74" t="s">
        <v>53</v>
      </c>
      <c r="D16805" s="73">
        <v>2288.38</v>
      </c>
    </row>
    <row r="16806" spans="2:4" x14ac:dyDescent="0.3">
      <c r="B16806" s="72" t="s">
        <v>680</v>
      </c>
      <c r="C16806" s="74" t="s">
        <v>55</v>
      </c>
      <c r="D16806" s="73">
        <v>431495.57000000007</v>
      </c>
    </row>
    <row r="16807" spans="2:4" x14ac:dyDescent="0.3">
      <c r="B16807" s="72" t="s">
        <v>680</v>
      </c>
      <c r="C16807" s="74" t="s">
        <v>57</v>
      </c>
      <c r="D16807" s="73">
        <v>108529.59</v>
      </c>
    </row>
    <row r="16808" spans="2:4" x14ac:dyDescent="0.3">
      <c r="B16808" s="72" t="s">
        <v>680</v>
      </c>
      <c r="C16808" s="74" t="s">
        <v>63</v>
      </c>
      <c r="D16808" s="73">
        <v>111804.23</v>
      </c>
    </row>
    <row r="16809" spans="2:4" x14ac:dyDescent="0.3">
      <c r="B16809" s="72" t="s">
        <v>680</v>
      </c>
      <c r="C16809" s="74" t="s">
        <v>65</v>
      </c>
      <c r="D16809" s="73">
        <v>46614.2</v>
      </c>
    </row>
    <row r="16810" spans="2:4" x14ac:dyDescent="0.3">
      <c r="B16810" s="72" t="s">
        <v>680</v>
      </c>
      <c r="C16810" s="74" t="s">
        <v>67</v>
      </c>
      <c r="D16810" s="73">
        <v>3795.9900000000002</v>
      </c>
    </row>
    <row r="16811" spans="2:4" x14ac:dyDescent="0.3">
      <c r="B16811" s="72" t="s">
        <v>680</v>
      </c>
      <c r="C16811" s="74" t="s">
        <v>69</v>
      </c>
      <c r="D16811" s="73">
        <v>552847.78999999992</v>
      </c>
    </row>
    <row r="16812" spans="2:4" x14ac:dyDescent="0.3">
      <c r="B16812" s="72" t="s">
        <v>680</v>
      </c>
      <c r="C16812" s="74" t="s">
        <v>71</v>
      </c>
      <c r="D16812" s="73">
        <v>444992.75</v>
      </c>
    </row>
    <row r="16813" spans="2:4" x14ac:dyDescent="0.3">
      <c r="B16813" s="72" t="s">
        <v>680</v>
      </c>
      <c r="C16813" s="74" t="s">
        <v>73</v>
      </c>
      <c r="D16813" s="73">
        <v>65800.320000000007</v>
      </c>
    </row>
    <row r="16814" spans="2:4" x14ac:dyDescent="0.3">
      <c r="B16814" s="72" t="s">
        <v>680</v>
      </c>
      <c r="C16814" s="74" t="s">
        <v>85</v>
      </c>
      <c r="D16814" s="73">
        <v>101435.03</v>
      </c>
    </row>
    <row r="16815" spans="2:4" x14ac:dyDescent="0.3">
      <c r="B16815" s="72" t="s">
        <v>680</v>
      </c>
      <c r="C16815" s="74" t="s">
        <v>87</v>
      </c>
      <c r="D16815" s="73">
        <v>4638.42</v>
      </c>
    </row>
    <row r="16816" spans="2:4" x14ac:dyDescent="0.3">
      <c r="B16816" s="72" t="s">
        <v>680</v>
      </c>
      <c r="C16816" s="74" t="s">
        <v>89</v>
      </c>
      <c r="D16816" s="73">
        <v>72625.34</v>
      </c>
    </row>
    <row r="16817" spans="2:4" x14ac:dyDescent="0.3">
      <c r="B16817" s="72" t="s">
        <v>680</v>
      </c>
      <c r="C16817" s="74" t="s">
        <v>91</v>
      </c>
      <c r="D16817" s="73">
        <v>602241.51</v>
      </c>
    </row>
    <row r="16818" spans="2:4" x14ac:dyDescent="0.3">
      <c r="B16818" s="72" t="s">
        <v>680</v>
      </c>
      <c r="C16818" s="74" t="s">
        <v>93</v>
      </c>
      <c r="D16818" s="73">
        <v>28206.58</v>
      </c>
    </row>
    <row r="16819" spans="2:4" x14ac:dyDescent="0.3">
      <c r="B16819" s="72" t="s">
        <v>680</v>
      </c>
      <c r="C16819" s="74" t="s">
        <v>95</v>
      </c>
      <c r="D16819" s="73">
        <v>113729</v>
      </c>
    </row>
    <row r="16820" spans="2:4" x14ac:dyDescent="0.3">
      <c r="B16820" s="72" t="s">
        <v>680</v>
      </c>
      <c r="C16820" s="74" t="s">
        <v>103</v>
      </c>
      <c r="D16820" s="73">
        <v>40015</v>
      </c>
    </row>
    <row r="16821" spans="2:4" x14ac:dyDescent="0.3">
      <c r="B16821" s="72" t="s">
        <v>680</v>
      </c>
      <c r="C16821" s="74" t="s">
        <v>109</v>
      </c>
      <c r="D16821" s="73">
        <v>416565.67000000004</v>
      </c>
    </row>
    <row r="16822" spans="2:4" x14ac:dyDescent="0.3">
      <c r="B16822" s="72" t="s">
        <v>680</v>
      </c>
      <c r="C16822" s="74" t="s">
        <v>111</v>
      </c>
      <c r="D16822" s="73">
        <v>110507.65</v>
      </c>
    </row>
    <row r="16823" spans="2:4" x14ac:dyDescent="0.3">
      <c r="B16823" s="72" t="s">
        <v>680</v>
      </c>
      <c r="C16823" s="74" t="s">
        <v>113</v>
      </c>
      <c r="D16823" s="73">
        <v>83938.75</v>
      </c>
    </row>
    <row r="16824" spans="2:4" x14ac:dyDescent="0.3">
      <c r="B16824" s="72" t="s">
        <v>680</v>
      </c>
      <c r="C16824" s="74" t="s">
        <v>117</v>
      </c>
      <c r="D16824" s="73">
        <v>331773.34999999998</v>
      </c>
    </row>
    <row r="16825" spans="2:4" x14ac:dyDescent="0.3">
      <c r="B16825" s="72" t="s">
        <v>680</v>
      </c>
      <c r="C16825" s="74" t="s">
        <v>119</v>
      </c>
      <c r="D16825" s="73">
        <v>104542.57</v>
      </c>
    </row>
    <row r="16826" spans="2:4" x14ac:dyDescent="0.3">
      <c r="B16826" s="72" t="s">
        <v>680</v>
      </c>
      <c r="C16826" s="74" t="s">
        <v>121</v>
      </c>
      <c r="D16826" s="73">
        <v>57077.710000000006</v>
      </c>
    </row>
    <row r="16827" spans="2:4" x14ac:dyDescent="0.3">
      <c r="B16827" s="72" t="s">
        <v>680</v>
      </c>
      <c r="C16827" s="74" t="s">
        <v>22</v>
      </c>
      <c r="D16827" s="73">
        <v>135366.28999999998</v>
      </c>
    </row>
    <row r="16828" spans="2:4" x14ac:dyDescent="0.3">
      <c r="B16828" s="72" t="s">
        <v>680</v>
      </c>
      <c r="C16828" s="74" t="s">
        <v>6</v>
      </c>
      <c r="D16828" s="73">
        <v>1262504.4400000002</v>
      </c>
    </row>
    <row r="16829" spans="2:4" x14ac:dyDescent="0.3">
      <c r="B16829" s="72" t="s">
        <v>680</v>
      </c>
      <c r="C16829" s="74" t="s">
        <v>12</v>
      </c>
      <c r="D16829" s="73">
        <v>46980</v>
      </c>
    </row>
    <row r="16830" spans="2:4" x14ac:dyDescent="0.3">
      <c r="B16830" s="72" t="s">
        <v>680</v>
      </c>
      <c r="C16830" s="74" t="s">
        <v>16</v>
      </c>
      <c r="D16830" s="73">
        <v>193464.59</v>
      </c>
    </row>
    <row r="16831" spans="2:4" x14ac:dyDescent="0.3">
      <c r="B16831" s="72" t="s">
        <v>480</v>
      </c>
      <c r="C16831" s="74" t="s">
        <v>194</v>
      </c>
      <c r="D16831" s="73">
        <v>22115.64</v>
      </c>
    </row>
    <row r="16832" spans="2:4" x14ac:dyDescent="0.3">
      <c r="B16832" s="72" t="s">
        <v>480</v>
      </c>
      <c r="C16832" s="74" t="s">
        <v>193</v>
      </c>
      <c r="D16832" s="73">
        <v>-22115.64</v>
      </c>
    </row>
    <row r="16833" spans="2:4" x14ac:dyDescent="0.3">
      <c r="B16833" s="72" t="s">
        <v>480</v>
      </c>
      <c r="C16833" s="74" t="s">
        <v>185</v>
      </c>
      <c r="D16833" s="73">
        <v>42820</v>
      </c>
    </row>
    <row r="16834" spans="2:4" x14ac:dyDescent="0.3">
      <c r="B16834" s="72" t="s">
        <v>480</v>
      </c>
      <c r="C16834" s="74" t="s">
        <v>186</v>
      </c>
      <c r="D16834" s="73">
        <v>19416.62</v>
      </c>
    </row>
    <row r="16835" spans="2:4" x14ac:dyDescent="0.3">
      <c r="B16835" s="72" t="s">
        <v>480</v>
      </c>
      <c r="C16835" s="74" t="s">
        <v>187</v>
      </c>
      <c r="D16835" s="73">
        <v>276117.62</v>
      </c>
    </row>
    <row r="16836" spans="2:4" x14ac:dyDescent="0.3">
      <c r="B16836" s="72" t="s">
        <v>480</v>
      </c>
      <c r="C16836" s="74" t="s">
        <v>188</v>
      </c>
      <c r="D16836" s="73">
        <v>4281.34</v>
      </c>
    </row>
    <row r="16837" spans="2:4" x14ac:dyDescent="0.3">
      <c r="B16837" s="72" t="s">
        <v>480</v>
      </c>
      <c r="C16837" s="74" t="s">
        <v>190</v>
      </c>
      <c r="D16837" s="73">
        <v>280160.05</v>
      </c>
    </row>
    <row r="16838" spans="2:4" x14ac:dyDescent="0.3">
      <c r="B16838" s="72" t="s">
        <v>480</v>
      </c>
      <c r="C16838" s="74" t="s">
        <v>191</v>
      </c>
      <c r="D16838" s="73">
        <v>97573.34</v>
      </c>
    </row>
    <row r="16839" spans="2:4" x14ac:dyDescent="0.3">
      <c r="B16839" s="72" t="s">
        <v>480</v>
      </c>
      <c r="C16839" s="74" t="s">
        <v>192</v>
      </c>
      <c r="D16839" s="73">
        <v>4831780.59</v>
      </c>
    </row>
    <row r="16840" spans="2:4" x14ac:dyDescent="0.3">
      <c r="B16840" s="72" t="s">
        <v>480</v>
      </c>
      <c r="C16840" s="74" t="s">
        <v>172</v>
      </c>
      <c r="D16840" s="73">
        <v>415.21</v>
      </c>
    </row>
    <row r="16841" spans="2:4" x14ac:dyDescent="0.3">
      <c r="B16841" s="72" t="s">
        <v>480</v>
      </c>
      <c r="C16841" s="74" t="s">
        <v>174</v>
      </c>
      <c r="D16841" s="73">
        <v>222072.43</v>
      </c>
    </row>
    <row r="16842" spans="2:4" x14ac:dyDescent="0.3">
      <c r="B16842" s="72" t="s">
        <v>480</v>
      </c>
      <c r="C16842" s="74" t="s">
        <v>178</v>
      </c>
      <c r="D16842" s="73">
        <v>107435.75</v>
      </c>
    </row>
    <row r="16843" spans="2:4" x14ac:dyDescent="0.3">
      <c r="B16843" s="72" t="s">
        <v>480</v>
      </c>
      <c r="C16843" s="74" t="s">
        <v>180</v>
      </c>
      <c r="D16843" s="73">
        <v>103783.37</v>
      </c>
    </row>
    <row r="16844" spans="2:4" x14ac:dyDescent="0.3">
      <c r="B16844" s="72" t="s">
        <v>480</v>
      </c>
      <c r="C16844" s="74" t="s">
        <v>182</v>
      </c>
      <c r="D16844" s="73">
        <v>1867736.8499999996</v>
      </c>
    </row>
    <row r="16845" spans="2:4" x14ac:dyDescent="0.3">
      <c r="B16845" s="72" t="s">
        <v>480</v>
      </c>
      <c r="C16845" s="74" t="s">
        <v>139</v>
      </c>
      <c r="D16845" s="73">
        <v>597081.56000000006</v>
      </c>
    </row>
    <row r="16846" spans="2:4" x14ac:dyDescent="0.3">
      <c r="B16846" s="72" t="s">
        <v>480</v>
      </c>
      <c r="C16846" s="74" t="s">
        <v>141</v>
      </c>
      <c r="D16846" s="73">
        <v>776718.63</v>
      </c>
    </row>
    <row r="16847" spans="2:4" x14ac:dyDescent="0.3">
      <c r="B16847" s="72" t="s">
        <v>480</v>
      </c>
      <c r="C16847" s="74" t="s">
        <v>143</v>
      </c>
      <c r="D16847" s="73">
        <v>26481.71</v>
      </c>
    </row>
    <row r="16848" spans="2:4" x14ac:dyDescent="0.3">
      <c r="B16848" s="72" t="s">
        <v>480</v>
      </c>
      <c r="C16848" s="74" t="s">
        <v>145</v>
      </c>
      <c r="D16848" s="73">
        <v>29917.03</v>
      </c>
    </row>
    <row r="16849" spans="2:4" x14ac:dyDescent="0.3">
      <c r="B16849" s="72" t="s">
        <v>480</v>
      </c>
      <c r="C16849" s="74" t="s">
        <v>147</v>
      </c>
      <c r="D16849" s="73">
        <v>5863.94</v>
      </c>
    </row>
    <row r="16850" spans="2:4" x14ac:dyDescent="0.3">
      <c r="B16850" s="72" t="s">
        <v>480</v>
      </c>
      <c r="C16850" s="74" t="s">
        <v>149</v>
      </c>
      <c r="D16850" s="73">
        <v>13091.100000000002</v>
      </c>
    </row>
    <row r="16851" spans="2:4" x14ac:dyDescent="0.3">
      <c r="B16851" s="72" t="s">
        <v>480</v>
      </c>
      <c r="C16851" s="74" t="s">
        <v>159</v>
      </c>
      <c r="D16851" s="73">
        <v>226178.70000000004</v>
      </c>
    </row>
    <row r="16852" spans="2:4" x14ac:dyDescent="0.3">
      <c r="B16852" s="72" t="s">
        <v>480</v>
      </c>
      <c r="C16852" s="74" t="s">
        <v>161</v>
      </c>
      <c r="D16852" s="73">
        <v>781328.83</v>
      </c>
    </row>
    <row r="16853" spans="2:4" x14ac:dyDescent="0.3">
      <c r="B16853" s="72" t="s">
        <v>480</v>
      </c>
      <c r="C16853" s="74" t="s">
        <v>163</v>
      </c>
      <c r="D16853" s="73">
        <v>170886.13</v>
      </c>
    </row>
    <row r="16854" spans="2:4" x14ac:dyDescent="0.3">
      <c r="B16854" s="72" t="s">
        <v>480</v>
      </c>
      <c r="C16854" s="74" t="s">
        <v>165</v>
      </c>
      <c r="D16854" s="73">
        <v>415859.42000000004</v>
      </c>
    </row>
    <row r="16855" spans="2:4" x14ac:dyDescent="0.3">
      <c r="B16855" s="72" t="s">
        <v>480</v>
      </c>
      <c r="C16855" s="74" t="s">
        <v>124</v>
      </c>
      <c r="D16855" s="73">
        <v>277414.09999999998</v>
      </c>
    </row>
    <row r="16856" spans="2:4" x14ac:dyDescent="0.3">
      <c r="B16856" s="72" t="s">
        <v>480</v>
      </c>
      <c r="C16856" s="74" t="s">
        <v>126</v>
      </c>
      <c r="D16856" s="73">
        <v>213088.9</v>
      </c>
    </row>
    <row r="16857" spans="2:4" x14ac:dyDescent="0.3">
      <c r="B16857" s="72" t="s">
        <v>480</v>
      </c>
      <c r="C16857" s="74" t="s">
        <v>128</v>
      </c>
      <c r="D16857" s="73">
        <v>260229.27</v>
      </c>
    </row>
    <row r="16858" spans="2:4" x14ac:dyDescent="0.3">
      <c r="B16858" s="72" t="s">
        <v>480</v>
      </c>
      <c r="C16858" s="74" t="s">
        <v>130</v>
      </c>
      <c r="D16858" s="73">
        <v>34757.740000000005</v>
      </c>
    </row>
    <row r="16859" spans="2:4" x14ac:dyDescent="0.3">
      <c r="B16859" s="72" t="s">
        <v>480</v>
      </c>
      <c r="C16859" s="74" t="s">
        <v>132</v>
      </c>
      <c r="D16859" s="73">
        <v>639950.14</v>
      </c>
    </row>
    <row r="16860" spans="2:4" x14ac:dyDescent="0.3">
      <c r="B16860" s="72" t="s">
        <v>480</v>
      </c>
      <c r="C16860" s="74" t="s">
        <v>39</v>
      </c>
      <c r="D16860" s="73">
        <v>57991.91</v>
      </c>
    </row>
    <row r="16861" spans="2:4" x14ac:dyDescent="0.3">
      <c r="B16861" s="72" t="s">
        <v>480</v>
      </c>
      <c r="C16861" s="74" t="s">
        <v>49</v>
      </c>
      <c r="D16861" s="73">
        <v>197626.22</v>
      </c>
    </row>
    <row r="16862" spans="2:4" x14ac:dyDescent="0.3">
      <c r="B16862" s="72" t="s">
        <v>480</v>
      </c>
      <c r="C16862" s="74" t="s">
        <v>51</v>
      </c>
      <c r="D16862" s="73">
        <v>45342.92</v>
      </c>
    </row>
    <row r="16863" spans="2:4" x14ac:dyDescent="0.3">
      <c r="B16863" s="72" t="s">
        <v>480</v>
      </c>
      <c r="C16863" s="74" t="s">
        <v>55</v>
      </c>
      <c r="D16863" s="73">
        <v>99869.510000000009</v>
      </c>
    </row>
    <row r="16864" spans="2:4" x14ac:dyDescent="0.3">
      <c r="B16864" s="72" t="s">
        <v>480</v>
      </c>
      <c r="C16864" s="74" t="s">
        <v>57</v>
      </c>
      <c r="D16864" s="73">
        <v>41301.81</v>
      </c>
    </row>
    <row r="16865" spans="2:4" x14ac:dyDescent="0.3">
      <c r="B16865" s="72" t="s">
        <v>480</v>
      </c>
      <c r="C16865" s="74" t="s">
        <v>63</v>
      </c>
      <c r="D16865" s="73">
        <v>81524.78</v>
      </c>
    </row>
    <row r="16866" spans="2:4" x14ac:dyDescent="0.3">
      <c r="B16866" s="72" t="s">
        <v>480</v>
      </c>
      <c r="C16866" s="74" t="s">
        <v>65</v>
      </c>
      <c r="D16866" s="73">
        <v>2593.7799999999997</v>
      </c>
    </row>
    <row r="16867" spans="2:4" x14ac:dyDescent="0.3">
      <c r="B16867" s="72" t="s">
        <v>480</v>
      </c>
      <c r="C16867" s="74" t="s">
        <v>67</v>
      </c>
      <c r="D16867" s="73">
        <v>1128.3800000000001</v>
      </c>
    </row>
    <row r="16868" spans="2:4" x14ac:dyDescent="0.3">
      <c r="B16868" s="72" t="s">
        <v>480</v>
      </c>
      <c r="C16868" s="74" t="s">
        <v>69</v>
      </c>
      <c r="D16868" s="73">
        <v>290777.52</v>
      </c>
    </row>
    <row r="16869" spans="2:4" x14ac:dyDescent="0.3">
      <c r="B16869" s="72" t="s">
        <v>480</v>
      </c>
      <c r="C16869" s="74" t="s">
        <v>71</v>
      </c>
      <c r="D16869" s="73">
        <v>150375</v>
      </c>
    </row>
    <row r="16870" spans="2:4" x14ac:dyDescent="0.3">
      <c r="B16870" s="72" t="s">
        <v>480</v>
      </c>
      <c r="C16870" s="74" t="s">
        <v>81</v>
      </c>
      <c r="D16870" s="73">
        <v>5076</v>
      </c>
    </row>
    <row r="16871" spans="2:4" x14ac:dyDescent="0.3">
      <c r="B16871" s="72" t="s">
        <v>480</v>
      </c>
      <c r="C16871" s="74" t="s">
        <v>85</v>
      </c>
      <c r="D16871" s="73">
        <v>6554.7</v>
      </c>
    </row>
    <row r="16872" spans="2:4" x14ac:dyDescent="0.3">
      <c r="B16872" s="72" t="s">
        <v>480</v>
      </c>
      <c r="C16872" s="74" t="s">
        <v>87</v>
      </c>
      <c r="D16872" s="73">
        <v>1255.7</v>
      </c>
    </row>
    <row r="16873" spans="2:4" x14ac:dyDescent="0.3">
      <c r="B16873" s="72" t="s">
        <v>480</v>
      </c>
      <c r="C16873" s="74" t="s">
        <v>89</v>
      </c>
      <c r="D16873" s="73">
        <v>43520.89</v>
      </c>
    </row>
    <row r="16874" spans="2:4" x14ac:dyDescent="0.3">
      <c r="B16874" s="72" t="s">
        <v>480</v>
      </c>
      <c r="C16874" s="74" t="s">
        <v>91</v>
      </c>
      <c r="D16874" s="73">
        <v>70779.13</v>
      </c>
    </row>
    <row r="16875" spans="2:4" x14ac:dyDescent="0.3">
      <c r="B16875" s="72" t="s">
        <v>480</v>
      </c>
      <c r="C16875" s="74" t="s">
        <v>93</v>
      </c>
      <c r="D16875" s="73">
        <v>31813.08</v>
      </c>
    </row>
    <row r="16876" spans="2:4" x14ac:dyDescent="0.3">
      <c r="B16876" s="72" t="s">
        <v>480</v>
      </c>
      <c r="C16876" s="74" t="s">
        <v>95</v>
      </c>
      <c r="D16876" s="73">
        <v>52682.11</v>
      </c>
    </row>
    <row r="16877" spans="2:4" x14ac:dyDescent="0.3">
      <c r="B16877" s="72" t="s">
        <v>480</v>
      </c>
      <c r="C16877" s="74" t="s">
        <v>101</v>
      </c>
      <c r="D16877" s="73">
        <v>21348.11</v>
      </c>
    </row>
    <row r="16878" spans="2:4" x14ac:dyDescent="0.3">
      <c r="B16878" s="72" t="s">
        <v>480</v>
      </c>
      <c r="C16878" s="74" t="s">
        <v>103</v>
      </c>
      <c r="D16878" s="73">
        <v>13436.810000000001</v>
      </c>
    </row>
    <row r="16879" spans="2:4" x14ac:dyDescent="0.3">
      <c r="B16879" s="72" t="s">
        <v>480</v>
      </c>
      <c r="C16879" s="74" t="s">
        <v>105</v>
      </c>
      <c r="D16879" s="73">
        <v>13824.28</v>
      </c>
    </row>
    <row r="16880" spans="2:4" x14ac:dyDescent="0.3">
      <c r="B16880" s="72" t="s">
        <v>480</v>
      </c>
      <c r="C16880" s="74" t="s">
        <v>107</v>
      </c>
      <c r="D16880" s="73">
        <v>4140</v>
      </c>
    </row>
    <row r="16881" spans="2:4" x14ac:dyDescent="0.3">
      <c r="B16881" s="72" t="s">
        <v>480</v>
      </c>
      <c r="C16881" s="74" t="s">
        <v>109</v>
      </c>
      <c r="D16881" s="73">
        <v>153387.07</v>
      </c>
    </row>
    <row r="16882" spans="2:4" x14ac:dyDescent="0.3">
      <c r="B16882" s="72" t="s">
        <v>480</v>
      </c>
      <c r="C16882" s="74" t="s">
        <v>111</v>
      </c>
      <c r="D16882" s="73">
        <v>170743.53999999998</v>
      </c>
    </row>
    <row r="16883" spans="2:4" x14ac:dyDescent="0.3">
      <c r="B16883" s="72" t="s">
        <v>480</v>
      </c>
      <c r="C16883" s="74" t="s">
        <v>113</v>
      </c>
      <c r="D16883" s="73">
        <v>323323.53000000003</v>
      </c>
    </row>
    <row r="16884" spans="2:4" x14ac:dyDescent="0.3">
      <c r="B16884" s="72" t="s">
        <v>480</v>
      </c>
      <c r="C16884" s="74" t="s">
        <v>117</v>
      </c>
      <c r="D16884" s="73">
        <v>52274.42</v>
      </c>
    </row>
    <row r="16885" spans="2:4" x14ac:dyDescent="0.3">
      <c r="B16885" s="72" t="s">
        <v>480</v>
      </c>
      <c r="C16885" s="74" t="s">
        <v>119</v>
      </c>
      <c r="D16885" s="73">
        <v>1487.99</v>
      </c>
    </row>
    <row r="16886" spans="2:4" x14ac:dyDescent="0.3">
      <c r="B16886" s="72" t="s">
        <v>480</v>
      </c>
      <c r="C16886" s="74" t="s">
        <v>121</v>
      </c>
      <c r="D16886" s="73">
        <v>14088.24</v>
      </c>
    </row>
    <row r="16887" spans="2:4" x14ac:dyDescent="0.3">
      <c r="B16887" s="72" t="s">
        <v>480</v>
      </c>
      <c r="C16887" s="74" t="s">
        <v>22</v>
      </c>
      <c r="D16887" s="73">
        <v>151745.25</v>
      </c>
    </row>
    <row r="16888" spans="2:4" x14ac:dyDescent="0.3">
      <c r="B16888" s="72" t="s">
        <v>480</v>
      </c>
      <c r="C16888" s="74" t="s">
        <v>10</v>
      </c>
      <c r="D16888" s="73">
        <v>373169.48</v>
      </c>
    </row>
    <row r="16889" spans="2:4" x14ac:dyDescent="0.3">
      <c r="B16889" s="72" t="s">
        <v>480</v>
      </c>
      <c r="C16889" s="74" t="s">
        <v>12</v>
      </c>
      <c r="D16889" s="73">
        <v>40750.97</v>
      </c>
    </row>
    <row r="16890" spans="2:4" x14ac:dyDescent="0.3">
      <c r="B16890" s="72" t="s">
        <v>480</v>
      </c>
      <c r="C16890" s="74" t="s">
        <v>16</v>
      </c>
      <c r="D16890" s="73">
        <v>9041.35</v>
      </c>
    </row>
    <row r="16891" spans="2:4" x14ac:dyDescent="0.3">
      <c r="B16891" s="72" t="s">
        <v>480</v>
      </c>
      <c r="C16891" s="74" t="s">
        <v>18</v>
      </c>
      <c r="D16891" s="73">
        <v>1584.37</v>
      </c>
    </row>
    <row r="16892" spans="2:4" x14ac:dyDescent="0.3">
      <c r="B16892" s="72" t="s">
        <v>386</v>
      </c>
      <c r="C16892" s="74" t="s">
        <v>194</v>
      </c>
      <c r="D16892" s="73">
        <v>209914.62</v>
      </c>
    </row>
    <row r="16893" spans="2:4" x14ac:dyDescent="0.3">
      <c r="B16893" s="72" t="s">
        <v>386</v>
      </c>
      <c r="C16893" s="74" t="s">
        <v>193</v>
      </c>
      <c r="D16893" s="73">
        <v>-209914.61999999997</v>
      </c>
    </row>
    <row r="16894" spans="2:4" x14ac:dyDescent="0.3">
      <c r="B16894" s="72" t="s">
        <v>386</v>
      </c>
      <c r="C16894" s="74" t="s">
        <v>186</v>
      </c>
      <c r="D16894" s="73">
        <v>272298.06999999995</v>
      </c>
    </row>
    <row r="16895" spans="2:4" x14ac:dyDescent="0.3">
      <c r="B16895" s="72" t="s">
        <v>386</v>
      </c>
      <c r="C16895" s="74" t="s">
        <v>187</v>
      </c>
      <c r="D16895" s="73">
        <v>1199358.47</v>
      </c>
    </row>
    <row r="16896" spans="2:4" x14ac:dyDescent="0.3">
      <c r="B16896" s="72" t="s">
        <v>386</v>
      </c>
      <c r="C16896" s="74" t="s">
        <v>190</v>
      </c>
      <c r="D16896" s="73">
        <v>1366054.6399999994</v>
      </c>
    </row>
    <row r="16897" spans="2:4" x14ac:dyDescent="0.3">
      <c r="B16897" s="72" t="s">
        <v>386</v>
      </c>
      <c r="C16897" s="74" t="s">
        <v>191</v>
      </c>
      <c r="D16897" s="73">
        <v>484383.83</v>
      </c>
    </row>
    <row r="16898" spans="2:4" x14ac:dyDescent="0.3">
      <c r="B16898" s="72" t="s">
        <v>386</v>
      </c>
      <c r="C16898" s="74" t="s">
        <v>192</v>
      </c>
      <c r="D16898" s="73">
        <v>19594888.600000001</v>
      </c>
    </row>
    <row r="16899" spans="2:4" x14ac:dyDescent="0.3">
      <c r="B16899" s="72" t="s">
        <v>386</v>
      </c>
      <c r="C16899" s="74" t="s">
        <v>172</v>
      </c>
      <c r="D16899" s="73">
        <v>115832.29</v>
      </c>
    </row>
    <row r="16900" spans="2:4" x14ac:dyDescent="0.3">
      <c r="B16900" s="72" t="s">
        <v>386</v>
      </c>
      <c r="C16900" s="74" t="s">
        <v>174</v>
      </c>
      <c r="D16900" s="73">
        <v>478706.08999999997</v>
      </c>
    </row>
    <row r="16901" spans="2:4" x14ac:dyDescent="0.3">
      <c r="B16901" s="72" t="s">
        <v>386</v>
      </c>
      <c r="C16901" s="74" t="s">
        <v>178</v>
      </c>
      <c r="D16901" s="73">
        <v>567361.53</v>
      </c>
    </row>
    <row r="16902" spans="2:4" x14ac:dyDescent="0.3">
      <c r="B16902" s="72" t="s">
        <v>386</v>
      </c>
      <c r="C16902" s="74" t="s">
        <v>180</v>
      </c>
      <c r="D16902" s="73">
        <v>173614.91999999998</v>
      </c>
    </row>
    <row r="16903" spans="2:4" x14ac:dyDescent="0.3">
      <c r="B16903" s="72" t="s">
        <v>386</v>
      </c>
      <c r="C16903" s="74" t="s">
        <v>182</v>
      </c>
      <c r="D16903" s="73">
        <v>8918056.9600000009</v>
      </c>
    </row>
    <row r="16904" spans="2:4" x14ac:dyDescent="0.3">
      <c r="B16904" s="72" t="s">
        <v>386</v>
      </c>
      <c r="C16904" s="74" t="s">
        <v>135</v>
      </c>
      <c r="D16904" s="73">
        <v>2074.0499999999993</v>
      </c>
    </row>
    <row r="16905" spans="2:4" x14ac:dyDescent="0.3">
      <c r="B16905" s="72" t="s">
        <v>386</v>
      </c>
      <c r="C16905" s="74" t="s">
        <v>137</v>
      </c>
      <c r="D16905" s="73">
        <v>311.17</v>
      </c>
    </row>
    <row r="16906" spans="2:4" x14ac:dyDescent="0.3">
      <c r="B16906" s="72" t="s">
        <v>386</v>
      </c>
      <c r="C16906" s="74" t="s">
        <v>139</v>
      </c>
      <c r="D16906" s="73">
        <v>2878652.0499999993</v>
      </c>
    </row>
    <row r="16907" spans="2:4" x14ac:dyDescent="0.3">
      <c r="B16907" s="72" t="s">
        <v>386</v>
      </c>
      <c r="C16907" s="74" t="s">
        <v>141</v>
      </c>
      <c r="D16907" s="73">
        <v>3309975.13</v>
      </c>
    </row>
    <row r="16908" spans="2:4" x14ac:dyDescent="0.3">
      <c r="B16908" s="72" t="s">
        <v>386</v>
      </c>
      <c r="C16908" s="74" t="s">
        <v>143</v>
      </c>
      <c r="D16908" s="73">
        <v>117097.73000000003</v>
      </c>
    </row>
    <row r="16909" spans="2:4" x14ac:dyDescent="0.3">
      <c r="B16909" s="72" t="s">
        <v>386</v>
      </c>
      <c r="C16909" s="74" t="s">
        <v>145</v>
      </c>
      <c r="D16909" s="73">
        <v>125451.69</v>
      </c>
    </row>
    <row r="16910" spans="2:4" x14ac:dyDescent="0.3">
      <c r="B16910" s="72" t="s">
        <v>386</v>
      </c>
      <c r="C16910" s="74" t="s">
        <v>147</v>
      </c>
      <c r="D16910" s="73">
        <v>17722.580000000038</v>
      </c>
    </row>
    <row r="16911" spans="2:4" x14ac:dyDescent="0.3">
      <c r="B16911" s="72" t="s">
        <v>386</v>
      </c>
      <c r="C16911" s="74" t="s">
        <v>149</v>
      </c>
      <c r="D16911" s="73">
        <v>58127.439999999973</v>
      </c>
    </row>
    <row r="16912" spans="2:4" x14ac:dyDescent="0.3">
      <c r="B16912" s="72" t="s">
        <v>386</v>
      </c>
      <c r="C16912" s="74" t="s">
        <v>159</v>
      </c>
      <c r="D16912" s="73">
        <v>1091725.8900000004</v>
      </c>
    </row>
    <row r="16913" spans="2:4" x14ac:dyDescent="0.3">
      <c r="B16913" s="72" t="s">
        <v>386</v>
      </c>
      <c r="C16913" s="74" t="s">
        <v>161</v>
      </c>
      <c r="D16913" s="73">
        <v>3185497.74</v>
      </c>
    </row>
    <row r="16914" spans="2:4" x14ac:dyDescent="0.3">
      <c r="B16914" s="72" t="s">
        <v>386</v>
      </c>
      <c r="C16914" s="74" t="s">
        <v>163</v>
      </c>
      <c r="D16914" s="73">
        <v>758444.67</v>
      </c>
    </row>
    <row r="16915" spans="2:4" x14ac:dyDescent="0.3">
      <c r="B16915" s="72" t="s">
        <v>386</v>
      </c>
      <c r="C16915" s="74" t="s">
        <v>165</v>
      </c>
      <c r="D16915" s="73">
        <v>1723778.95</v>
      </c>
    </row>
    <row r="16916" spans="2:4" x14ac:dyDescent="0.3">
      <c r="B16916" s="72" t="s">
        <v>386</v>
      </c>
      <c r="C16916" s="74" t="s">
        <v>124</v>
      </c>
      <c r="D16916" s="73">
        <v>1036039.4099999999</v>
      </c>
    </row>
    <row r="16917" spans="2:4" x14ac:dyDescent="0.3">
      <c r="B16917" s="72" t="s">
        <v>386</v>
      </c>
      <c r="C16917" s="74" t="s">
        <v>126</v>
      </c>
      <c r="D16917" s="73">
        <v>129906.44</v>
      </c>
    </row>
    <row r="16918" spans="2:4" x14ac:dyDescent="0.3">
      <c r="B16918" s="72" t="s">
        <v>386</v>
      </c>
      <c r="C16918" s="74" t="s">
        <v>128</v>
      </c>
      <c r="D16918" s="73">
        <v>1451085.1400000001</v>
      </c>
    </row>
    <row r="16919" spans="2:4" x14ac:dyDescent="0.3">
      <c r="B16919" s="72" t="s">
        <v>386</v>
      </c>
      <c r="C16919" s="74" t="s">
        <v>130</v>
      </c>
      <c r="D16919" s="73">
        <v>175116.08999999997</v>
      </c>
    </row>
    <row r="16920" spans="2:4" x14ac:dyDescent="0.3">
      <c r="B16920" s="72" t="s">
        <v>386</v>
      </c>
      <c r="C16920" s="74" t="s">
        <v>132</v>
      </c>
      <c r="D16920" s="73">
        <v>2031743.6200000003</v>
      </c>
    </row>
    <row r="16921" spans="2:4" x14ac:dyDescent="0.3">
      <c r="B16921" s="72" t="s">
        <v>386</v>
      </c>
      <c r="C16921" s="74" t="s">
        <v>33</v>
      </c>
      <c r="D16921" s="73">
        <v>3360.02</v>
      </c>
    </row>
    <row r="16922" spans="2:4" x14ac:dyDescent="0.3">
      <c r="B16922" s="72" t="s">
        <v>386</v>
      </c>
      <c r="C16922" s="74" t="s">
        <v>35</v>
      </c>
      <c r="D16922" s="73">
        <v>105719.98</v>
      </c>
    </row>
    <row r="16923" spans="2:4" x14ac:dyDescent="0.3">
      <c r="B16923" s="72" t="s">
        <v>386</v>
      </c>
      <c r="C16923" s="74" t="s">
        <v>39</v>
      </c>
      <c r="D16923" s="73">
        <v>93447.239999999991</v>
      </c>
    </row>
    <row r="16924" spans="2:4" x14ac:dyDescent="0.3">
      <c r="B16924" s="72" t="s">
        <v>386</v>
      </c>
      <c r="C16924" s="74" t="s">
        <v>49</v>
      </c>
      <c r="D16924" s="73">
        <v>540069.81999999995</v>
      </c>
    </row>
    <row r="16925" spans="2:4" x14ac:dyDescent="0.3">
      <c r="B16925" s="72" t="s">
        <v>386</v>
      </c>
      <c r="C16925" s="74" t="s">
        <v>51</v>
      </c>
      <c r="D16925" s="73">
        <v>157125.20000000001</v>
      </c>
    </row>
    <row r="16926" spans="2:4" x14ac:dyDescent="0.3">
      <c r="B16926" s="72" t="s">
        <v>386</v>
      </c>
      <c r="C16926" s="74" t="s">
        <v>57</v>
      </c>
      <c r="D16926" s="73">
        <v>7704.93</v>
      </c>
    </row>
    <row r="16927" spans="2:4" x14ac:dyDescent="0.3">
      <c r="B16927" s="72" t="s">
        <v>386</v>
      </c>
      <c r="C16927" s="74" t="s">
        <v>61</v>
      </c>
      <c r="D16927" s="73">
        <v>721703.40999999992</v>
      </c>
    </row>
    <row r="16928" spans="2:4" x14ac:dyDescent="0.3">
      <c r="B16928" s="72" t="s">
        <v>386</v>
      </c>
      <c r="C16928" s="74" t="s">
        <v>63</v>
      </c>
      <c r="D16928" s="73">
        <v>353657.83999999997</v>
      </c>
    </row>
    <row r="16929" spans="2:4" x14ac:dyDescent="0.3">
      <c r="B16929" s="72" t="s">
        <v>386</v>
      </c>
      <c r="C16929" s="74" t="s">
        <v>69</v>
      </c>
      <c r="D16929" s="73">
        <v>221523.69</v>
      </c>
    </row>
    <row r="16930" spans="2:4" x14ac:dyDescent="0.3">
      <c r="B16930" s="72" t="s">
        <v>386</v>
      </c>
      <c r="C16930" s="74" t="s">
        <v>71</v>
      </c>
      <c r="D16930" s="73">
        <v>467588.11000000004</v>
      </c>
    </row>
    <row r="16931" spans="2:4" x14ac:dyDescent="0.3">
      <c r="B16931" s="72" t="s">
        <v>386</v>
      </c>
      <c r="C16931" s="74" t="s">
        <v>81</v>
      </c>
      <c r="D16931" s="73">
        <v>116964</v>
      </c>
    </row>
    <row r="16932" spans="2:4" x14ac:dyDescent="0.3">
      <c r="B16932" s="72" t="s">
        <v>386</v>
      </c>
      <c r="C16932" s="74" t="s">
        <v>85</v>
      </c>
      <c r="D16932" s="73">
        <v>2451.77</v>
      </c>
    </row>
    <row r="16933" spans="2:4" x14ac:dyDescent="0.3">
      <c r="B16933" s="72" t="s">
        <v>386</v>
      </c>
      <c r="C16933" s="74" t="s">
        <v>89</v>
      </c>
      <c r="D16933" s="73">
        <v>68194.37</v>
      </c>
    </row>
    <row r="16934" spans="2:4" x14ac:dyDescent="0.3">
      <c r="B16934" s="72" t="s">
        <v>386</v>
      </c>
      <c r="C16934" s="74" t="s">
        <v>93</v>
      </c>
      <c r="D16934" s="73">
        <v>66634.55</v>
      </c>
    </row>
    <row r="16935" spans="2:4" x14ac:dyDescent="0.3">
      <c r="B16935" s="72" t="s">
        <v>386</v>
      </c>
      <c r="C16935" s="74" t="s">
        <v>95</v>
      </c>
      <c r="D16935" s="73">
        <v>99901.7</v>
      </c>
    </row>
    <row r="16936" spans="2:4" x14ac:dyDescent="0.3">
      <c r="B16936" s="72" t="s">
        <v>386</v>
      </c>
      <c r="C16936" s="74" t="s">
        <v>97</v>
      </c>
      <c r="D16936" s="73">
        <v>36718.04</v>
      </c>
    </row>
    <row r="16937" spans="2:4" x14ac:dyDescent="0.3">
      <c r="B16937" s="72" t="s">
        <v>386</v>
      </c>
      <c r="C16937" s="74" t="s">
        <v>99</v>
      </c>
      <c r="D16937" s="73">
        <v>242635.91</v>
      </c>
    </row>
    <row r="16938" spans="2:4" x14ac:dyDescent="0.3">
      <c r="B16938" s="72" t="s">
        <v>386</v>
      </c>
      <c r="C16938" s="74" t="s">
        <v>101</v>
      </c>
      <c r="D16938" s="73">
        <v>261523.11</v>
      </c>
    </row>
    <row r="16939" spans="2:4" x14ac:dyDescent="0.3">
      <c r="B16939" s="72" t="s">
        <v>386</v>
      </c>
      <c r="C16939" s="74" t="s">
        <v>103</v>
      </c>
      <c r="D16939" s="73">
        <v>77211.61</v>
      </c>
    </row>
    <row r="16940" spans="2:4" x14ac:dyDescent="0.3">
      <c r="B16940" s="72" t="s">
        <v>386</v>
      </c>
      <c r="C16940" s="74" t="s">
        <v>105</v>
      </c>
      <c r="D16940" s="73">
        <v>14357.28</v>
      </c>
    </row>
    <row r="16941" spans="2:4" x14ac:dyDescent="0.3">
      <c r="B16941" s="72" t="s">
        <v>386</v>
      </c>
      <c r="C16941" s="74" t="s">
        <v>109</v>
      </c>
      <c r="D16941" s="73">
        <v>1064767.2999999998</v>
      </c>
    </row>
    <row r="16942" spans="2:4" x14ac:dyDescent="0.3">
      <c r="B16942" s="72" t="s">
        <v>386</v>
      </c>
      <c r="C16942" s="74" t="s">
        <v>111</v>
      </c>
      <c r="D16942" s="73">
        <v>362418.36</v>
      </c>
    </row>
    <row r="16943" spans="2:4" x14ac:dyDescent="0.3">
      <c r="B16943" s="72" t="s">
        <v>386</v>
      </c>
      <c r="C16943" s="74" t="s">
        <v>113</v>
      </c>
      <c r="D16943" s="73">
        <v>912859.91</v>
      </c>
    </row>
    <row r="16944" spans="2:4" x14ac:dyDescent="0.3">
      <c r="B16944" s="72" t="s">
        <v>386</v>
      </c>
      <c r="C16944" s="74" t="s">
        <v>115</v>
      </c>
      <c r="D16944" s="73">
        <v>775</v>
      </c>
    </row>
    <row r="16945" spans="2:4" x14ac:dyDescent="0.3">
      <c r="B16945" s="72" t="s">
        <v>386</v>
      </c>
      <c r="C16945" s="74" t="s">
        <v>117</v>
      </c>
      <c r="D16945" s="73">
        <v>249802.64</v>
      </c>
    </row>
    <row r="16946" spans="2:4" x14ac:dyDescent="0.3">
      <c r="B16946" s="72" t="s">
        <v>386</v>
      </c>
      <c r="C16946" s="74" t="s">
        <v>119</v>
      </c>
      <c r="D16946" s="73">
        <v>10198.02</v>
      </c>
    </row>
    <row r="16947" spans="2:4" x14ac:dyDescent="0.3">
      <c r="B16947" s="72" t="s">
        <v>386</v>
      </c>
      <c r="C16947" s="74" t="s">
        <v>22</v>
      </c>
      <c r="D16947" s="73">
        <v>239601.92999999996</v>
      </c>
    </row>
    <row r="16948" spans="2:4" x14ac:dyDescent="0.3">
      <c r="B16948" s="72" t="s">
        <v>386</v>
      </c>
      <c r="C16948" s="74" t="s">
        <v>6</v>
      </c>
      <c r="D16948" s="73">
        <v>378132.36</v>
      </c>
    </row>
    <row r="16949" spans="2:4" x14ac:dyDescent="0.3">
      <c r="B16949" s="72" t="s">
        <v>386</v>
      </c>
      <c r="C16949" s="74" t="s">
        <v>8</v>
      </c>
      <c r="D16949" s="73">
        <v>35607.599999999999</v>
      </c>
    </row>
    <row r="16950" spans="2:4" x14ac:dyDescent="0.3">
      <c r="B16950" s="72" t="s">
        <v>386</v>
      </c>
      <c r="C16950" s="74" t="s">
        <v>12</v>
      </c>
      <c r="D16950" s="73">
        <v>39791.599999999999</v>
      </c>
    </row>
    <row r="16951" spans="2:4" x14ac:dyDescent="0.3">
      <c r="B16951" s="72" t="s">
        <v>386</v>
      </c>
      <c r="C16951" s="74" t="s">
        <v>16</v>
      </c>
      <c r="D16951" s="73">
        <v>40955.199999999997</v>
      </c>
    </row>
    <row r="16952" spans="2:4" x14ac:dyDescent="0.3">
      <c r="B16952" s="72" t="s">
        <v>386</v>
      </c>
      <c r="C16952" s="74" t="s">
        <v>18</v>
      </c>
      <c r="D16952" s="73">
        <v>223333.84000000003</v>
      </c>
    </row>
    <row r="16953" spans="2:4" x14ac:dyDescent="0.3">
      <c r="B16953" s="72" t="s">
        <v>744</v>
      </c>
      <c r="C16953" s="74" t="s">
        <v>194</v>
      </c>
      <c r="D16953" s="73">
        <v>173804.07</v>
      </c>
    </row>
    <row r="16954" spans="2:4" x14ac:dyDescent="0.3">
      <c r="B16954" s="72" t="s">
        <v>744</v>
      </c>
      <c r="C16954" s="74" t="s">
        <v>193</v>
      </c>
      <c r="D16954" s="73">
        <v>-173804.07</v>
      </c>
    </row>
    <row r="16955" spans="2:4" x14ac:dyDescent="0.3">
      <c r="B16955" s="72" t="s">
        <v>744</v>
      </c>
      <c r="C16955" s="74" t="s">
        <v>185</v>
      </c>
      <c r="D16955" s="73">
        <v>494571</v>
      </c>
    </row>
    <row r="16956" spans="2:4" x14ac:dyDescent="0.3">
      <c r="B16956" s="72" t="s">
        <v>744</v>
      </c>
      <c r="C16956" s="74" t="s">
        <v>186</v>
      </c>
      <c r="D16956" s="73">
        <v>1147426.1199999999</v>
      </c>
    </row>
    <row r="16957" spans="2:4" x14ac:dyDescent="0.3">
      <c r="B16957" s="72" t="s">
        <v>744</v>
      </c>
      <c r="C16957" s="74" t="s">
        <v>187</v>
      </c>
      <c r="D16957" s="73">
        <v>436923.36000000004</v>
      </c>
    </row>
    <row r="16958" spans="2:4" x14ac:dyDescent="0.3">
      <c r="B16958" s="72" t="s">
        <v>744</v>
      </c>
      <c r="C16958" s="74" t="s">
        <v>190</v>
      </c>
      <c r="D16958" s="73">
        <v>4242496</v>
      </c>
    </row>
    <row r="16959" spans="2:4" x14ac:dyDescent="0.3">
      <c r="B16959" s="72" t="s">
        <v>744</v>
      </c>
      <c r="C16959" s="74" t="s">
        <v>191</v>
      </c>
      <c r="D16959" s="73">
        <v>1055415.6400000001</v>
      </c>
    </row>
    <row r="16960" spans="2:4" x14ac:dyDescent="0.3">
      <c r="B16960" s="72" t="s">
        <v>744</v>
      </c>
      <c r="C16960" s="74" t="s">
        <v>192</v>
      </c>
      <c r="D16960" s="73">
        <v>36046733.549999997</v>
      </c>
    </row>
    <row r="16961" spans="2:4" x14ac:dyDescent="0.3">
      <c r="B16961" s="72" t="s">
        <v>744</v>
      </c>
      <c r="C16961" s="74" t="s">
        <v>172</v>
      </c>
      <c r="D16961" s="73">
        <v>142065.62</v>
      </c>
    </row>
    <row r="16962" spans="2:4" x14ac:dyDescent="0.3">
      <c r="B16962" s="72" t="s">
        <v>744</v>
      </c>
      <c r="C16962" s="74" t="s">
        <v>174</v>
      </c>
      <c r="D16962" s="73">
        <v>441879.94</v>
      </c>
    </row>
    <row r="16963" spans="2:4" x14ac:dyDescent="0.3">
      <c r="B16963" s="72" t="s">
        <v>744</v>
      </c>
      <c r="C16963" s="74" t="s">
        <v>178</v>
      </c>
      <c r="D16963" s="73">
        <v>1027926.66</v>
      </c>
    </row>
    <row r="16964" spans="2:4" x14ac:dyDescent="0.3">
      <c r="B16964" s="72" t="s">
        <v>744</v>
      </c>
      <c r="C16964" s="74" t="s">
        <v>180</v>
      </c>
      <c r="D16964" s="73">
        <v>543390.41</v>
      </c>
    </row>
    <row r="16965" spans="2:4" x14ac:dyDescent="0.3">
      <c r="B16965" s="72" t="s">
        <v>744</v>
      </c>
      <c r="C16965" s="74" t="s">
        <v>182</v>
      </c>
      <c r="D16965" s="73">
        <v>17509336.550000001</v>
      </c>
    </row>
    <row r="16966" spans="2:4" x14ac:dyDescent="0.3">
      <c r="B16966" s="72" t="s">
        <v>744</v>
      </c>
      <c r="C16966" s="74" t="s">
        <v>135</v>
      </c>
      <c r="D16966" s="73">
        <v>48450</v>
      </c>
    </row>
    <row r="16967" spans="2:4" x14ac:dyDescent="0.3">
      <c r="B16967" s="72" t="s">
        <v>744</v>
      </c>
      <c r="C16967" s="74" t="s">
        <v>137</v>
      </c>
      <c r="D16967" s="73">
        <v>182175.53000000003</v>
      </c>
    </row>
    <row r="16968" spans="2:4" x14ac:dyDescent="0.3">
      <c r="B16968" s="72" t="s">
        <v>744</v>
      </c>
      <c r="C16968" s="74" t="s">
        <v>139</v>
      </c>
      <c r="D16968" s="73">
        <v>5377940.6899999995</v>
      </c>
    </row>
    <row r="16969" spans="2:4" x14ac:dyDescent="0.3">
      <c r="B16969" s="72" t="s">
        <v>744</v>
      </c>
      <c r="C16969" s="74" t="s">
        <v>141</v>
      </c>
      <c r="D16969" s="73">
        <v>5459787.3099999996</v>
      </c>
    </row>
    <row r="16970" spans="2:4" x14ac:dyDescent="0.3">
      <c r="B16970" s="72" t="s">
        <v>744</v>
      </c>
      <c r="C16970" s="74" t="s">
        <v>143</v>
      </c>
      <c r="D16970" s="73">
        <v>202662.89999999997</v>
      </c>
    </row>
    <row r="16971" spans="2:4" x14ac:dyDescent="0.3">
      <c r="B16971" s="72" t="s">
        <v>744</v>
      </c>
      <c r="C16971" s="74" t="s">
        <v>145</v>
      </c>
      <c r="D16971" s="73">
        <v>224390.63999999998</v>
      </c>
    </row>
    <row r="16972" spans="2:4" x14ac:dyDescent="0.3">
      <c r="B16972" s="72" t="s">
        <v>744</v>
      </c>
      <c r="C16972" s="74" t="s">
        <v>147</v>
      </c>
      <c r="D16972" s="73">
        <v>40273.020000000004</v>
      </c>
    </row>
    <row r="16973" spans="2:4" x14ac:dyDescent="0.3">
      <c r="B16973" s="72" t="s">
        <v>744</v>
      </c>
      <c r="C16973" s="74" t="s">
        <v>149</v>
      </c>
      <c r="D16973" s="73">
        <v>72122.3</v>
      </c>
    </row>
    <row r="16974" spans="2:4" x14ac:dyDescent="0.3">
      <c r="B16974" s="72" t="s">
        <v>744</v>
      </c>
      <c r="C16974" s="74" t="s">
        <v>159</v>
      </c>
      <c r="D16974" s="73">
        <v>2188887.7200000002</v>
      </c>
    </row>
    <row r="16975" spans="2:4" x14ac:dyDescent="0.3">
      <c r="B16975" s="72" t="s">
        <v>744</v>
      </c>
      <c r="C16975" s="74" t="s">
        <v>161</v>
      </c>
      <c r="D16975" s="73">
        <v>5964103.7799999993</v>
      </c>
    </row>
    <row r="16976" spans="2:4" x14ac:dyDescent="0.3">
      <c r="B16976" s="72" t="s">
        <v>744</v>
      </c>
      <c r="C16976" s="74" t="s">
        <v>163</v>
      </c>
      <c r="D16976" s="73">
        <v>1462412.33</v>
      </c>
    </row>
    <row r="16977" spans="2:4" x14ac:dyDescent="0.3">
      <c r="B16977" s="72" t="s">
        <v>744</v>
      </c>
      <c r="C16977" s="74" t="s">
        <v>165</v>
      </c>
      <c r="D16977" s="73">
        <v>3188528.0099999993</v>
      </c>
    </row>
    <row r="16978" spans="2:4" x14ac:dyDescent="0.3">
      <c r="B16978" s="72" t="s">
        <v>744</v>
      </c>
      <c r="C16978" s="74" t="s">
        <v>124</v>
      </c>
      <c r="D16978" s="73">
        <v>3484736.04</v>
      </c>
    </row>
    <row r="16979" spans="2:4" x14ac:dyDescent="0.3">
      <c r="B16979" s="72" t="s">
        <v>744</v>
      </c>
      <c r="C16979" s="74" t="s">
        <v>126</v>
      </c>
      <c r="D16979" s="73">
        <v>502017.07999999996</v>
      </c>
    </row>
    <row r="16980" spans="2:4" x14ac:dyDescent="0.3">
      <c r="B16980" s="72" t="s">
        <v>744</v>
      </c>
      <c r="C16980" s="74" t="s">
        <v>128</v>
      </c>
      <c r="D16980" s="73">
        <v>2304725.2400000002</v>
      </c>
    </row>
    <row r="16981" spans="2:4" x14ac:dyDescent="0.3">
      <c r="B16981" s="72" t="s">
        <v>744</v>
      </c>
      <c r="C16981" s="74" t="s">
        <v>130</v>
      </c>
      <c r="D16981" s="73">
        <v>347143.87</v>
      </c>
    </row>
    <row r="16982" spans="2:4" x14ac:dyDescent="0.3">
      <c r="B16982" s="72" t="s">
        <v>744</v>
      </c>
      <c r="C16982" s="74" t="s">
        <v>132</v>
      </c>
      <c r="D16982" s="73">
        <v>4402847.05</v>
      </c>
    </row>
    <row r="16983" spans="2:4" x14ac:dyDescent="0.3">
      <c r="B16983" s="72" t="s">
        <v>744</v>
      </c>
      <c r="C16983" s="74" t="s">
        <v>39</v>
      </c>
      <c r="D16983" s="73">
        <v>155872.62</v>
      </c>
    </row>
    <row r="16984" spans="2:4" x14ac:dyDescent="0.3">
      <c r="B16984" s="72" t="s">
        <v>744</v>
      </c>
      <c r="C16984" s="74" t="s">
        <v>45</v>
      </c>
      <c r="D16984" s="73">
        <v>43867.55</v>
      </c>
    </row>
    <row r="16985" spans="2:4" x14ac:dyDescent="0.3">
      <c r="B16985" s="72" t="s">
        <v>744</v>
      </c>
      <c r="C16985" s="74" t="s">
        <v>47</v>
      </c>
      <c r="D16985" s="73">
        <v>8436.94</v>
      </c>
    </row>
    <row r="16986" spans="2:4" x14ac:dyDescent="0.3">
      <c r="B16986" s="72" t="s">
        <v>744</v>
      </c>
      <c r="C16986" s="74" t="s">
        <v>49</v>
      </c>
      <c r="D16986" s="73">
        <v>919752.98</v>
      </c>
    </row>
    <row r="16987" spans="2:4" x14ac:dyDescent="0.3">
      <c r="B16987" s="72" t="s">
        <v>744</v>
      </c>
      <c r="C16987" s="74" t="s">
        <v>51</v>
      </c>
      <c r="D16987" s="73">
        <v>310622.77999999997</v>
      </c>
    </row>
    <row r="16988" spans="2:4" x14ac:dyDescent="0.3">
      <c r="B16988" s="72" t="s">
        <v>744</v>
      </c>
      <c r="C16988" s="74" t="s">
        <v>55</v>
      </c>
      <c r="D16988" s="73">
        <v>644611.42999999993</v>
      </c>
    </row>
    <row r="16989" spans="2:4" x14ac:dyDescent="0.3">
      <c r="B16989" s="72" t="s">
        <v>744</v>
      </c>
      <c r="C16989" s="74" t="s">
        <v>57</v>
      </c>
      <c r="D16989" s="73">
        <v>247192.52</v>
      </c>
    </row>
    <row r="16990" spans="2:4" x14ac:dyDescent="0.3">
      <c r="B16990" s="72" t="s">
        <v>744</v>
      </c>
      <c r="C16990" s="74" t="s">
        <v>61</v>
      </c>
      <c r="D16990" s="73">
        <v>326223.82999999996</v>
      </c>
    </row>
    <row r="16991" spans="2:4" x14ac:dyDescent="0.3">
      <c r="B16991" s="72" t="s">
        <v>744</v>
      </c>
      <c r="C16991" s="74" t="s">
        <v>63</v>
      </c>
      <c r="D16991" s="73">
        <v>829078.63</v>
      </c>
    </row>
    <row r="16992" spans="2:4" x14ac:dyDescent="0.3">
      <c r="B16992" s="72" t="s">
        <v>744</v>
      </c>
      <c r="C16992" s="74" t="s">
        <v>65</v>
      </c>
      <c r="D16992" s="73">
        <v>10948.82</v>
      </c>
    </row>
    <row r="16993" spans="2:4" x14ac:dyDescent="0.3">
      <c r="B16993" s="72" t="s">
        <v>744</v>
      </c>
      <c r="C16993" s="74" t="s">
        <v>67</v>
      </c>
      <c r="D16993" s="73">
        <v>5609.4</v>
      </c>
    </row>
    <row r="16994" spans="2:4" x14ac:dyDescent="0.3">
      <c r="B16994" s="72" t="s">
        <v>744</v>
      </c>
      <c r="C16994" s="74" t="s">
        <v>69</v>
      </c>
      <c r="D16994" s="73">
        <v>2744466.72</v>
      </c>
    </row>
    <row r="16995" spans="2:4" x14ac:dyDescent="0.3">
      <c r="B16995" s="72" t="s">
        <v>744</v>
      </c>
      <c r="C16995" s="74" t="s">
        <v>71</v>
      </c>
      <c r="D16995" s="73">
        <v>1049450.23</v>
      </c>
    </row>
    <row r="16996" spans="2:4" x14ac:dyDescent="0.3">
      <c r="B16996" s="72" t="s">
        <v>744</v>
      </c>
      <c r="C16996" s="74" t="s">
        <v>81</v>
      </c>
      <c r="D16996" s="73">
        <v>301396.11</v>
      </c>
    </row>
    <row r="16997" spans="2:4" x14ac:dyDescent="0.3">
      <c r="B16997" s="72" t="s">
        <v>744</v>
      </c>
      <c r="C16997" s="74" t="s">
        <v>83</v>
      </c>
      <c r="D16997" s="73">
        <v>170290.08</v>
      </c>
    </row>
    <row r="16998" spans="2:4" x14ac:dyDescent="0.3">
      <c r="B16998" s="72" t="s">
        <v>744</v>
      </c>
      <c r="C16998" s="74" t="s">
        <v>85</v>
      </c>
      <c r="D16998" s="73">
        <v>9450.49</v>
      </c>
    </row>
    <row r="16999" spans="2:4" x14ac:dyDescent="0.3">
      <c r="B16999" s="72" t="s">
        <v>744</v>
      </c>
      <c r="C16999" s="74" t="s">
        <v>87</v>
      </c>
      <c r="D16999" s="73">
        <v>142835.29999999999</v>
      </c>
    </row>
    <row r="17000" spans="2:4" x14ac:dyDescent="0.3">
      <c r="B17000" s="72" t="s">
        <v>744</v>
      </c>
      <c r="C17000" s="74" t="s">
        <v>89</v>
      </c>
      <c r="D17000" s="73">
        <v>19152.57</v>
      </c>
    </row>
    <row r="17001" spans="2:4" x14ac:dyDescent="0.3">
      <c r="B17001" s="72" t="s">
        <v>744</v>
      </c>
      <c r="C17001" s="74" t="s">
        <v>91</v>
      </c>
      <c r="D17001" s="73">
        <v>25395.409999999996</v>
      </c>
    </row>
    <row r="17002" spans="2:4" x14ac:dyDescent="0.3">
      <c r="B17002" s="72" t="s">
        <v>744</v>
      </c>
      <c r="C17002" s="74" t="s">
        <v>93</v>
      </c>
      <c r="D17002" s="73">
        <v>58019.69</v>
      </c>
    </row>
    <row r="17003" spans="2:4" x14ac:dyDescent="0.3">
      <c r="B17003" s="72" t="s">
        <v>744</v>
      </c>
      <c r="C17003" s="74" t="s">
        <v>95</v>
      </c>
      <c r="D17003" s="73">
        <v>361467.26</v>
      </c>
    </row>
    <row r="17004" spans="2:4" x14ac:dyDescent="0.3">
      <c r="B17004" s="72" t="s">
        <v>744</v>
      </c>
      <c r="C17004" s="74" t="s">
        <v>97</v>
      </c>
      <c r="D17004" s="73">
        <v>2989.6800000000003</v>
      </c>
    </row>
    <row r="17005" spans="2:4" x14ac:dyDescent="0.3">
      <c r="B17005" s="72" t="s">
        <v>744</v>
      </c>
      <c r="C17005" s="74" t="s">
        <v>99</v>
      </c>
      <c r="D17005" s="73">
        <v>26460</v>
      </c>
    </row>
    <row r="17006" spans="2:4" x14ac:dyDescent="0.3">
      <c r="B17006" s="72" t="s">
        <v>744</v>
      </c>
      <c r="C17006" s="74" t="s">
        <v>101</v>
      </c>
      <c r="D17006" s="73">
        <v>1133539.7299999997</v>
      </c>
    </row>
    <row r="17007" spans="2:4" x14ac:dyDescent="0.3">
      <c r="B17007" s="72" t="s">
        <v>744</v>
      </c>
      <c r="C17007" s="74" t="s">
        <v>105</v>
      </c>
      <c r="D17007" s="73">
        <v>27007.55</v>
      </c>
    </row>
    <row r="17008" spans="2:4" x14ac:dyDescent="0.3">
      <c r="B17008" s="72" t="s">
        <v>744</v>
      </c>
      <c r="C17008" s="74" t="s">
        <v>109</v>
      </c>
      <c r="D17008" s="73">
        <v>2216979.91</v>
      </c>
    </row>
    <row r="17009" spans="2:4" x14ac:dyDescent="0.3">
      <c r="B17009" s="72" t="s">
        <v>744</v>
      </c>
      <c r="C17009" s="74" t="s">
        <v>111</v>
      </c>
      <c r="D17009" s="73">
        <v>276434.52999999997</v>
      </c>
    </row>
    <row r="17010" spans="2:4" x14ac:dyDescent="0.3">
      <c r="B17010" s="72" t="s">
        <v>744</v>
      </c>
      <c r="C17010" s="74" t="s">
        <v>117</v>
      </c>
      <c r="D17010" s="73">
        <v>36774.949999999997</v>
      </c>
    </row>
    <row r="17011" spans="2:4" x14ac:dyDescent="0.3">
      <c r="B17011" s="72" t="s">
        <v>744</v>
      </c>
      <c r="C17011" s="74" t="s">
        <v>121</v>
      </c>
      <c r="D17011" s="73">
        <v>14685.93</v>
      </c>
    </row>
    <row r="17012" spans="2:4" x14ac:dyDescent="0.3">
      <c r="B17012" s="72" t="s">
        <v>744</v>
      </c>
      <c r="C17012" s="74" t="s">
        <v>22</v>
      </c>
      <c r="D17012" s="73">
        <v>408345.66000000003</v>
      </c>
    </row>
    <row r="17013" spans="2:4" x14ac:dyDescent="0.3">
      <c r="B17013" s="72" t="s">
        <v>744</v>
      </c>
      <c r="C17013" s="74" t="s">
        <v>6</v>
      </c>
      <c r="D17013" s="73">
        <v>63308.57</v>
      </c>
    </row>
    <row r="17014" spans="2:4" x14ac:dyDescent="0.3">
      <c r="B17014" s="72" t="s">
        <v>744</v>
      </c>
      <c r="C17014" s="74" t="s">
        <v>12</v>
      </c>
      <c r="D17014" s="73">
        <v>72846.459999999992</v>
      </c>
    </row>
    <row r="17015" spans="2:4" x14ac:dyDescent="0.3">
      <c r="B17015" s="72" t="s">
        <v>744</v>
      </c>
      <c r="C17015" s="74" t="s">
        <v>16</v>
      </c>
      <c r="D17015" s="73">
        <v>61196.44</v>
      </c>
    </row>
    <row r="17016" spans="2:4" x14ac:dyDescent="0.3">
      <c r="B17016" s="72" t="s">
        <v>744</v>
      </c>
      <c r="C17016" s="74" t="s">
        <v>18</v>
      </c>
      <c r="D17016" s="73">
        <v>269826.5</v>
      </c>
    </row>
    <row r="17017" spans="2:4" x14ac:dyDescent="0.3">
      <c r="B17017" s="72" t="s">
        <v>764</v>
      </c>
      <c r="C17017" s="74" t="s">
        <v>194</v>
      </c>
      <c r="D17017" s="73">
        <v>291199.87</v>
      </c>
    </row>
    <row r="17018" spans="2:4" x14ac:dyDescent="0.3">
      <c r="B17018" s="72" t="s">
        <v>764</v>
      </c>
      <c r="C17018" s="74" t="s">
        <v>193</v>
      </c>
      <c r="D17018" s="73">
        <v>-291199.87</v>
      </c>
    </row>
    <row r="17019" spans="2:4" x14ac:dyDescent="0.3">
      <c r="B17019" s="72" t="s">
        <v>764</v>
      </c>
      <c r="C17019" s="74" t="s">
        <v>186</v>
      </c>
      <c r="D17019" s="73">
        <v>156512.80000000002</v>
      </c>
    </row>
    <row r="17020" spans="2:4" x14ac:dyDescent="0.3">
      <c r="B17020" s="72" t="s">
        <v>764</v>
      </c>
      <c r="C17020" s="74" t="s">
        <v>187</v>
      </c>
      <c r="D17020" s="73">
        <v>3283505.3200000003</v>
      </c>
    </row>
    <row r="17021" spans="2:4" x14ac:dyDescent="0.3">
      <c r="B17021" s="72" t="s">
        <v>764</v>
      </c>
      <c r="C17021" s="74" t="s">
        <v>190</v>
      </c>
      <c r="D17021" s="73">
        <v>1159480.6599999999</v>
      </c>
    </row>
    <row r="17022" spans="2:4" x14ac:dyDescent="0.3">
      <c r="B17022" s="72" t="s">
        <v>764</v>
      </c>
      <c r="C17022" s="74" t="s">
        <v>191</v>
      </c>
      <c r="D17022" s="73">
        <v>506264.42</v>
      </c>
    </row>
    <row r="17023" spans="2:4" x14ac:dyDescent="0.3">
      <c r="B17023" s="72" t="s">
        <v>764</v>
      </c>
      <c r="C17023" s="74" t="s">
        <v>192</v>
      </c>
      <c r="D17023" s="73">
        <v>20118436.389999997</v>
      </c>
    </row>
    <row r="17024" spans="2:4" x14ac:dyDescent="0.3">
      <c r="B17024" s="72" t="s">
        <v>764</v>
      </c>
      <c r="C17024" s="74" t="s">
        <v>172</v>
      </c>
      <c r="D17024" s="73">
        <v>39498.429999999993</v>
      </c>
    </row>
    <row r="17025" spans="2:4" x14ac:dyDescent="0.3">
      <c r="B17025" s="72" t="s">
        <v>764</v>
      </c>
      <c r="C17025" s="74" t="s">
        <v>174</v>
      </c>
      <c r="D17025" s="73">
        <v>268246.32</v>
      </c>
    </row>
    <row r="17026" spans="2:4" x14ac:dyDescent="0.3">
      <c r="B17026" s="72" t="s">
        <v>764</v>
      </c>
      <c r="C17026" s="74" t="s">
        <v>178</v>
      </c>
      <c r="D17026" s="73">
        <v>597094.05000000005</v>
      </c>
    </row>
    <row r="17027" spans="2:4" x14ac:dyDescent="0.3">
      <c r="B17027" s="72" t="s">
        <v>764</v>
      </c>
      <c r="C17027" s="74" t="s">
        <v>180</v>
      </c>
      <c r="D17027" s="73">
        <v>746868.65000000014</v>
      </c>
    </row>
    <row r="17028" spans="2:4" x14ac:dyDescent="0.3">
      <c r="B17028" s="72" t="s">
        <v>764</v>
      </c>
      <c r="C17028" s="74" t="s">
        <v>182</v>
      </c>
      <c r="D17028" s="73">
        <v>10631891.890000002</v>
      </c>
    </row>
    <row r="17029" spans="2:4" x14ac:dyDescent="0.3">
      <c r="B17029" s="72" t="s">
        <v>764</v>
      </c>
      <c r="C17029" s="74" t="s">
        <v>139</v>
      </c>
      <c r="D17029" s="73">
        <v>3616382.8000000003</v>
      </c>
    </row>
    <row r="17030" spans="2:4" x14ac:dyDescent="0.3">
      <c r="B17030" s="72" t="s">
        <v>764</v>
      </c>
      <c r="C17030" s="74" t="s">
        <v>141</v>
      </c>
      <c r="D17030" s="73">
        <v>3357254.1999999993</v>
      </c>
    </row>
    <row r="17031" spans="2:4" x14ac:dyDescent="0.3">
      <c r="B17031" s="72" t="s">
        <v>764</v>
      </c>
      <c r="C17031" s="74" t="s">
        <v>143</v>
      </c>
      <c r="D17031" s="73">
        <v>159332.54000000007</v>
      </c>
    </row>
    <row r="17032" spans="2:4" x14ac:dyDescent="0.3">
      <c r="B17032" s="72" t="s">
        <v>764</v>
      </c>
      <c r="C17032" s="74" t="s">
        <v>145</v>
      </c>
      <c r="D17032" s="73">
        <v>153729.18</v>
      </c>
    </row>
    <row r="17033" spans="2:4" x14ac:dyDescent="0.3">
      <c r="B17033" s="72" t="s">
        <v>764</v>
      </c>
      <c r="C17033" s="74" t="s">
        <v>147</v>
      </c>
      <c r="D17033" s="73">
        <v>58563.000000000007</v>
      </c>
    </row>
    <row r="17034" spans="2:4" x14ac:dyDescent="0.3">
      <c r="B17034" s="72" t="s">
        <v>764</v>
      </c>
      <c r="C17034" s="74" t="s">
        <v>149</v>
      </c>
      <c r="D17034" s="73">
        <v>17906.810000000005</v>
      </c>
    </row>
    <row r="17035" spans="2:4" x14ac:dyDescent="0.3">
      <c r="B17035" s="72" t="s">
        <v>764</v>
      </c>
      <c r="C17035" s="74" t="s">
        <v>159</v>
      </c>
      <c r="D17035" s="73">
        <v>1337924.2599999995</v>
      </c>
    </row>
    <row r="17036" spans="2:4" x14ac:dyDescent="0.3">
      <c r="B17036" s="72" t="s">
        <v>764</v>
      </c>
      <c r="C17036" s="74" t="s">
        <v>161</v>
      </c>
      <c r="D17036" s="73">
        <v>3528497.26</v>
      </c>
    </row>
    <row r="17037" spans="2:4" x14ac:dyDescent="0.3">
      <c r="B17037" s="72" t="s">
        <v>764</v>
      </c>
      <c r="C17037" s="74" t="s">
        <v>163</v>
      </c>
      <c r="D17037" s="73">
        <v>903524.24000000011</v>
      </c>
    </row>
    <row r="17038" spans="2:4" x14ac:dyDescent="0.3">
      <c r="B17038" s="72" t="s">
        <v>764</v>
      </c>
      <c r="C17038" s="74" t="s">
        <v>165</v>
      </c>
      <c r="D17038" s="73">
        <v>1844551.57</v>
      </c>
    </row>
    <row r="17039" spans="2:4" x14ac:dyDescent="0.3">
      <c r="B17039" s="72" t="s">
        <v>764</v>
      </c>
      <c r="C17039" s="74" t="s">
        <v>124</v>
      </c>
      <c r="D17039" s="73">
        <v>1934693.22</v>
      </c>
    </row>
    <row r="17040" spans="2:4" x14ac:dyDescent="0.3">
      <c r="B17040" s="72" t="s">
        <v>764</v>
      </c>
      <c r="C17040" s="74" t="s">
        <v>126</v>
      </c>
      <c r="D17040" s="73">
        <v>250267.58000000002</v>
      </c>
    </row>
    <row r="17041" spans="2:4" x14ac:dyDescent="0.3">
      <c r="B17041" s="72" t="s">
        <v>764</v>
      </c>
      <c r="C17041" s="74" t="s">
        <v>128</v>
      </c>
      <c r="D17041" s="73">
        <v>1011298.22</v>
      </c>
    </row>
    <row r="17042" spans="2:4" x14ac:dyDescent="0.3">
      <c r="B17042" s="72" t="s">
        <v>764</v>
      </c>
      <c r="C17042" s="74" t="s">
        <v>130</v>
      </c>
      <c r="D17042" s="73">
        <v>174731.28</v>
      </c>
    </row>
    <row r="17043" spans="2:4" x14ac:dyDescent="0.3">
      <c r="B17043" s="72" t="s">
        <v>764</v>
      </c>
      <c r="C17043" s="74" t="s">
        <v>132</v>
      </c>
      <c r="D17043" s="73">
        <v>2676841.0699999998</v>
      </c>
    </row>
    <row r="17044" spans="2:4" x14ac:dyDescent="0.3">
      <c r="B17044" s="72" t="s">
        <v>764</v>
      </c>
      <c r="C17044" s="74" t="s">
        <v>39</v>
      </c>
      <c r="D17044" s="73">
        <v>117703.77</v>
      </c>
    </row>
    <row r="17045" spans="2:4" x14ac:dyDescent="0.3">
      <c r="B17045" s="72" t="s">
        <v>764</v>
      </c>
      <c r="C17045" s="74" t="s">
        <v>49</v>
      </c>
      <c r="D17045" s="73">
        <v>597445.64</v>
      </c>
    </row>
    <row r="17046" spans="2:4" x14ac:dyDescent="0.3">
      <c r="B17046" s="72" t="s">
        <v>764</v>
      </c>
      <c r="C17046" s="74" t="s">
        <v>51</v>
      </c>
      <c r="D17046" s="73">
        <v>211253.18</v>
      </c>
    </row>
    <row r="17047" spans="2:4" x14ac:dyDescent="0.3">
      <c r="B17047" s="72" t="s">
        <v>764</v>
      </c>
      <c r="C17047" s="74" t="s">
        <v>57</v>
      </c>
      <c r="D17047" s="73">
        <v>13247.36</v>
      </c>
    </row>
    <row r="17048" spans="2:4" x14ac:dyDescent="0.3">
      <c r="B17048" s="72" t="s">
        <v>764</v>
      </c>
      <c r="C17048" s="74" t="s">
        <v>63</v>
      </c>
      <c r="D17048" s="73">
        <v>593753.25</v>
      </c>
    </row>
    <row r="17049" spans="2:4" x14ac:dyDescent="0.3">
      <c r="B17049" s="72" t="s">
        <v>764</v>
      </c>
      <c r="C17049" s="74" t="s">
        <v>65</v>
      </c>
      <c r="D17049" s="73">
        <v>11100.24</v>
      </c>
    </row>
    <row r="17050" spans="2:4" x14ac:dyDescent="0.3">
      <c r="B17050" s="72" t="s">
        <v>764</v>
      </c>
      <c r="C17050" s="74" t="s">
        <v>67</v>
      </c>
      <c r="D17050" s="73">
        <v>2342.0099999999998</v>
      </c>
    </row>
    <row r="17051" spans="2:4" x14ac:dyDescent="0.3">
      <c r="B17051" s="72" t="s">
        <v>764</v>
      </c>
      <c r="C17051" s="74" t="s">
        <v>69</v>
      </c>
      <c r="D17051" s="73">
        <v>2170260.39</v>
      </c>
    </row>
    <row r="17052" spans="2:4" x14ac:dyDescent="0.3">
      <c r="B17052" s="72" t="s">
        <v>764</v>
      </c>
      <c r="C17052" s="74" t="s">
        <v>71</v>
      </c>
      <c r="D17052" s="73">
        <v>1318069.18</v>
      </c>
    </row>
    <row r="17053" spans="2:4" x14ac:dyDescent="0.3">
      <c r="B17053" s="72" t="s">
        <v>764</v>
      </c>
      <c r="C17053" s="74" t="s">
        <v>79</v>
      </c>
      <c r="D17053" s="73">
        <v>3830.64</v>
      </c>
    </row>
    <row r="17054" spans="2:4" x14ac:dyDescent="0.3">
      <c r="B17054" s="72" t="s">
        <v>764</v>
      </c>
      <c r="C17054" s="74" t="s">
        <v>81</v>
      </c>
      <c r="D17054" s="73">
        <v>1381786.09</v>
      </c>
    </row>
    <row r="17055" spans="2:4" x14ac:dyDescent="0.3">
      <c r="B17055" s="72" t="s">
        <v>764</v>
      </c>
      <c r="C17055" s="74" t="s">
        <v>83</v>
      </c>
      <c r="D17055" s="73">
        <v>1057.42</v>
      </c>
    </row>
    <row r="17056" spans="2:4" x14ac:dyDescent="0.3">
      <c r="B17056" s="72" t="s">
        <v>764</v>
      </c>
      <c r="C17056" s="74" t="s">
        <v>85</v>
      </c>
      <c r="D17056" s="73">
        <v>35431.710000000006</v>
      </c>
    </row>
    <row r="17057" spans="2:4" x14ac:dyDescent="0.3">
      <c r="B17057" s="72" t="s">
        <v>764</v>
      </c>
      <c r="C17057" s="74" t="s">
        <v>87</v>
      </c>
      <c r="D17057" s="73">
        <v>200</v>
      </c>
    </row>
    <row r="17058" spans="2:4" x14ac:dyDescent="0.3">
      <c r="B17058" s="72" t="s">
        <v>764</v>
      </c>
      <c r="C17058" s="74" t="s">
        <v>89</v>
      </c>
      <c r="D17058" s="73">
        <v>293852.61</v>
      </c>
    </row>
    <row r="17059" spans="2:4" x14ac:dyDescent="0.3">
      <c r="B17059" s="72" t="s">
        <v>764</v>
      </c>
      <c r="C17059" s="74" t="s">
        <v>91</v>
      </c>
      <c r="D17059" s="73">
        <v>913258.45</v>
      </c>
    </row>
    <row r="17060" spans="2:4" x14ac:dyDescent="0.3">
      <c r="B17060" s="72" t="s">
        <v>764</v>
      </c>
      <c r="C17060" s="74" t="s">
        <v>93</v>
      </c>
      <c r="D17060" s="73">
        <v>58778.890000000007</v>
      </c>
    </row>
    <row r="17061" spans="2:4" x14ac:dyDescent="0.3">
      <c r="B17061" s="72" t="s">
        <v>764</v>
      </c>
      <c r="C17061" s="74" t="s">
        <v>95</v>
      </c>
      <c r="D17061" s="73">
        <v>185827.07</v>
      </c>
    </row>
    <row r="17062" spans="2:4" x14ac:dyDescent="0.3">
      <c r="B17062" s="72" t="s">
        <v>764</v>
      </c>
      <c r="C17062" s="74" t="s">
        <v>97</v>
      </c>
      <c r="D17062" s="73">
        <v>304.64999999999998</v>
      </c>
    </row>
    <row r="17063" spans="2:4" x14ac:dyDescent="0.3">
      <c r="B17063" s="72" t="s">
        <v>764</v>
      </c>
      <c r="C17063" s="74" t="s">
        <v>101</v>
      </c>
      <c r="D17063" s="73">
        <v>10812.09</v>
      </c>
    </row>
    <row r="17064" spans="2:4" x14ac:dyDescent="0.3">
      <c r="B17064" s="72" t="s">
        <v>764</v>
      </c>
      <c r="C17064" s="74" t="s">
        <v>103</v>
      </c>
      <c r="D17064" s="73">
        <v>144902.01999999999</v>
      </c>
    </row>
    <row r="17065" spans="2:4" x14ac:dyDescent="0.3">
      <c r="B17065" s="72" t="s">
        <v>764</v>
      </c>
      <c r="C17065" s="74" t="s">
        <v>105</v>
      </c>
      <c r="D17065" s="73">
        <v>1830.6</v>
      </c>
    </row>
    <row r="17066" spans="2:4" x14ac:dyDescent="0.3">
      <c r="B17066" s="72" t="s">
        <v>764</v>
      </c>
      <c r="C17066" s="74" t="s">
        <v>109</v>
      </c>
      <c r="D17066" s="73">
        <v>771948.8899999999</v>
      </c>
    </row>
    <row r="17067" spans="2:4" x14ac:dyDescent="0.3">
      <c r="B17067" s="72" t="s">
        <v>764</v>
      </c>
      <c r="C17067" s="74" t="s">
        <v>111</v>
      </c>
      <c r="D17067" s="73">
        <v>738912.12</v>
      </c>
    </row>
    <row r="17068" spans="2:4" x14ac:dyDescent="0.3">
      <c r="B17068" s="72" t="s">
        <v>764</v>
      </c>
      <c r="C17068" s="74" t="s">
        <v>117</v>
      </c>
      <c r="D17068" s="73">
        <v>4462895.33</v>
      </c>
    </row>
    <row r="17069" spans="2:4" x14ac:dyDescent="0.3">
      <c r="B17069" s="72" t="s">
        <v>764</v>
      </c>
      <c r="C17069" s="74" t="s">
        <v>119</v>
      </c>
      <c r="D17069" s="73">
        <v>19508.82</v>
      </c>
    </row>
    <row r="17070" spans="2:4" x14ac:dyDescent="0.3">
      <c r="B17070" s="72" t="s">
        <v>764</v>
      </c>
      <c r="C17070" s="74" t="s">
        <v>121</v>
      </c>
      <c r="D17070" s="73">
        <v>212138.75</v>
      </c>
    </row>
    <row r="17071" spans="2:4" x14ac:dyDescent="0.3">
      <c r="B17071" s="72" t="s">
        <v>764</v>
      </c>
      <c r="C17071" s="74" t="s">
        <v>22</v>
      </c>
      <c r="D17071" s="73">
        <v>647298.28</v>
      </c>
    </row>
    <row r="17072" spans="2:4" x14ac:dyDescent="0.3">
      <c r="B17072" s="72" t="s">
        <v>764</v>
      </c>
      <c r="C17072" s="74" t="s">
        <v>14</v>
      </c>
      <c r="D17072" s="73">
        <v>137758.78</v>
      </c>
    </row>
    <row r="17073" spans="2:4" x14ac:dyDescent="0.3">
      <c r="B17073" s="72" t="s">
        <v>764</v>
      </c>
      <c r="C17073" s="74" t="s">
        <v>16</v>
      </c>
      <c r="D17073" s="73">
        <v>189192.31</v>
      </c>
    </row>
    <row r="17074" spans="2:4" x14ac:dyDescent="0.3">
      <c r="B17074" s="72" t="s">
        <v>764</v>
      </c>
      <c r="C17074" s="74" t="s">
        <v>18</v>
      </c>
      <c r="D17074" s="73">
        <v>514529.69</v>
      </c>
    </row>
    <row r="17075" spans="2:4" x14ac:dyDescent="0.3">
      <c r="B17075" s="72" t="s">
        <v>404</v>
      </c>
      <c r="C17075" s="74" t="s">
        <v>194</v>
      </c>
      <c r="D17075" s="73">
        <v>83294.39</v>
      </c>
    </row>
    <row r="17076" spans="2:4" x14ac:dyDescent="0.3">
      <c r="B17076" s="72" t="s">
        <v>404</v>
      </c>
      <c r="C17076" s="74" t="s">
        <v>193</v>
      </c>
      <c r="D17076" s="73">
        <v>-83294.39</v>
      </c>
    </row>
    <row r="17077" spans="2:4" x14ac:dyDescent="0.3">
      <c r="B17077" s="72" t="s">
        <v>404</v>
      </c>
      <c r="C17077" s="74" t="s">
        <v>185</v>
      </c>
      <c r="D17077" s="73">
        <v>117755</v>
      </c>
    </row>
    <row r="17078" spans="2:4" x14ac:dyDescent="0.3">
      <c r="B17078" s="72" t="s">
        <v>404</v>
      </c>
      <c r="C17078" s="74" t="s">
        <v>186</v>
      </c>
      <c r="D17078" s="73">
        <v>69738.78</v>
      </c>
    </row>
    <row r="17079" spans="2:4" x14ac:dyDescent="0.3">
      <c r="B17079" s="72" t="s">
        <v>404</v>
      </c>
      <c r="C17079" s="74" t="s">
        <v>187</v>
      </c>
      <c r="D17079" s="73">
        <v>246094.75</v>
      </c>
    </row>
    <row r="17080" spans="2:4" x14ac:dyDescent="0.3">
      <c r="B17080" s="72" t="s">
        <v>404</v>
      </c>
      <c r="C17080" s="74" t="s">
        <v>190</v>
      </c>
      <c r="D17080" s="73">
        <v>301838.17000000004</v>
      </c>
    </row>
    <row r="17081" spans="2:4" x14ac:dyDescent="0.3">
      <c r="B17081" s="72" t="s">
        <v>404</v>
      </c>
      <c r="C17081" s="74" t="s">
        <v>191</v>
      </c>
      <c r="D17081" s="73">
        <v>191863.18</v>
      </c>
    </row>
    <row r="17082" spans="2:4" x14ac:dyDescent="0.3">
      <c r="B17082" s="72" t="s">
        <v>404</v>
      </c>
      <c r="C17082" s="74" t="s">
        <v>192</v>
      </c>
      <c r="D17082" s="73">
        <v>6300281.6799999997</v>
      </c>
    </row>
    <row r="17083" spans="2:4" x14ac:dyDescent="0.3">
      <c r="B17083" s="72" t="s">
        <v>404</v>
      </c>
      <c r="C17083" s="74" t="s">
        <v>172</v>
      </c>
      <c r="D17083" s="73">
        <v>39013.919999999998</v>
      </c>
    </row>
    <row r="17084" spans="2:4" x14ac:dyDescent="0.3">
      <c r="B17084" s="72" t="s">
        <v>404</v>
      </c>
      <c r="C17084" s="74" t="s">
        <v>174</v>
      </c>
      <c r="D17084" s="73">
        <v>109206.72</v>
      </c>
    </row>
    <row r="17085" spans="2:4" x14ac:dyDescent="0.3">
      <c r="B17085" s="72" t="s">
        <v>404</v>
      </c>
      <c r="C17085" s="74" t="s">
        <v>178</v>
      </c>
      <c r="D17085" s="73">
        <v>100806.52</v>
      </c>
    </row>
    <row r="17086" spans="2:4" x14ac:dyDescent="0.3">
      <c r="B17086" s="72" t="s">
        <v>404</v>
      </c>
      <c r="C17086" s="74" t="s">
        <v>180</v>
      </c>
      <c r="D17086" s="73">
        <v>143361.35999999999</v>
      </c>
    </row>
    <row r="17087" spans="2:4" x14ac:dyDescent="0.3">
      <c r="B17087" s="72" t="s">
        <v>404</v>
      </c>
      <c r="C17087" s="74" t="s">
        <v>182</v>
      </c>
      <c r="D17087" s="73">
        <v>2564212.2300000004</v>
      </c>
    </row>
    <row r="17088" spans="2:4" x14ac:dyDescent="0.3">
      <c r="B17088" s="72" t="s">
        <v>404</v>
      </c>
      <c r="C17088" s="74" t="s">
        <v>135</v>
      </c>
      <c r="D17088" s="73">
        <v>9944.1200000000008</v>
      </c>
    </row>
    <row r="17089" spans="2:4" x14ac:dyDescent="0.3">
      <c r="B17089" s="72" t="s">
        <v>404</v>
      </c>
      <c r="C17089" s="74" t="s">
        <v>137</v>
      </c>
      <c r="D17089" s="73">
        <v>32797.550000000003</v>
      </c>
    </row>
    <row r="17090" spans="2:4" x14ac:dyDescent="0.3">
      <c r="B17090" s="72" t="s">
        <v>404</v>
      </c>
      <c r="C17090" s="74" t="s">
        <v>139</v>
      </c>
      <c r="D17090" s="73">
        <v>876064.00000000012</v>
      </c>
    </row>
    <row r="17091" spans="2:4" x14ac:dyDescent="0.3">
      <c r="B17091" s="72" t="s">
        <v>404</v>
      </c>
      <c r="C17091" s="74" t="s">
        <v>141</v>
      </c>
      <c r="D17091" s="73">
        <v>966168.6</v>
      </c>
    </row>
    <row r="17092" spans="2:4" x14ac:dyDescent="0.3">
      <c r="B17092" s="72" t="s">
        <v>404</v>
      </c>
      <c r="C17092" s="74" t="s">
        <v>143</v>
      </c>
      <c r="D17092" s="73">
        <v>30966.189999999995</v>
      </c>
    </row>
    <row r="17093" spans="2:4" x14ac:dyDescent="0.3">
      <c r="B17093" s="72" t="s">
        <v>404</v>
      </c>
      <c r="C17093" s="74" t="s">
        <v>145</v>
      </c>
      <c r="D17093" s="73">
        <v>35539.75</v>
      </c>
    </row>
    <row r="17094" spans="2:4" x14ac:dyDescent="0.3">
      <c r="B17094" s="72" t="s">
        <v>404</v>
      </c>
      <c r="C17094" s="74" t="s">
        <v>147</v>
      </c>
      <c r="D17094" s="73">
        <v>3344.5000000000009</v>
      </c>
    </row>
    <row r="17095" spans="2:4" x14ac:dyDescent="0.3">
      <c r="B17095" s="72" t="s">
        <v>404</v>
      </c>
      <c r="C17095" s="74" t="s">
        <v>149</v>
      </c>
      <c r="D17095" s="73">
        <v>9749.09</v>
      </c>
    </row>
    <row r="17096" spans="2:4" x14ac:dyDescent="0.3">
      <c r="B17096" s="72" t="s">
        <v>404</v>
      </c>
      <c r="C17096" s="74" t="s">
        <v>159</v>
      </c>
      <c r="D17096" s="73">
        <v>314045.38000000012</v>
      </c>
    </row>
    <row r="17097" spans="2:4" x14ac:dyDescent="0.3">
      <c r="B17097" s="72" t="s">
        <v>404</v>
      </c>
      <c r="C17097" s="74" t="s">
        <v>161</v>
      </c>
      <c r="D17097" s="73">
        <v>1002239.4999999999</v>
      </c>
    </row>
    <row r="17098" spans="2:4" x14ac:dyDescent="0.3">
      <c r="B17098" s="72" t="s">
        <v>404</v>
      </c>
      <c r="C17098" s="74" t="s">
        <v>163</v>
      </c>
      <c r="D17098" s="73">
        <v>219014.51</v>
      </c>
    </row>
    <row r="17099" spans="2:4" x14ac:dyDescent="0.3">
      <c r="B17099" s="72" t="s">
        <v>404</v>
      </c>
      <c r="C17099" s="74" t="s">
        <v>165</v>
      </c>
      <c r="D17099" s="73">
        <v>538472.02</v>
      </c>
    </row>
    <row r="17100" spans="2:4" x14ac:dyDescent="0.3">
      <c r="B17100" s="72" t="s">
        <v>404</v>
      </c>
      <c r="C17100" s="74" t="s">
        <v>124</v>
      </c>
      <c r="D17100" s="73">
        <v>504265.59</v>
      </c>
    </row>
    <row r="17101" spans="2:4" x14ac:dyDescent="0.3">
      <c r="B17101" s="72" t="s">
        <v>404</v>
      </c>
      <c r="C17101" s="74" t="s">
        <v>126</v>
      </c>
      <c r="D17101" s="73">
        <v>30831.970000000005</v>
      </c>
    </row>
    <row r="17102" spans="2:4" x14ac:dyDescent="0.3">
      <c r="B17102" s="72" t="s">
        <v>404</v>
      </c>
      <c r="C17102" s="74" t="s">
        <v>128</v>
      </c>
      <c r="D17102" s="73">
        <v>276730.08</v>
      </c>
    </row>
    <row r="17103" spans="2:4" x14ac:dyDescent="0.3">
      <c r="B17103" s="72" t="s">
        <v>404</v>
      </c>
      <c r="C17103" s="74" t="s">
        <v>130</v>
      </c>
      <c r="D17103" s="73">
        <v>128537.63</v>
      </c>
    </row>
    <row r="17104" spans="2:4" x14ac:dyDescent="0.3">
      <c r="B17104" s="72" t="s">
        <v>404</v>
      </c>
      <c r="C17104" s="74" t="s">
        <v>132</v>
      </c>
      <c r="D17104" s="73">
        <v>465853.0199999999</v>
      </c>
    </row>
    <row r="17105" spans="2:4" x14ac:dyDescent="0.3">
      <c r="B17105" s="72" t="s">
        <v>404</v>
      </c>
      <c r="C17105" s="74" t="s">
        <v>39</v>
      </c>
      <c r="D17105" s="73">
        <v>18948.46</v>
      </c>
    </row>
    <row r="17106" spans="2:4" x14ac:dyDescent="0.3">
      <c r="B17106" s="72" t="s">
        <v>404</v>
      </c>
      <c r="C17106" s="74" t="s">
        <v>47</v>
      </c>
      <c r="D17106" s="73">
        <v>92316</v>
      </c>
    </row>
    <row r="17107" spans="2:4" x14ac:dyDescent="0.3">
      <c r="B17107" s="72" t="s">
        <v>404</v>
      </c>
      <c r="C17107" s="74" t="s">
        <v>49</v>
      </c>
      <c r="D17107" s="73">
        <v>201790.55</v>
      </c>
    </row>
    <row r="17108" spans="2:4" x14ac:dyDescent="0.3">
      <c r="B17108" s="72" t="s">
        <v>404</v>
      </c>
      <c r="C17108" s="74" t="s">
        <v>55</v>
      </c>
      <c r="D17108" s="73">
        <v>253865.94</v>
      </c>
    </row>
    <row r="17109" spans="2:4" x14ac:dyDescent="0.3">
      <c r="B17109" s="72" t="s">
        <v>404</v>
      </c>
      <c r="C17109" s="74" t="s">
        <v>57</v>
      </c>
      <c r="D17109" s="73">
        <v>21218.2</v>
      </c>
    </row>
    <row r="17110" spans="2:4" x14ac:dyDescent="0.3">
      <c r="B17110" s="72" t="s">
        <v>404</v>
      </c>
      <c r="C17110" s="74" t="s">
        <v>63</v>
      </c>
      <c r="D17110" s="73">
        <v>138255.29999999999</v>
      </c>
    </row>
    <row r="17111" spans="2:4" x14ac:dyDescent="0.3">
      <c r="B17111" s="72" t="s">
        <v>404</v>
      </c>
      <c r="C17111" s="74" t="s">
        <v>65</v>
      </c>
      <c r="D17111" s="73">
        <v>10832.560000000001</v>
      </c>
    </row>
    <row r="17112" spans="2:4" x14ac:dyDescent="0.3">
      <c r="B17112" s="72" t="s">
        <v>404</v>
      </c>
      <c r="C17112" s="74" t="s">
        <v>67</v>
      </c>
      <c r="D17112" s="73">
        <v>5913.04</v>
      </c>
    </row>
    <row r="17113" spans="2:4" x14ac:dyDescent="0.3">
      <c r="B17113" s="72" t="s">
        <v>404</v>
      </c>
      <c r="C17113" s="74" t="s">
        <v>69</v>
      </c>
      <c r="D17113" s="73">
        <v>79867.070000000007</v>
      </c>
    </row>
    <row r="17114" spans="2:4" x14ac:dyDescent="0.3">
      <c r="B17114" s="72" t="s">
        <v>404</v>
      </c>
      <c r="C17114" s="74" t="s">
        <v>71</v>
      </c>
      <c r="D17114" s="73">
        <v>231650.74</v>
      </c>
    </row>
    <row r="17115" spans="2:4" x14ac:dyDescent="0.3">
      <c r="B17115" s="72" t="s">
        <v>404</v>
      </c>
      <c r="C17115" s="74" t="s">
        <v>73</v>
      </c>
      <c r="D17115" s="73">
        <v>6728.75</v>
      </c>
    </row>
    <row r="17116" spans="2:4" x14ac:dyDescent="0.3">
      <c r="B17116" s="72" t="s">
        <v>404</v>
      </c>
      <c r="C17116" s="74" t="s">
        <v>85</v>
      </c>
      <c r="D17116" s="73">
        <v>55296.03</v>
      </c>
    </row>
    <row r="17117" spans="2:4" x14ac:dyDescent="0.3">
      <c r="B17117" s="72" t="s">
        <v>404</v>
      </c>
      <c r="C17117" s="74" t="s">
        <v>89</v>
      </c>
      <c r="D17117" s="73">
        <v>356.98</v>
      </c>
    </row>
    <row r="17118" spans="2:4" x14ac:dyDescent="0.3">
      <c r="B17118" s="72" t="s">
        <v>404</v>
      </c>
      <c r="C17118" s="74" t="s">
        <v>91</v>
      </c>
      <c r="D17118" s="73">
        <v>108396.95999999999</v>
      </c>
    </row>
    <row r="17119" spans="2:4" x14ac:dyDescent="0.3">
      <c r="B17119" s="72" t="s">
        <v>404</v>
      </c>
      <c r="C17119" s="74" t="s">
        <v>93</v>
      </c>
      <c r="D17119" s="73">
        <v>30146.29</v>
      </c>
    </row>
    <row r="17120" spans="2:4" x14ac:dyDescent="0.3">
      <c r="B17120" s="72" t="s">
        <v>404</v>
      </c>
      <c r="C17120" s="74" t="s">
        <v>95</v>
      </c>
      <c r="D17120" s="73">
        <v>34024.25</v>
      </c>
    </row>
    <row r="17121" spans="2:4" x14ac:dyDescent="0.3">
      <c r="B17121" s="72" t="s">
        <v>404</v>
      </c>
      <c r="C17121" s="74" t="s">
        <v>97</v>
      </c>
      <c r="D17121" s="73">
        <v>3975.77</v>
      </c>
    </row>
    <row r="17122" spans="2:4" x14ac:dyDescent="0.3">
      <c r="B17122" s="72" t="s">
        <v>404</v>
      </c>
      <c r="C17122" s="74" t="s">
        <v>99</v>
      </c>
      <c r="D17122" s="73">
        <v>2452.91</v>
      </c>
    </row>
    <row r="17123" spans="2:4" x14ac:dyDescent="0.3">
      <c r="B17123" s="72" t="s">
        <v>404</v>
      </c>
      <c r="C17123" s="74" t="s">
        <v>101</v>
      </c>
      <c r="D17123" s="73">
        <v>87007.32</v>
      </c>
    </row>
    <row r="17124" spans="2:4" x14ac:dyDescent="0.3">
      <c r="B17124" s="72" t="s">
        <v>404</v>
      </c>
      <c r="C17124" s="74" t="s">
        <v>105</v>
      </c>
      <c r="D17124" s="73">
        <v>21537.37</v>
      </c>
    </row>
    <row r="17125" spans="2:4" x14ac:dyDescent="0.3">
      <c r="B17125" s="72" t="s">
        <v>404</v>
      </c>
      <c r="C17125" s="74" t="s">
        <v>107</v>
      </c>
      <c r="D17125" s="73">
        <v>4157.6000000000004</v>
      </c>
    </row>
    <row r="17126" spans="2:4" x14ac:dyDescent="0.3">
      <c r="B17126" s="72" t="s">
        <v>404</v>
      </c>
      <c r="C17126" s="74" t="s">
        <v>109</v>
      </c>
      <c r="D17126" s="73">
        <v>215605.97</v>
      </c>
    </row>
    <row r="17127" spans="2:4" x14ac:dyDescent="0.3">
      <c r="B17127" s="72" t="s">
        <v>404</v>
      </c>
      <c r="C17127" s="74" t="s">
        <v>111</v>
      </c>
      <c r="D17127" s="73">
        <v>39907.06</v>
      </c>
    </row>
    <row r="17128" spans="2:4" x14ac:dyDescent="0.3">
      <c r="B17128" s="72" t="s">
        <v>404</v>
      </c>
      <c r="C17128" s="74" t="s">
        <v>119</v>
      </c>
      <c r="D17128" s="73">
        <v>3348.69</v>
      </c>
    </row>
    <row r="17129" spans="2:4" x14ac:dyDescent="0.3">
      <c r="B17129" s="72" t="s">
        <v>404</v>
      </c>
      <c r="C17129" s="74" t="s">
        <v>121</v>
      </c>
      <c r="D17129" s="73">
        <v>36</v>
      </c>
    </row>
    <row r="17130" spans="2:4" x14ac:dyDescent="0.3">
      <c r="B17130" s="72" t="s">
        <v>404</v>
      </c>
      <c r="C17130" s="74" t="s">
        <v>22</v>
      </c>
      <c r="D17130" s="73">
        <v>46262.969999999994</v>
      </c>
    </row>
    <row r="17131" spans="2:4" x14ac:dyDescent="0.3">
      <c r="B17131" s="72" t="s">
        <v>404</v>
      </c>
      <c r="C17131" s="74" t="s">
        <v>14</v>
      </c>
      <c r="D17131" s="73">
        <v>132782.34</v>
      </c>
    </row>
    <row r="17132" spans="2:4" x14ac:dyDescent="0.3">
      <c r="B17132" s="72" t="s">
        <v>388</v>
      </c>
      <c r="C17132" s="74" t="s">
        <v>194</v>
      </c>
      <c r="D17132" s="73">
        <v>58276.85</v>
      </c>
    </row>
    <row r="17133" spans="2:4" x14ac:dyDescent="0.3">
      <c r="B17133" s="72" t="s">
        <v>388</v>
      </c>
      <c r="C17133" s="74" t="s">
        <v>193</v>
      </c>
      <c r="D17133" s="73">
        <v>-58276.85</v>
      </c>
    </row>
    <row r="17134" spans="2:4" x14ac:dyDescent="0.3">
      <c r="B17134" s="72" t="s">
        <v>388</v>
      </c>
      <c r="C17134" s="74" t="s">
        <v>186</v>
      </c>
      <c r="D17134" s="73">
        <v>3406.94</v>
      </c>
    </row>
    <row r="17135" spans="2:4" x14ac:dyDescent="0.3">
      <c r="B17135" s="72" t="s">
        <v>388</v>
      </c>
      <c r="C17135" s="74" t="s">
        <v>187</v>
      </c>
      <c r="D17135" s="73">
        <v>48634.22</v>
      </c>
    </row>
    <row r="17136" spans="2:4" x14ac:dyDescent="0.3">
      <c r="B17136" s="72" t="s">
        <v>388</v>
      </c>
      <c r="C17136" s="74" t="s">
        <v>190</v>
      </c>
      <c r="D17136" s="73">
        <v>500168.06999999995</v>
      </c>
    </row>
    <row r="17137" spans="2:4" x14ac:dyDescent="0.3">
      <c r="B17137" s="72" t="s">
        <v>388</v>
      </c>
      <c r="C17137" s="74" t="s">
        <v>191</v>
      </c>
      <c r="D17137" s="73">
        <v>71254.11</v>
      </c>
    </row>
    <row r="17138" spans="2:4" x14ac:dyDescent="0.3">
      <c r="B17138" s="72" t="s">
        <v>388</v>
      </c>
      <c r="C17138" s="74" t="s">
        <v>192</v>
      </c>
      <c r="D17138" s="73">
        <v>9571514.8900000006</v>
      </c>
    </row>
    <row r="17139" spans="2:4" x14ac:dyDescent="0.3">
      <c r="B17139" s="72" t="s">
        <v>388</v>
      </c>
      <c r="C17139" s="74" t="s">
        <v>172</v>
      </c>
      <c r="D17139" s="73">
        <v>1304.05</v>
      </c>
    </row>
    <row r="17140" spans="2:4" x14ac:dyDescent="0.3">
      <c r="B17140" s="72" t="s">
        <v>388</v>
      </c>
      <c r="C17140" s="74" t="s">
        <v>174</v>
      </c>
      <c r="D17140" s="73">
        <v>165299.96</v>
      </c>
    </row>
    <row r="17141" spans="2:4" x14ac:dyDescent="0.3">
      <c r="B17141" s="72" t="s">
        <v>388</v>
      </c>
      <c r="C17141" s="74" t="s">
        <v>178</v>
      </c>
      <c r="D17141" s="73">
        <v>87435.180000000008</v>
      </c>
    </row>
    <row r="17142" spans="2:4" x14ac:dyDescent="0.3">
      <c r="B17142" s="72" t="s">
        <v>388</v>
      </c>
      <c r="C17142" s="74" t="s">
        <v>180</v>
      </c>
      <c r="D17142" s="73">
        <v>160543.38</v>
      </c>
    </row>
    <row r="17143" spans="2:4" x14ac:dyDescent="0.3">
      <c r="B17143" s="72" t="s">
        <v>388</v>
      </c>
      <c r="C17143" s="74" t="s">
        <v>182</v>
      </c>
      <c r="D17143" s="73">
        <v>3895725.6199999996</v>
      </c>
    </row>
    <row r="17144" spans="2:4" x14ac:dyDescent="0.3">
      <c r="B17144" s="72" t="s">
        <v>388</v>
      </c>
      <c r="C17144" s="74" t="s">
        <v>135</v>
      </c>
      <c r="D17144" s="73">
        <v>22083.64</v>
      </c>
    </row>
    <row r="17145" spans="2:4" x14ac:dyDescent="0.3">
      <c r="B17145" s="72" t="s">
        <v>388</v>
      </c>
      <c r="C17145" s="74" t="s">
        <v>137</v>
      </c>
      <c r="D17145" s="73">
        <v>376.9</v>
      </c>
    </row>
    <row r="17146" spans="2:4" x14ac:dyDescent="0.3">
      <c r="B17146" s="72" t="s">
        <v>388</v>
      </c>
      <c r="C17146" s="74" t="s">
        <v>139</v>
      </c>
      <c r="D17146" s="73">
        <v>1196712.5800000003</v>
      </c>
    </row>
    <row r="17147" spans="2:4" x14ac:dyDescent="0.3">
      <c r="B17147" s="72" t="s">
        <v>388</v>
      </c>
      <c r="C17147" s="74" t="s">
        <v>141</v>
      </c>
      <c r="D17147" s="73">
        <v>1336751.42</v>
      </c>
    </row>
    <row r="17148" spans="2:4" x14ac:dyDescent="0.3">
      <c r="B17148" s="72" t="s">
        <v>388</v>
      </c>
      <c r="C17148" s="74" t="s">
        <v>143</v>
      </c>
      <c r="D17148" s="73">
        <v>50554.140000000007</v>
      </c>
    </row>
    <row r="17149" spans="2:4" x14ac:dyDescent="0.3">
      <c r="B17149" s="72" t="s">
        <v>388</v>
      </c>
      <c r="C17149" s="74" t="s">
        <v>145</v>
      </c>
      <c r="D17149" s="73">
        <v>50192.490000000005</v>
      </c>
    </row>
    <row r="17150" spans="2:4" x14ac:dyDescent="0.3">
      <c r="B17150" s="72" t="s">
        <v>388</v>
      </c>
      <c r="C17150" s="74" t="s">
        <v>147</v>
      </c>
      <c r="D17150" s="73">
        <v>232.3</v>
      </c>
    </row>
    <row r="17151" spans="2:4" x14ac:dyDescent="0.3">
      <c r="B17151" s="72" t="s">
        <v>388</v>
      </c>
      <c r="C17151" s="74" t="s">
        <v>149</v>
      </c>
      <c r="D17151" s="73">
        <v>10121.950000000001</v>
      </c>
    </row>
    <row r="17152" spans="2:4" x14ac:dyDescent="0.3">
      <c r="B17152" s="72" t="s">
        <v>388</v>
      </c>
      <c r="C17152" s="74" t="s">
        <v>159</v>
      </c>
      <c r="D17152" s="73">
        <v>449920.41000000003</v>
      </c>
    </row>
    <row r="17153" spans="2:4" x14ac:dyDescent="0.3">
      <c r="B17153" s="72" t="s">
        <v>388</v>
      </c>
      <c r="C17153" s="74" t="s">
        <v>161</v>
      </c>
      <c r="D17153" s="73">
        <v>1416477.02</v>
      </c>
    </row>
    <row r="17154" spans="2:4" x14ac:dyDescent="0.3">
      <c r="B17154" s="72" t="s">
        <v>388</v>
      </c>
      <c r="C17154" s="74" t="s">
        <v>163</v>
      </c>
      <c r="D17154" s="73">
        <v>323304.87</v>
      </c>
    </row>
    <row r="17155" spans="2:4" x14ac:dyDescent="0.3">
      <c r="B17155" s="72" t="s">
        <v>388</v>
      </c>
      <c r="C17155" s="74" t="s">
        <v>165</v>
      </c>
      <c r="D17155" s="73">
        <v>761764.19</v>
      </c>
    </row>
    <row r="17156" spans="2:4" x14ac:dyDescent="0.3">
      <c r="B17156" s="72" t="s">
        <v>388</v>
      </c>
      <c r="C17156" s="74" t="s">
        <v>124</v>
      </c>
      <c r="D17156" s="73">
        <v>600758.70000000007</v>
      </c>
    </row>
    <row r="17157" spans="2:4" x14ac:dyDescent="0.3">
      <c r="B17157" s="72" t="s">
        <v>388</v>
      </c>
      <c r="C17157" s="74" t="s">
        <v>126</v>
      </c>
      <c r="D17157" s="73">
        <v>36844.11</v>
      </c>
    </row>
    <row r="17158" spans="2:4" x14ac:dyDescent="0.3">
      <c r="B17158" s="72" t="s">
        <v>388</v>
      </c>
      <c r="C17158" s="74" t="s">
        <v>128</v>
      </c>
      <c r="D17158" s="73">
        <v>537006.76</v>
      </c>
    </row>
    <row r="17159" spans="2:4" x14ac:dyDescent="0.3">
      <c r="B17159" s="72" t="s">
        <v>388</v>
      </c>
      <c r="C17159" s="74" t="s">
        <v>130</v>
      </c>
      <c r="D17159" s="73">
        <v>82256.91</v>
      </c>
    </row>
    <row r="17160" spans="2:4" x14ac:dyDescent="0.3">
      <c r="B17160" s="72" t="s">
        <v>388</v>
      </c>
      <c r="C17160" s="74" t="s">
        <v>132</v>
      </c>
      <c r="D17160" s="73">
        <v>2655192.75</v>
      </c>
    </row>
    <row r="17161" spans="2:4" x14ac:dyDescent="0.3">
      <c r="B17161" s="72" t="s">
        <v>388</v>
      </c>
      <c r="C17161" s="74" t="s">
        <v>29</v>
      </c>
      <c r="D17161" s="73">
        <v>1344.19</v>
      </c>
    </row>
    <row r="17162" spans="2:4" x14ac:dyDescent="0.3">
      <c r="B17162" s="72" t="s">
        <v>388</v>
      </c>
      <c r="C17162" s="74" t="s">
        <v>35</v>
      </c>
      <c r="D17162" s="73">
        <v>39493.97</v>
      </c>
    </row>
    <row r="17163" spans="2:4" x14ac:dyDescent="0.3">
      <c r="B17163" s="72" t="s">
        <v>388</v>
      </c>
      <c r="C17163" s="74" t="s">
        <v>39</v>
      </c>
      <c r="D17163" s="73">
        <v>56180.03</v>
      </c>
    </row>
    <row r="17164" spans="2:4" x14ac:dyDescent="0.3">
      <c r="B17164" s="72" t="s">
        <v>388</v>
      </c>
      <c r="C17164" s="74" t="s">
        <v>49</v>
      </c>
      <c r="D17164" s="73">
        <v>238904</v>
      </c>
    </row>
    <row r="17165" spans="2:4" x14ac:dyDescent="0.3">
      <c r="B17165" s="72" t="s">
        <v>388</v>
      </c>
      <c r="C17165" s="74" t="s">
        <v>51</v>
      </c>
      <c r="D17165" s="73">
        <v>96255.12</v>
      </c>
    </row>
    <row r="17166" spans="2:4" x14ac:dyDescent="0.3">
      <c r="B17166" s="72" t="s">
        <v>388</v>
      </c>
      <c r="C17166" s="74" t="s">
        <v>55</v>
      </c>
      <c r="D17166" s="73">
        <v>369523.67000000004</v>
      </c>
    </row>
    <row r="17167" spans="2:4" x14ac:dyDescent="0.3">
      <c r="B17167" s="72" t="s">
        <v>388</v>
      </c>
      <c r="C17167" s="74" t="s">
        <v>57</v>
      </c>
      <c r="D17167" s="73">
        <v>100599.70999999999</v>
      </c>
    </row>
    <row r="17168" spans="2:4" x14ac:dyDescent="0.3">
      <c r="B17168" s="72" t="s">
        <v>388</v>
      </c>
      <c r="C17168" s="74" t="s">
        <v>63</v>
      </c>
      <c r="D17168" s="73">
        <v>176327.03999999998</v>
      </c>
    </row>
    <row r="17169" spans="2:4" x14ac:dyDescent="0.3">
      <c r="B17169" s="72" t="s">
        <v>388</v>
      </c>
      <c r="C17169" s="74" t="s">
        <v>65</v>
      </c>
      <c r="D17169" s="73">
        <v>4445.42</v>
      </c>
    </row>
    <row r="17170" spans="2:4" x14ac:dyDescent="0.3">
      <c r="B17170" s="72" t="s">
        <v>388</v>
      </c>
      <c r="C17170" s="74" t="s">
        <v>67</v>
      </c>
      <c r="D17170" s="73">
        <v>3949.52</v>
      </c>
    </row>
    <row r="17171" spans="2:4" x14ac:dyDescent="0.3">
      <c r="B17171" s="72" t="s">
        <v>388</v>
      </c>
      <c r="C17171" s="74" t="s">
        <v>69</v>
      </c>
      <c r="D17171" s="73">
        <v>529449.22000000009</v>
      </c>
    </row>
    <row r="17172" spans="2:4" x14ac:dyDescent="0.3">
      <c r="B17172" s="72" t="s">
        <v>388</v>
      </c>
      <c r="C17172" s="74" t="s">
        <v>71</v>
      </c>
      <c r="D17172" s="73">
        <v>248611.65</v>
      </c>
    </row>
    <row r="17173" spans="2:4" x14ac:dyDescent="0.3">
      <c r="B17173" s="72" t="s">
        <v>388</v>
      </c>
      <c r="C17173" s="74" t="s">
        <v>81</v>
      </c>
      <c r="D17173" s="73">
        <v>807.5</v>
      </c>
    </row>
    <row r="17174" spans="2:4" x14ac:dyDescent="0.3">
      <c r="B17174" s="72" t="s">
        <v>388</v>
      </c>
      <c r="C17174" s="74" t="s">
        <v>85</v>
      </c>
      <c r="D17174" s="73">
        <v>2752.6800000000003</v>
      </c>
    </row>
    <row r="17175" spans="2:4" x14ac:dyDescent="0.3">
      <c r="B17175" s="72" t="s">
        <v>388</v>
      </c>
      <c r="C17175" s="74" t="s">
        <v>89</v>
      </c>
      <c r="D17175" s="73">
        <v>7307.48</v>
      </c>
    </row>
    <row r="17176" spans="2:4" x14ac:dyDescent="0.3">
      <c r="B17176" s="72" t="s">
        <v>388</v>
      </c>
      <c r="C17176" s="74" t="s">
        <v>91</v>
      </c>
      <c r="D17176" s="73">
        <v>2635092.7400000002</v>
      </c>
    </row>
    <row r="17177" spans="2:4" x14ac:dyDescent="0.3">
      <c r="B17177" s="72" t="s">
        <v>388</v>
      </c>
      <c r="C17177" s="74" t="s">
        <v>93</v>
      </c>
      <c r="D17177" s="73">
        <v>16071.77</v>
      </c>
    </row>
    <row r="17178" spans="2:4" x14ac:dyDescent="0.3">
      <c r="B17178" s="72" t="s">
        <v>388</v>
      </c>
      <c r="C17178" s="74" t="s">
        <v>95</v>
      </c>
      <c r="D17178" s="73">
        <v>81715.78</v>
      </c>
    </row>
    <row r="17179" spans="2:4" x14ac:dyDescent="0.3">
      <c r="B17179" s="72" t="s">
        <v>388</v>
      </c>
      <c r="C17179" s="74" t="s">
        <v>97</v>
      </c>
      <c r="D17179" s="73">
        <v>26890.93</v>
      </c>
    </row>
    <row r="17180" spans="2:4" x14ac:dyDescent="0.3">
      <c r="B17180" s="72" t="s">
        <v>388</v>
      </c>
      <c r="C17180" s="74" t="s">
        <v>101</v>
      </c>
      <c r="D17180" s="73">
        <v>8210.25</v>
      </c>
    </row>
    <row r="17181" spans="2:4" x14ac:dyDescent="0.3">
      <c r="B17181" s="72" t="s">
        <v>388</v>
      </c>
      <c r="C17181" s="74" t="s">
        <v>105</v>
      </c>
      <c r="D17181" s="73">
        <v>18834.009999999998</v>
      </c>
    </row>
    <row r="17182" spans="2:4" x14ac:dyDescent="0.3">
      <c r="B17182" s="72" t="s">
        <v>388</v>
      </c>
      <c r="C17182" s="74" t="s">
        <v>107</v>
      </c>
      <c r="D17182" s="73">
        <v>47513.36</v>
      </c>
    </row>
    <row r="17183" spans="2:4" x14ac:dyDescent="0.3">
      <c r="B17183" s="72" t="s">
        <v>388</v>
      </c>
      <c r="C17183" s="74" t="s">
        <v>109</v>
      </c>
      <c r="D17183" s="73">
        <v>97378.66</v>
      </c>
    </row>
    <row r="17184" spans="2:4" x14ac:dyDescent="0.3">
      <c r="B17184" s="72" t="s">
        <v>388</v>
      </c>
      <c r="C17184" s="74" t="s">
        <v>111</v>
      </c>
      <c r="D17184" s="73">
        <v>284590.08000000002</v>
      </c>
    </row>
    <row r="17185" spans="2:4" x14ac:dyDescent="0.3">
      <c r="B17185" s="72" t="s">
        <v>388</v>
      </c>
      <c r="C17185" s="74" t="s">
        <v>117</v>
      </c>
      <c r="D17185" s="73">
        <v>180180</v>
      </c>
    </row>
    <row r="17186" spans="2:4" x14ac:dyDescent="0.3">
      <c r="B17186" s="72" t="s">
        <v>388</v>
      </c>
      <c r="C17186" s="74" t="s">
        <v>119</v>
      </c>
      <c r="D17186" s="73">
        <v>9091.17</v>
      </c>
    </row>
    <row r="17187" spans="2:4" x14ac:dyDescent="0.3">
      <c r="B17187" s="72" t="s">
        <v>388</v>
      </c>
      <c r="C17187" s="74" t="s">
        <v>121</v>
      </c>
      <c r="D17187" s="73">
        <v>74738.759999999995</v>
      </c>
    </row>
    <row r="17188" spans="2:4" x14ac:dyDescent="0.3">
      <c r="B17188" s="72" t="s">
        <v>388</v>
      </c>
      <c r="C17188" s="74" t="s">
        <v>22</v>
      </c>
      <c r="D17188" s="73">
        <v>112978.69</v>
      </c>
    </row>
    <row r="17189" spans="2:4" x14ac:dyDescent="0.3">
      <c r="B17189" s="72" t="s">
        <v>388</v>
      </c>
      <c r="C17189" s="74" t="s">
        <v>6</v>
      </c>
      <c r="D17189" s="73">
        <v>101171.39</v>
      </c>
    </row>
    <row r="17190" spans="2:4" x14ac:dyDescent="0.3">
      <c r="B17190" s="72" t="s">
        <v>388</v>
      </c>
      <c r="C17190" s="74" t="s">
        <v>12</v>
      </c>
      <c r="D17190" s="73">
        <v>61804.62</v>
      </c>
    </row>
    <row r="17191" spans="2:4" x14ac:dyDescent="0.3">
      <c r="B17191" s="72" t="s">
        <v>388</v>
      </c>
      <c r="C17191" s="74" t="s">
        <v>20</v>
      </c>
      <c r="D17191" s="73">
        <v>1066350.81</v>
      </c>
    </row>
    <row r="17192" spans="2:4" x14ac:dyDescent="0.3">
      <c r="B17192" s="72" t="s">
        <v>844</v>
      </c>
      <c r="C17192" s="74" t="s">
        <v>194</v>
      </c>
      <c r="D17192" s="73">
        <v>75384.340000000011</v>
      </c>
    </row>
    <row r="17193" spans="2:4" x14ac:dyDescent="0.3">
      <c r="B17193" s="72" t="s">
        <v>844</v>
      </c>
      <c r="C17193" s="74" t="s">
        <v>193</v>
      </c>
      <c r="D17193" s="73">
        <v>-75384.34</v>
      </c>
    </row>
    <row r="17194" spans="2:4" x14ac:dyDescent="0.3">
      <c r="B17194" s="72" t="s">
        <v>844</v>
      </c>
      <c r="C17194" s="74" t="s">
        <v>185</v>
      </c>
      <c r="D17194" s="73">
        <v>35538</v>
      </c>
    </row>
    <row r="17195" spans="2:4" x14ac:dyDescent="0.3">
      <c r="B17195" s="72" t="s">
        <v>844</v>
      </c>
      <c r="C17195" s="74" t="s">
        <v>186</v>
      </c>
      <c r="D17195" s="73">
        <v>109283.22</v>
      </c>
    </row>
    <row r="17196" spans="2:4" x14ac:dyDescent="0.3">
      <c r="B17196" s="72" t="s">
        <v>844</v>
      </c>
      <c r="C17196" s="74" t="s">
        <v>187</v>
      </c>
      <c r="D17196" s="73">
        <v>384502.62</v>
      </c>
    </row>
    <row r="17197" spans="2:4" x14ac:dyDescent="0.3">
      <c r="B17197" s="72" t="s">
        <v>844</v>
      </c>
      <c r="C17197" s="74" t="s">
        <v>190</v>
      </c>
      <c r="D17197" s="73">
        <v>466115.4</v>
      </c>
    </row>
    <row r="17198" spans="2:4" x14ac:dyDescent="0.3">
      <c r="B17198" s="72" t="s">
        <v>844</v>
      </c>
      <c r="C17198" s="74" t="s">
        <v>191</v>
      </c>
      <c r="D17198" s="73">
        <v>236083.9</v>
      </c>
    </row>
    <row r="17199" spans="2:4" x14ac:dyDescent="0.3">
      <c r="B17199" s="72" t="s">
        <v>844</v>
      </c>
      <c r="C17199" s="74" t="s">
        <v>192</v>
      </c>
      <c r="D17199" s="73">
        <v>6716247.7299999995</v>
      </c>
    </row>
    <row r="17200" spans="2:4" x14ac:dyDescent="0.3">
      <c r="B17200" s="72" t="s">
        <v>844</v>
      </c>
      <c r="C17200" s="74" t="s">
        <v>172</v>
      </c>
      <c r="D17200" s="73">
        <v>18450.21</v>
      </c>
    </row>
    <row r="17201" spans="2:4" x14ac:dyDescent="0.3">
      <c r="B17201" s="72" t="s">
        <v>844</v>
      </c>
      <c r="C17201" s="74" t="s">
        <v>174</v>
      </c>
      <c r="D17201" s="73">
        <v>70534.989999999991</v>
      </c>
    </row>
    <row r="17202" spans="2:4" x14ac:dyDescent="0.3">
      <c r="B17202" s="72" t="s">
        <v>844</v>
      </c>
      <c r="C17202" s="74" t="s">
        <v>178</v>
      </c>
      <c r="D17202" s="73">
        <v>106742.40000000002</v>
      </c>
    </row>
    <row r="17203" spans="2:4" x14ac:dyDescent="0.3">
      <c r="B17203" s="72" t="s">
        <v>844</v>
      </c>
      <c r="C17203" s="74" t="s">
        <v>180</v>
      </c>
      <c r="D17203" s="73">
        <v>61587.85</v>
      </c>
    </row>
    <row r="17204" spans="2:4" x14ac:dyDescent="0.3">
      <c r="B17204" s="72" t="s">
        <v>844</v>
      </c>
      <c r="C17204" s="74" t="s">
        <v>182</v>
      </c>
      <c r="D17204" s="73">
        <v>2476695.0199999996</v>
      </c>
    </row>
    <row r="17205" spans="2:4" x14ac:dyDescent="0.3">
      <c r="B17205" s="72" t="s">
        <v>844</v>
      </c>
      <c r="C17205" s="74" t="s">
        <v>135</v>
      </c>
      <c r="D17205" s="73">
        <v>16216.409999999998</v>
      </c>
    </row>
    <row r="17206" spans="2:4" x14ac:dyDescent="0.3">
      <c r="B17206" s="72" t="s">
        <v>844</v>
      </c>
      <c r="C17206" s="74" t="s">
        <v>137</v>
      </c>
      <c r="D17206" s="73">
        <v>54666.839999999989</v>
      </c>
    </row>
    <row r="17207" spans="2:4" x14ac:dyDescent="0.3">
      <c r="B17207" s="72" t="s">
        <v>844</v>
      </c>
      <c r="C17207" s="74" t="s">
        <v>139</v>
      </c>
      <c r="D17207" s="73">
        <v>811596</v>
      </c>
    </row>
    <row r="17208" spans="2:4" x14ac:dyDescent="0.3">
      <c r="B17208" s="72" t="s">
        <v>844</v>
      </c>
      <c r="C17208" s="74" t="s">
        <v>141</v>
      </c>
      <c r="D17208" s="73">
        <v>1069013.0000000002</v>
      </c>
    </row>
    <row r="17209" spans="2:4" x14ac:dyDescent="0.3">
      <c r="B17209" s="72" t="s">
        <v>844</v>
      </c>
      <c r="C17209" s="74" t="s">
        <v>143</v>
      </c>
      <c r="D17209" s="73">
        <v>30241.430000000004</v>
      </c>
    </row>
    <row r="17210" spans="2:4" x14ac:dyDescent="0.3">
      <c r="B17210" s="72" t="s">
        <v>844</v>
      </c>
      <c r="C17210" s="74" t="s">
        <v>145</v>
      </c>
      <c r="D17210" s="73">
        <v>43379.890000000007</v>
      </c>
    </row>
    <row r="17211" spans="2:4" x14ac:dyDescent="0.3">
      <c r="B17211" s="72" t="s">
        <v>844</v>
      </c>
      <c r="C17211" s="74" t="s">
        <v>147</v>
      </c>
      <c r="D17211" s="73">
        <v>4857.4100000000008</v>
      </c>
    </row>
    <row r="17212" spans="2:4" x14ac:dyDescent="0.3">
      <c r="B17212" s="72" t="s">
        <v>844</v>
      </c>
      <c r="C17212" s="74" t="s">
        <v>149</v>
      </c>
      <c r="D17212" s="73">
        <v>14042.910000000003</v>
      </c>
    </row>
    <row r="17213" spans="2:4" x14ac:dyDescent="0.3">
      <c r="B17213" s="72" t="s">
        <v>844</v>
      </c>
      <c r="C17213" s="74" t="s">
        <v>159</v>
      </c>
      <c r="D17213" s="73">
        <v>303979.27999999997</v>
      </c>
    </row>
    <row r="17214" spans="2:4" x14ac:dyDescent="0.3">
      <c r="B17214" s="72" t="s">
        <v>844</v>
      </c>
      <c r="C17214" s="74" t="s">
        <v>161</v>
      </c>
      <c r="D17214" s="73">
        <v>1113127.7400000005</v>
      </c>
    </row>
    <row r="17215" spans="2:4" x14ac:dyDescent="0.3">
      <c r="B17215" s="72" t="s">
        <v>844</v>
      </c>
      <c r="C17215" s="74" t="s">
        <v>163</v>
      </c>
      <c r="D17215" s="73">
        <v>203203.96</v>
      </c>
    </row>
    <row r="17216" spans="2:4" x14ac:dyDescent="0.3">
      <c r="B17216" s="72" t="s">
        <v>844</v>
      </c>
      <c r="C17216" s="74" t="s">
        <v>165</v>
      </c>
      <c r="D17216" s="73">
        <v>588758.89999999967</v>
      </c>
    </row>
    <row r="17217" spans="2:4" x14ac:dyDescent="0.3">
      <c r="B17217" s="72" t="s">
        <v>844</v>
      </c>
      <c r="C17217" s="74" t="s">
        <v>124</v>
      </c>
      <c r="D17217" s="73">
        <v>189427.1</v>
      </c>
    </row>
    <row r="17218" spans="2:4" x14ac:dyDescent="0.3">
      <c r="B17218" s="72" t="s">
        <v>844</v>
      </c>
      <c r="C17218" s="74" t="s">
        <v>126</v>
      </c>
      <c r="D17218" s="73">
        <v>25245.200000000004</v>
      </c>
    </row>
    <row r="17219" spans="2:4" x14ac:dyDescent="0.3">
      <c r="B17219" s="72" t="s">
        <v>844</v>
      </c>
      <c r="C17219" s="74" t="s">
        <v>128</v>
      </c>
      <c r="D17219" s="73">
        <v>361244.87</v>
      </c>
    </row>
    <row r="17220" spans="2:4" x14ac:dyDescent="0.3">
      <c r="B17220" s="72" t="s">
        <v>844</v>
      </c>
      <c r="C17220" s="74" t="s">
        <v>130</v>
      </c>
      <c r="D17220" s="73">
        <v>60968.54</v>
      </c>
    </row>
    <row r="17221" spans="2:4" x14ac:dyDescent="0.3">
      <c r="B17221" s="72" t="s">
        <v>844</v>
      </c>
      <c r="C17221" s="74" t="s">
        <v>132</v>
      </c>
      <c r="D17221" s="73">
        <v>854785.90000000014</v>
      </c>
    </row>
    <row r="17222" spans="2:4" x14ac:dyDescent="0.3">
      <c r="B17222" s="72" t="s">
        <v>844</v>
      </c>
      <c r="C17222" s="74" t="s">
        <v>39</v>
      </c>
      <c r="D17222" s="73">
        <v>22132.539999999997</v>
      </c>
    </row>
    <row r="17223" spans="2:4" x14ac:dyDescent="0.3">
      <c r="B17223" s="72" t="s">
        <v>844</v>
      </c>
      <c r="C17223" s="74" t="s">
        <v>49</v>
      </c>
      <c r="D17223" s="73">
        <v>227363.43000000002</v>
      </c>
    </row>
    <row r="17224" spans="2:4" x14ac:dyDescent="0.3">
      <c r="B17224" s="72" t="s">
        <v>844</v>
      </c>
      <c r="C17224" s="74" t="s">
        <v>51</v>
      </c>
      <c r="D17224" s="73">
        <v>83679.97</v>
      </c>
    </row>
    <row r="17225" spans="2:4" x14ac:dyDescent="0.3">
      <c r="B17225" s="72" t="s">
        <v>844</v>
      </c>
      <c r="C17225" s="74" t="s">
        <v>55</v>
      </c>
      <c r="D17225" s="73">
        <v>105133.36</v>
      </c>
    </row>
    <row r="17226" spans="2:4" x14ac:dyDescent="0.3">
      <c r="B17226" s="72" t="s">
        <v>844</v>
      </c>
      <c r="C17226" s="74" t="s">
        <v>57</v>
      </c>
      <c r="D17226" s="73">
        <v>815</v>
      </c>
    </row>
    <row r="17227" spans="2:4" x14ac:dyDescent="0.3">
      <c r="B17227" s="72" t="s">
        <v>844</v>
      </c>
      <c r="C17227" s="74" t="s">
        <v>63</v>
      </c>
      <c r="D17227" s="73">
        <v>182686.95</v>
      </c>
    </row>
    <row r="17228" spans="2:4" x14ac:dyDescent="0.3">
      <c r="B17228" s="72" t="s">
        <v>844</v>
      </c>
      <c r="C17228" s="74" t="s">
        <v>67</v>
      </c>
      <c r="D17228" s="73">
        <v>1882.02</v>
      </c>
    </row>
    <row r="17229" spans="2:4" x14ac:dyDescent="0.3">
      <c r="B17229" s="72" t="s">
        <v>844</v>
      </c>
      <c r="C17229" s="74" t="s">
        <v>69</v>
      </c>
      <c r="D17229" s="73">
        <v>77042.039999999994</v>
      </c>
    </row>
    <row r="17230" spans="2:4" x14ac:dyDescent="0.3">
      <c r="B17230" s="72" t="s">
        <v>844</v>
      </c>
      <c r="C17230" s="74" t="s">
        <v>71</v>
      </c>
      <c r="D17230" s="73">
        <v>220561.34</v>
      </c>
    </row>
    <row r="17231" spans="2:4" x14ac:dyDescent="0.3">
      <c r="B17231" s="72" t="s">
        <v>844</v>
      </c>
      <c r="C17231" s="74" t="s">
        <v>81</v>
      </c>
      <c r="D17231" s="73">
        <v>32115.97</v>
      </c>
    </row>
    <row r="17232" spans="2:4" x14ac:dyDescent="0.3">
      <c r="B17232" s="72" t="s">
        <v>844</v>
      </c>
      <c r="C17232" s="74" t="s">
        <v>85</v>
      </c>
      <c r="D17232" s="73">
        <v>14645.3</v>
      </c>
    </row>
    <row r="17233" spans="2:4" x14ac:dyDescent="0.3">
      <c r="B17233" s="72" t="s">
        <v>844</v>
      </c>
      <c r="C17233" s="74" t="s">
        <v>87</v>
      </c>
      <c r="D17233" s="73">
        <v>108</v>
      </c>
    </row>
    <row r="17234" spans="2:4" x14ac:dyDescent="0.3">
      <c r="B17234" s="72" t="s">
        <v>844</v>
      </c>
      <c r="C17234" s="74" t="s">
        <v>91</v>
      </c>
      <c r="D17234" s="73">
        <v>241601.37999999998</v>
      </c>
    </row>
    <row r="17235" spans="2:4" x14ac:dyDescent="0.3">
      <c r="B17235" s="72" t="s">
        <v>844</v>
      </c>
      <c r="C17235" s="74" t="s">
        <v>93</v>
      </c>
      <c r="D17235" s="73">
        <v>46339.51</v>
      </c>
    </row>
    <row r="17236" spans="2:4" x14ac:dyDescent="0.3">
      <c r="B17236" s="72" t="s">
        <v>844</v>
      </c>
      <c r="C17236" s="74" t="s">
        <v>95</v>
      </c>
      <c r="D17236" s="73">
        <v>35079.58</v>
      </c>
    </row>
    <row r="17237" spans="2:4" x14ac:dyDescent="0.3">
      <c r="B17237" s="72" t="s">
        <v>844</v>
      </c>
      <c r="C17237" s="74" t="s">
        <v>97</v>
      </c>
      <c r="D17237" s="73">
        <v>78959.63</v>
      </c>
    </row>
    <row r="17238" spans="2:4" x14ac:dyDescent="0.3">
      <c r="B17238" s="72" t="s">
        <v>844</v>
      </c>
      <c r="C17238" s="74" t="s">
        <v>99</v>
      </c>
      <c r="D17238" s="73">
        <v>60591.68</v>
      </c>
    </row>
    <row r="17239" spans="2:4" x14ac:dyDescent="0.3">
      <c r="B17239" s="72" t="s">
        <v>844</v>
      </c>
      <c r="C17239" s="74" t="s">
        <v>101</v>
      </c>
      <c r="D17239" s="73">
        <v>9035.64</v>
      </c>
    </row>
    <row r="17240" spans="2:4" x14ac:dyDescent="0.3">
      <c r="B17240" s="72" t="s">
        <v>844</v>
      </c>
      <c r="C17240" s="74" t="s">
        <v>103</v>
      </c>
      <c r="D17240" s="73">
        <v>14666</v>
      </c>
    </row>
    <row r="17241" spans="2:4" x14ac:dyDescent="0.3">
      <c r="B17241" s="72" t="s">
        <v>844</v>
      </c>
      <c r="C17241" s="74" t="s">
        <v>105</v>
      </c>
      <c r="D17241" s="73">
        <v>14688.62</v>
      </c>
    </row>
    <row r="17242" spans="2:4" x14ac:dyDescent="0.3">
      <c r="B17242" s="72" t="s">
        <v>844</v>
      </c>
      <c r="C17242" s="74" t="s">
        <v>109</v>
      </c>
      <c r="D17242" s="73">
        <v>271538.56</v>
      </c>
    </row>
    <row r="17243" spans="2:4" x14ac:dyDescent="0.3">
      <c r="B17243" s="72" t="s">
        <v>844</v>
      </c>
      <c r="C17243" s="74" t="s">
        <v>111</v>
      </c>
      <c r="D17243" s="73">
        <v>60947.759999999995</v>
      </c>
    </row>
    <row r="17244" spans="2:4" x14ac:dyDescent="0.3">
      <c r="B17244" s="72" t="s">
        <v>844</v>
      </c>
      <c r="C17244" s="74" t="s">
        <v>117</v>
      </c>
      <c r="D17244" s="73">
        <v>459</v>
      </c>
    </row>
    <row r="17245" spans="2:4" x14ac:dyDescent="0.3">
      <c r="B17245" s="72" t="s">
        <v>844</v>
      </c>
      <c r="C17245" s="74" t="s">
        <v>119</v>
      </c>
      <c r="D17245" s="73">
        <v>3685.98</v>
      </c>
    </row>
    <row r="17246" spans="2:4" x14ac:dyDescent="0.3">
      <c r="B17246" s="72" t="s">
        <v>844</v>
      </c>
      <c r="C17246" s="74" t="s">
        <v>121</v>
      </c>
      <c r="D17246" s="73">
        <v>1996.3799999999999</v>
      </c>
    </row>
    <row r="17247" spans="2:4" x14ac:dyDescent="0.3">
      <c r="B17247" s="72" t="s">
        <v>844</v>
      </c>
      <c r="C17247" s="74" t="s">
        <v>22</v>
      </c>
      <c r="D17247" s="73">
        <v>40568.319999999992</v>
      </c>
    </row>
    <row r="17248" spans="2:4" x14ac:dyDescent="0.3">
      <c r="B17248" s="72" t="s">
        <v>844</v>
      </c>
      <c r="C17248" s="74" t="s">
        <v>6</v>
      </c>
      <c r="D17248" s="73">
        <v>96807.71</v>
      </c>
    </row>
    <row r="17249" spans="2:4" x14ac:dyDescent="0.3">
      <c r="B17249" s="72" t="s">
        <v>844</v>
      </c>
      <c r="C17249" s="74" t="s">
        <v>10</v>
      </c>
      <c r="D17249" s="73">
        <v>30535.469999999998</v>
      </c>
    </row>
    <row r="17250" spans="2:4" x14ac:dyDescent="0.3">
      <c r="B17250" s="72" t="s">
        <v>844</v>
      </c>
      <c r="C17250" s="74" t="s">
        <v>14</v>
      </c>
      <c r="D17250" s="73">
        <v>35580.050000000003</v>
      </c>
    </row>
    <row r="17251" spans="2:4" x14ac:dyDescent="0.3">
      <c r="B17251" s="72" t="s">
        <v>796</v>
      </c>
      <c r="C17251" s="74" t="s">
        <v>194</v>
      </c>
      <c r="D17251" s="73">
        <v>140488.56</v>
      </c>
    </row>
    <row r="17252" spans="2:4" x14ac:dyDescent="0.3">
      <c r="B17252" s="72" t="s">
        <v>796</v>
      </c>
      <c r="C17252" s="74" t="s">
        <v>193</v>
      </c>
      <c r="D17252" s="73">
        <v>-140488.56</v>
      </c>
    </row>
    <row r="17253" spans="2:4" x14ac:dyDescent="0.3">
      <c r="B17253" s="72" t="s">
        <v>796</v>
      </c>
      <c r="C17253" s="74" t="s">
        <v>185</v>
      </c>
      <c r="D17253" s="73">
        <v>113473</v>
      </c>
    </row>
    <row r="17254" spans="2:4" x14ac:dyDescent="0.3">
      <c r="B17254" s="72" t="s">
        <v>796</v>
      </c>
      <c r="C17254" s="74" t="s">
        <v>186</v>
      </c>
      <c r="D17254" s="73">
        <v>143550.03</v>
      </c>
    </row>
    <row r="17255" spans="2:4" x14ac:dyDescent="0.3">
      <c r="B17255" s="72" t="s">
        <v>796</v>
      </c>
      <c r="C17255" s="74" t="s">
        <v>187</v>
      </c>
      <c r="D17255" s="73">
        <v>683403.62</v>
      </c>
    </row>
    <row r="17256" spans="2:4" x14ac:dyDescent="0.3">
      <c r="B17256" s="72" t="s">
        <v>796</v>
      </c>
      <c r="C17256" s="74" t="s">
        <v>190</v>
      </c>
      <c r="D17256" s="73">
        <v>1447664.8800000001</v>
      </c>
    </row>
    <row r="17257" spans="2:4" x14ac:dyDescent="0.3">
      <c r="B17257" s="72" t="s">
        <v>796</v>
      </c>
      <c r="C17257" s="74" t="s">
        <v>191</v>
      </c>
      <c r="D17257" s="73">
        <v>809666.07</v>
      </c>
    </row>
    <row r="17258" spans="2:4" x14ac:dyDescent="0.3">
      <c r="B17258" s="72" t="s">
        <v>796</v>
      </c>
      <c r="C17258" s="74" t="s">
        <v>192</v>
      </c>
      <c r="D17258" s="73">
        <v>19969864.100000001</v>
      </c>
    </row>
    <row r="17259" spans="2:4" x14ac:dyDescent="0.3">
      <c r="B17259" s="72" t="s">
        <v>796</v>
      </c>
      <c r="C17259" s="74" t="s">
        <v>172</v>
      </c>
      <c r="D17259" s="73">
        <v>271620.65999999997</v>
      </c>
    </row>
    <row r="17260" spans="2:4" x14ac:dyDescent="0.3">
      <c r="B17260" s="72" t="s">
        <v>796</v>
      </c>
      <c r="C17260" s="74" t="s">
        <v>174</v>
      </c>
      <c r="D17260" s="73">
        <v>383796.63</v>
      </c>
    </row>
    <row r="17261" spans="2:4" x14ac:dyDescent="0.3">
      <c r="B17261" s="72" t="s">
        <v>796</v>
      </c>
      <c r="C17261" s="74" t="s">
        <v>178</v>
      </c>
      <c r="D17261" s="73">
        <v>462872.46000000008</v>
      </c>
    </row>
    <row r="17262" spans="2:4" x14ac:dyDescent="0.3">
      <c r="B17262" s="72" t="s">
        <v>796</v>
      </c>
      <c r="C17262" s="74" t="s">
        <v>180</v>
      </c>
      <c r="D17262" s="73">
        <v>222972.99</v>
      </c>
    </row>
    <row r="17263" spans="2:4" x14ac:dyDescent="0.3">
      <c r="B17263" s="72" t="s">
        <v>796</v>
      </c>
      <c r="C17263" s="74" t="s">
        <v>182</v>
      </c>
      <c r="D17263" s="73">
        <v>8229564.0099999998</v>
      </c>
    </row>
    <row r="17264" spans="2:4" x14ac:dyDescent="0.3">
      <c r="B17264" s="72" t="s">
        <v>796</v>
      </c>
      <c r="C17264" s="74" t="s">
        <v>139</v>
      </c>
      <c r="D17264" s="73">
        <v>2629065.11</v>
      </c>
    </row>
    <row r="17265" spans="2:4" x14ac:dyDescent="0.3">
      <c r="B17265" s="72" t="s">
        <v>796</v>
      </c>
      <c r="C17265" s="74" t="s">
        <v>141</v>
      </c>
      <c r="D17265" s="73">
        <v>3580200.9299999997</v>
      </c>
    </row>
    <row r="17266" spans="2:4" x14ac:dyDescent="0.3">
      <c r="B17266" s="72" t="s">
        <v>796</v>
      </c>
      <c r="C17266" s="74" t="s">
        <v>143</v>
      </c>
      <c r="D17266" s="73">
        <v>97165.679999999964</v>
      </c>
    </row>
    <row r="17267" spans="2:4" x14ac:dyDescent="0.3">
      <c r="B17267" s="72" t="s">
        <v>796</v>
      </c>
      <c r="C17267" s="74" t="s">
        <v>145</v>
      </c>
      <c r="D17267" s="73">
        <v>102278.17</v>
      </c>
    </row>
    <row r="17268" spans="2:4" x14ac:dyDescent="0.3">
      <c r="B17268" s="72" t="s">
        <v>796</v>
      </c>
      <c r="C17268" s="74" t="s">
        <v>147</v>
      </c>
      <c r="D17268" s="73">
        <v>16534.319999999996</v>
      </c>
    </row>
    <row r="17269" spans="2:4" x14ac:dyDescent="0.3">
      <c r="B17269" s="72" t="s">
        <v>796</v>
      </c>
      <c r="C17269" s="74" t="s">
        <v>149</v>
      </c>
      <c r="D17269" s="73">
        <v>40270.729999999989</v>
      </c>
    </row>
    <row r="17270" spans="2:4" x14ac:dyDescent="0.3">
      <c r="B17270" s="72" t="s">
        <v>796</v>
      </c>
      <c r="C17270" s="74" t="s">
        <v>159</v>
      </c>
      <c r="D17270" s="73">
        <v>1054410.1100000001</v>
      </c>
    </row>
    <row r="17271" spans="2:4" x14ac:dyDescent="0.3">
      <c r="B17271" s="72" t="s">
        <v>796</v>
      </c>
      <c r="C17271" s="74" t="s">
        <v>161</v>
      </c>
      <c r="D17271" s="73">
        <v>3239287.5999999996</v>
      </c>
    </row>
    <row r="17272" spans="2:4" x14ac:dyDescent="0.3">
      <c r="B17272" s="72" t="s">
        <v>796</v>
      </c>
      <c r="C17272" s="74" t="s">
        <v>163</v>
      </c>
      <c r="D17272" s="73">
        <v>710808.29999999981</v>
      </c>
    </row>
    <row r="17273" spans="2:4" x14ac:dyDescent="0.3">
      <c r="B17273" s="72" t="s">
        <v>796</v>
      </c>
      <c r="C17273" s="74" t="s">
        <v>165</v>
      </c>
      <c r="D17273" s="73">
        <v>1703968.33</v>
      </c>
    </row>
    <row r="17274" spans="2:4" x14ac:dyDescent="0.3">
      <c r="B17274" s="72" t="s">
        <v>796</v>
      </c>
      <c r="C17274" s="74" t="s">
        <v>167</v>
      </c>
      <c r="D17274" s="73">
        <v>201.74</v>
      </c>
    </row>
    <row r="17275" spans="2:4" x14ac:dyDescent="0.3">
      <c r="B17275" s="72" t="s">
        <v>796</v>
      </c>
      <c r="C17275" s="74" t="s">
        <v>169</v>
      </c>
      <c r="D17275" s="73">
        <v>3179.7</v>
      </c>
    </row>
    <row r="17276" spans="2:4" x14ac:dyDescent="0.3">
      <c r="B17276" s="72" t="s">
        <v>796</v>
      </c>
      <c r="C17276" s="74" t="s">
        <v>124</v>
      </c>
      <c r="D17276" s="73">
        <v>3235375.59</v>
      </c>
    </row>
    <row r="17277" spans="2:4" x14ac:dyDescent="0.3">
      <c r="B17277" s="72" t="s">
        <v>796</v>
      </c>
      <c r="C17277" s="74" t="s">
        <v>126</v>
      </c>
      <c r="D17277" s="73">
        <v>829171.33000000007</v>
      </c>
    </row>
    <row r="17278" spans="2:4" x14ac:dyDescent="0.3">
      <c r="B17278" s="72" t="s">
        <v>796</v>
      </c>
      <c r="C17278" s="74" t="s">
        <v>128</v>
      </c>
      <c r="D17278" s="73">
        <v>1005152.4</v>
      </c>
    </row>
    <row r="17279" spans="2:4" x14ac:dyDescent="0.3">
      <c r="B17279" s="72" t="s">
        <v>796</v>
      </c>
      <c r="C17279" s="74" t="s">
        <v>130</v>
      </c>
      <c r="D17279" s="73">
        <v>272796.75</v>
      </c>
    </row>
    <row r="17280" spans="2:4" x14ac:dyDescent="0.3">
      <c r="B17280" s="72" t="s">
        <v>796</v>
      </c>
      <c r="C17280" s="74" t="s">
        <v>132</v>
      </c>
      <c r="D17280" s="73">
        <v>1432960.2699999998</v>
      </c>
    </row>
    <row r="17281" spans="2:4" x14ac:dyDescent="0.3">
      <c r="B17281" s="72" t="s">
        <v>796</v>
      </c>
      <c r="C17281" s="74" t="s">
        <v>31</v>
      </c>
      <c r="D17281" s="73">
        <v>450.28</v>
      </c>
    </row>
    <row r="17282" spans="2:4" x14ac:dyDescent="0.3">
      <c r="B17282" s="72" t="s">
        <v>796</v>
      </c>
      <c r="C17282" s="74" t="s">
        <v>37</v>
      </c>
      <c r="D17282" s="73">
        <v>17162.55</v>
      </c>
    </row>
    <row r="17283" spans="2:4" x14ac:dyDescent="0.3">
      <c r="B17283" s="72" t="s">
        <v>796</v>
      </c>
      <c r="C17283" s="74" t="s">
        <v>49</v>
      </c>
      <c r="D17283" s="73">
        <v>556212.38</v>
      </c>
    </row>
    <row r="17284" spans="2:4" x14ac:dyDescent="0.3">
      <c r="B17284" s="72" t="s">
        <v>796</v>
      </c>
      <c r="C17284" s="74" t="s">
        <v>51</v>
      </c>
      <c r="D17284" s="73">
        <v>208622.69999999998</v>
      </c>
    </row>
    <row r="17285" spans="2:4" x14ac:dyDescent="0.3">
      <c r="B17285" s="72" t="s">
        <v>796</v>
      </c>
      <c r="C17285" s="74" t="s">
        <v>57</v>
      </c>
      <c r="D17285" s="73">
        <v>374</v>
      </c>
    </row>
    <row r="17286" spans="2:4" x14ac:dyDescent="0.3">
      <c r="B17286" s="72" t="s">
        <v>796</v>
      </c>
      <c r="C17286" s="74" t="s">
        <v>63</v>
      </c>
      <c r="D17286" s="73">
        <v>183504.1</v>
      </c>
    </row>
    <row r="17287" spans="2:4" x14ac:dyDescent="0.3">
      <c r="B17287" s="72" t="s">
        <v>796</v>
      </c>
      <c r="C17287" s="74" t="s">
        <v>67</v>
      </c>
      <c r="D17287" s="73">
        <v>4091.21</v>
      </c>
    </row>
    <row r="17288" spans="2:4" x14ac:dyDescent="0.3">
      <c r="B17288" s="72" t="s">
        <v>796</v>
      </c>
      <c r="C17288" s="74" t="s">
        <v>69</v>
      </c>
      <c r="D17288" s="73">
        <v>268628.59999999998</v>
      </c>
    </row>
    <row r="17289" spans="2:4" x14ac:dyDescent="0.3">
      <c r="B17289" s="72" t="s">
        <v>796</v>
      </c>
      <c r="C17289" s="74" t="s">
        <v>71</v>
      </c>
      <c r="D17289" s="73">
        <v>590127.06999999995</v>
      </c>
    </row>
    <row r="17290" spans="2:4" x14ac:dyDescent="0.3">
      <c r="B17290" s="72" t="s">
        <v>796</v>
      </c>
      <c r="C17290" s="74" t="s">
        <v>73</v>
      </c>
      <c r="D17290" s="73">
        <v>46884.2</v>
      </c>
    </row>
    <row r="17291" spans="2:4" x14ac:dyDescent="0.3">
      <c r="B17291" s="72" t="s">
        <v>796</v>
      </c>
      <c r="C17291" s="74" t="s">
        <v>83</v>
      </c>
      <c r="D17291" s="73">
        <v>936</v>
      </c>
    </row>
    <row r="17292" spans="2:4" x14ac:dyDescent="0.3">
      <c r="B17292" s="72" t="s">
        <v>796</v>
      </c>
      <c r="C17292" s="74" t="s">
        <v>85</v>
      </c>
      <c r="D17292" s="73">
        <v>62961.53</v>
      </c>
    </row>
    <row r="17293" spans="2:4" x14ac:dyDescent="0.3">
      <c r="B17293" s="72" t="s">
        <v>796</v>
      </c>
      <c r="C17293" s="74" t="s">
        <v>87</v>
      </c>
      <c r="D17293" s="73">
        <v>13634.09</v>
      </c>
    </row>
    <row r="17294" spans="2:4" x14ac:dyDescent="0.3">
      <c r="B17294" s="72" t="s">
        <v>796</v>
      </c>
      <c r="C17294" s="74" t="s">
        <v>89</v>
      </c>
      <c r="D17294" s="73">
        <v>3615.75</v>
      </c>
    </row>
    <row r="17295" spans="2:4" x14ac:dyDescent="0.3">
      <c r="B17295" s="72" t="s">
        <v>796</v>
      </c>
      <c r="C17295" s="74" t="s">
        <v>91</v>
      </c>
      <c r="D17295" s="73">
        <v>199660.97000000003</v>
      </c>
    </row>
    <row r="17296" spans="2:4" x14ac:dyDescent="0.3">
      <c r="B17296" s="72" t="s">
        <v>796</v>
      </c>
      <c r="C17296" s="74" t="s">
        <v>93</v>
      </c>
      <c r="D17296" s="73">
        <v>440</v>
      </c>
    </row>
    <row r="17297" spans="2:4" x14ac:dyDescent="0.3">
      <c r="B17297" s="72" t="s">
        <v>796</v>
      </c>
      <c r="C17297" s="74" t="s">
        <v>95</v>
      </c>
      <c r="D17297" s="73">
        <v>153792.24</v>
      </c>
    </row>
    <row r="17298" spans="2:4" x14ac:dyDescent="0.3">
      <c r="B17298" s="72" t="s">
        <v>796</v>
      </c>
      <c r="C17298" s="74" t="s">
        <v>97</v>
      </c>
      <c r="D17298" s="73">
        <v>346576.41000000003</v>
      </c>
    </row>
    <row r="17299" spans="2:4" x14ac:dyDescent="0.3">
      <c r="B17299" s="72" t="s">
        <v>796</v>
      </c>
      <c r="C17299" s="74" t="s">
        <v>99</v>
      </c>
      <c r="D17299" s="73">
        <v>138075.54</v>
      </c>
    </row>
    <row r="17300" spans="2:4" x14ac:dyDescent="0.3">
      <c r="B17300" s="72" t="s">
        <v>796</v>
      </c>
      <c r="C17300" s="74" t="s">
        <v>101</v>
      </c>
      <c r="D17300" s="73">
        <v>330502.46000000002</v>
      </c>
    </row>
    <row r="17301" spans="2:4" x14ac:dyDescent="0.3">
      <c r="B17301" s="72" t="s">
        <v>796</v>
      </c>
      <c r="C17301" s="74" t="s">
        <v>103</v>
      </c>
      <c r="D17301" s="73">
        <v>367932.66</v>
      </c>
    </row>
    <row r="17302" spans="2:4" x14ac:dyDescent="0.3">
      <c r="B17302" s="72" t="s">
        <v>796</v>
      </c>
      <c r="C17302" s="74" t="s">
        <v>105</v>
      </c>
      <c r="D17302" s="73">
        <v>19313.7</v>
      </c>
    </row>
    <row r="17303" spans="2:4" x14ac:dyDescent="0.3">
      <c r="B17303" s="72" t="s">
        <v>796</v>
      </c>
      <c r="C17303" s="74" t="s">
        <v>109</v>
      </c>
      <c r="D17303" s="73">
        <v>636980.75</v>
      </c>
    </row>
    <row r="17304" spans="2:4" x14ac:dyDescent="0.3">
      <c r="B17304" s="72" t="s">
        <v>796</v>
      </c>
      <c r="C17304" s="74" t="s">
        <v>111</v>
      </c>
      <c r="D17304" s="73">
        <v>340015.73</v>
      </c>
    </row>
    <row r="17305" spans="2:4" x14ac:dyDescent="0.3">
      <c r="B17305" s="72" t="s">
        <v>796</v>
      </c>
      <c r="C17305" s="74" t="s">
        <v>117</v>
      </c>
      <c r="D17305" s="73">
        <v>1158823.1099999999</v>
      </c>
    </row>
    <row r="17306" spans="2:4" x14ac:dyDescent="0.3">
      <c r="B17306" s="72" t="s">
        <v>796</v>
      </c>
      <c r="C17306" s="74" t="s">
        <v>119</v>
      </c>
      <c r="D17306" s="73">
        <v>8277.0499999999993</v>
      </c>
    </row>
    <row r="17307" spans="2:4" x14ac:dyDescent="0.3">
      <c r="B17307" s="72" t="s">
        <v>796</v>
      </c>
      <c r="C17307" s="74" t="s">
        <v>22</v>
      </c>
      <c r="D17307" s="73">
        <v>378598.89</v>
      </c>
    </row>
    <row r="17308" spans="2:4" x14ac:dyDescent="0.3">
      <c r="B17308" s="72" t="s">
        <v>796</v>
      </c>
      <c r="C17308" s="74" t="s">
        <v>6</v>
      </c>
      <c r="D17308" s="73">
        <v>104603.94</v>
      </c>
    </row>
    <row r="17309" spans="2:4" x14ac:dyDescent="0.3">
      <c r="B17309" s="72" t="s">
        <v>796</v>
      </c>
      <c r="C17309" s="74" t="s">
        <v>14</v>
      </c>
      <c r="D17309" s="73">
        <v>136059.13999999998</v>
      </c>
    </row>
    <row r="17310" spans="2:4" x14ac:dyDescent="0.3">
      <c r="B17310" s="72" t="s">
        <v>796</v>
      </c>
      <c r="C17310" s="74" t="s">
        <v>16</v>
      </c>
      <c r="D17310" s="73">
        <v>14486.57</v>
      </c>
    </row>
    <row r="17311" spans="2:4" x14ac:dyDescent="0.3">
      <c r="B17311" s="72" t="s">
        <v>812</v>
      </c>
      <c r="C17311" s="74" t="s">
        <v>194</v>
      </c>
      <c r="D17311" s="73">
        <v>170646.39999999999</v>
      </c>
    </row>
    <row r="17312" spans="2:4" x14ac:dyDescent="0.3">
      <c r="B17312" s="72" t="s">
        <v>812</v>
      </c>
      <c r="C17312" s="74" t="s">
        <v>193</v>
      </c>
      <c r="D17312" s="73">
        <v>-170646.40000000002</v>
      </c>
    </row>
    <row r="17313" spans="2:4" x14ac:dyDescent="0.3">
      <c r="B17313" s="72" t="s">
        <v>812</v>
      </c>
      <c r="C17313" s="74" t="s">
        <v>185</v>
      </c>
      <c r="D17313" s="73">
        <v>251020</v>
      </c>
    </row>
    <row r="17314" spans="2:4" x14ac:dyDescent="0.3">
      <c r="B17314" s="72" t="s">
        <v>812</v>
      </c>
      <c r="C17314" s="74" t="s">
        <v>186</v>
      </c>
      <c r="D17314" s="73">
        <v>674891.68</v>
      </c>
    </row>
    <row r="17315" spans="2:4" x14ac:dyDescent="0.3">
      <c r="B17315" s="72" t="s">
        <v>812</v>
      </c>
      <c r="C17315" s="74" t="s">
        <v>187</v>
      </c>
      <c r="D17315" s="73">
        <v>2022082.7399999998</v>
      </c>
    </row>
    <row r="17316" spans="2:4" x14ac:dyDescent="0.3">
      <c r="B17316" s="72" t="s">
        <v>812</v>
      </c>
      <c r="C17316" s="74" t="s">
        <v>190</v>
      </c>
      <c r="D17316" s="73">
        <v>1908105.8900000001</v>
      </c>
    </row>
    <row r="17317" spans="2:4" x14ac:dyDescent="0.3">
      <c r="B17317" s="72" t="s">
        <v>812</v>
      </c>
      <c r="C17317" s="74" t="s">
        <v>191</v>
      </c>
      <c r="D17317" s="73">
        <v>842637.10000000009</v>
      </c>
    </row>
    <row r="17318" spans="2:4" x14ac:dyDescent="0.3">
      <c r="B17318" s="72" t="s">
        <v>812</v>
      </c>
      <c r="C17318" s="74" t="s">
        <v>192</v>
      </c>
      <c r="D17318" s="73">
        <v>28358196.129999999</v>
      </c>
    </row>
    <row r="17319" spans="2:4" x14ac:dyDescent="0.3">
      <c r="B17319" s="72" t="s">
        <v>812</v>
      </c>
      <c r="C17319" s="74" t="s">
        <v>172</v>
      </c>
      <c r="D17319" s="73">
        <v>171414.33999999997</v>
      </c>
    </row>
    <row r="17320" spans="2:4" x14ac:dyDescent="0.3">
      <c r="B17320" s="72" t="s">
        <v>812</v>
      </c>
      <c r="C17320" s="74" t="s">
        <v>174</v>
      </c>
      <c r="D17320" s="73">
        <v>463218.42999999993</v>
      </c>
    </row>
    <row r="17321" spans="2:4" x14ac:dyDescent="0.3">
      <c r="B17321" s="72" t="s">
        <v>812</v>
      </c>
      <c r="C17321" s="74" t="s">
        <v>178</v>
      </c>
      <c r="D17321" s="73">
        <v>872574.79</v>
      </c>
    </row>
    <row r="17322" spans="2:4" x14ac:dyDescent="0.3">
      <c r="B17322" s="72" t="s">
        <v>812</v>
      </c>
      <c r="C17322" s="74" t="s">
        <v>180</v>
      </c>
      <c r="D17322" s="73">
        <v>594521.42999999993</v>
      </c>
    </row>
    <row r="17323" spans="2:4" x14ac:dyDescent="0.3">
      <c r="B17323" s="72" t="s">
        <v>812</v>
      </c>
      <c r="C17323" s="74" t="s">
        <v>182</v>
      </c>
      <c r="D17323" s="73">
        <v>11776113.57</v>
      </c>
    </row>
    <row r="17324" spans="2:4" x14ac:dyDescent="0.3">
      <c r="B17324" s="72" t="s">
        <v>812</v>
      </c>
      <c r="C17324" s="74" t="s">
        <v>135</v>
      </c>
      <c r="D17324" s="73">
        <v>41854.280000000006</v>
      </c>
    </row>
    <row r="17325" spans="2:4" x14ac:dyDescent="0.3">
      <c r="B17325" s="72" t="s">
        <v>812</v>
      </c>
      <c r="C17325" s="74" t="s">
        <v>137</v>
      </c>
      <c r="D17325" s="73">
        <v>217628.54</v>
      </c>
    </row>
    <row r="17326" spans="2:4" x14ac:dyDescent="0.3">
      <c r="B17326" s="72" t="s">
        <v>812</v>
      </c>
      <c r="C17326" s="74" t="s">
        <v>139</v>
      </c>
      <c r="D17326" s="73">
        <v>3468443.3599999985</v>
      </c>
    </row>
    <row r="17327" spans="2:4" x14ac:dyDescent="0.3">
      <c r="B17327" s="72" t="s">
        <v>812</v>
      </c>
      <c r="C17327" s="74" t="s">
        <v>141</v>
      </c>
      <c r="D17327" s="73">
        <v>3970245.2300000004</v>
      </c>
    </row>
    <row r="17328" spans="2:4" x14ac:dyDescent="0.3">
      <c r="B17328" s="72" t="s">
        <v>812</v>
      </c>
      <c r="C17328" s="74" t="s">
        <v>143</v>
      </c>
      <c r="D17328" s="73">
        <v>156355.62</v>
      </c>
    </row>
    <row r="17329" spans="2:4" x14ac:dyDescent="0.3">
      <c r="B17329" s="72" t="s">
        <v>812</v>
      </c>
      <c r="C17329" s="74" t="s">
        <v>145</v>
      </c>
      <c r="D17329" s="73">
        <v>175355.94999999995</v>
      </c>
    </row>
    <row r="17330" spans="2:4" x14ac:dyDescent="0.3">
      <c r="B17330" s="72" t="s">
        <v>812</v>
      </c>
      <c r="C17330" s="74" t="s">
        <v>147</v>
      </c>
      <c r="D17330" s="73">
        <v>15163.420000000002</v>
      </c>
    </row>
    <row r="17331" spans="2:4" x14ac:dyDescent="0.3">
      <c r="B17331" s="72" t="s">
        <v>812</v>
      </c>
      <c r="C17331" s="74" t="s">
        <v>149</v>
      </c>
      <c r="D17331" s="73">
        <v>23710.819999999996</v>
      </c>
    </row>
    <row r="17332" spans="2:4" x14ac:dyDescent="0.3">
      <c r="B17332" s="72" t="s">
        <v>812</v>
      </c>
      <c r="C17332" s="74" t="s">
        <v>159</v>
      </c>
      <c r="D17332" s="73">
        <v>1472800.75</v>
      </c>
    </row>
    <row r="17333" spans="2:4" x14ac:dyDescent="0.3">
      <c r="B17333" s="72" t="s">
        <v>812</v>
      </c>
      <c r="C17333" s="74" t="s">
        <v>161</v>
      </c>
      <c r="D17333" s="73">
        <v>4698859.8100000005</v>
      </c>
    </row>
    <row r="17334" spans="2:4" x14ac:dyDescent="0.3">
      <c r="B17334" s="72" t="s">
        <v>812</v>
      </c>
      <c r="C17334" s="74" t="s">
        <v>163</v>
      </c>
      <c r="D17334" s="73">
        <v>1028793.4900000003</v>
      </c>
    </row>
    <row r="17335" spans="2:4" x14ac:dyDescent="0.3">
      <c r="B17335" s="72" t="s">
        <v>812</v>
      </c>
      <c r="C17335" s="74" t="s">
        <v>165</v>
      </c>
      <c r="D17335" s="73">
        <v>2526077.5500000003</v>
      </c>
    </row>
    <row r="17336" spans="2:4" x14ac:dyDescent="0.3">
      <c r="B17336" s="72" t="s">
        <v>812</v>
      </c>
      <c r="C17336" s="74" t="s">
        <v>167</v>
      </c>
      <c r="D17336" s="73">
        <v>-106.16000000000001</v>
      </c>
    </row>
    <row r="17337" spans="2:4" x14ac:dyDescent="0.3">
      <c r="B17337" s="72" t="s">
        <v>812</v>
      </c>
      <c r="C17337" s="74" t="s">
        <v>169</v>
      </c>
      <c r="D17337" s="73">
        <v>22529.68</v>
      </c>
    </row>
    <row r="17338" spans="2:4" x14ac:dyDescent="0.3">
      <c r="B17338" s="72" t="s">
        <v>812</v>
      </c>
      <c r="C17338" s="74" t="s">
        <v>124</v>
      </c>
      <c r="D17338" s="73">
        <v>879200.95000000007</v>
      </c>
    </row>
    <row r="17339" spans="2:4" x14ac:dyDescent="0.3">
      <c r="B17339" s="72" t="s">
        <v>812</v>
      </c>
      <c r="C17339" s="74" t="s">
        <v>126</v>
      </c>
      <c r="D17339" s="73">
        <v>280369.52</v>
      </c>
    </row>
    <row r="17340" spans="2:4" x14ac:dyDescent="0.3">
      <c r="B17340" s="72" t="s">
        <v>812</v>
      </c>
      <c r="C17340" s="74" t="s">
        <v>128</v>
      </c>
      <c r="D17340" s="73">
        <v>979656.68</v>
      </c>
    </row>
    <row r="17341" spans="2:4" x14ac:dyDescent="0.3">
      <c r="B17341" s="72" t="s">
        <v>812</v>
      </c>
      <c r="C17341" s="74" t="s">
        <v>130</v>
      </c>
      <c r="D17341" s="73">
        <v>347929.01</v>
      </c>
    </row>
    <row r="17342" spans="2:4" x14ac:dyDescent="0.3">
      <c r="B17342" s="72" t="s">
        <v>812</v>
      </c>
      <c r="C17342" s="74" t="s">
        <v>132</v>
      </c>
      <c r="D17342" s="73">
        <v>1856304.61</v>
      </c>
    </row>
    <row r="17343" spans="2:4" x14ac:dyDescent="0.3">
      <c r="B17343" s="72" t="s">
        <v>812</v>
      </c>
      <c r="C17343" s="74" t="s">
        <v>33</v>
      </c>
      <c r="D17343" s="73">
        <v>1154.4000000000001</v>
      </c>
    </row>
    <row r="17344" spans="2:4" x14ac:dyDescent="0.3">
      <c r="B17344" s="72" t="s">
        <v>812</v>
      </c>
      <c r="C17344" s="74" t="s">
        <v>35</v>
      </c>
      <c r="D17344" s="73">
        <v>18570.25</v>
      </c>
    </row>
    <row r="17345" spans="2:4" x14ac:dyDescent="0.3">
      <c r="B17345" s="72" t="s">
        <v>812</v>
      </c>
      <c r="C17345" s="74" t="s">
        <v>39</v>
      </c>
      <c r="D17345" s="73">
        <v>129346.75</v>
      </c>
    </row>
    <row r="17346" spans="2:4" x14ac:dyDescent="0.3">
      <c r="B17346" s="72" t="s">
        <v>812</v>
      </c>
      <c r="C17346" s="74" t="s">
        <v>49</v>
      </c>
      <c r="D17346" s="73">
        <v>671718.96</v>
      </c>
    </row>
    <row r="17347" spans="2:4" x14ac:dyDescent="0.3">
      <c r="B17347" s="72" t="s">
        <v>812</v>
      </c>
      <c r="C17347" s="74" t="s">
        <v>51</v>
      </c>
      <c r="D17347" s="73">
        <v>281839.84000000003</v>
      </c>
    </row>
    <row r="17348" spans="2:4" x14ac:dyDescent="0.3">
      <c r="B17348" s="72" t="s">
        <v>812</v>
      </c>
      <c r="C17348" s="74" t="s">
        <v>55</v>
      </c>
      <c r="D17348" s="73">
        <v>295980.67</v>
      </c>
    </row>
    <row r="17349" spans="2:4" x14ac:dyDescent="0.3">
      <c r="B17349" s="72" t="s">
        <v>812</v>
      </c>
      <c r="C17349" s="74" t="s">
        <v>57</v>
      </c>
      <c r="D17349" s="73">
        <v>11221.220000000001</v>
      </c>
    </row>
    <row r="17350" spans="2:4" x14ac:dyDescent="0.3">
      <c r="B17350" s="72" t="s">
        <v>812</v>
      </c>
      <c r="C17350" s="74" t="s">
        <v>61</v>
      </c>
      <c r="D17350" s="73">
        <v>969141.48</v>
      </c>
    </row>
    <row r="17351" spans="2:4" x14ac:dyDescent="0.3">
      <c r="B17351" s="72" t="s">
        <v>812</v>
      </c>
      <c r="C17351" s="74" t="s">
        <v>63</v>
      </c>
      <c r="D17351" s="73">
        <v>835946.85</v>
      </c>
    </row>
    <row r="17352" spans="2:4" x14ac:dyDescent="0.3">
      <c r="B17352" s="72" t="s">
        <v>812</v>
      </c>
      <c r="C17352" s="74" t="s">
        <v>65</v>
      </c>
      <c r="D17352" s="73">
        <v>23754.379999999997</v>
      </c>
    </row>
    <row r="17353" spans="2:4" x14ac:dyDescent="0.3">
      <c r="B17353" s="72" t="s">
        <v>812</v>
      </c>
      <c r="C17353" s="74" t="s">
        <v>67</v>
      </c>
      <c r="D17353" s="73">
        <v>5100.67</v>
      </c>
    </row>
    <row r="17354" spans="2:4" x14ac:dyDescent="0.3">
      <c r="B17354" s="72" t="s">
        <v>812</v>
      </c>
      <c r="C17354" s="74" t="s">
        <v>69</v>
      </c>
      <c r="D17354" s="73">
        <v>990886.37999999989</v>
      </c>
    </row>
    <row r="17355" spans="2:4" x14ac:dyDescent="0.3">
      <c r="B17355" s="72" t="s">
        <v>812</v>
      </c>
      <c r="C17355" s="74" t="s">
        <v>71</v>
      </c>
      <c r="D17355" s="73">
        <v>712928.15</v>
      </c>
    </row>
    <row r="17356" spans="2:4" x14ac:dyDescent="0.3">
      <c r="B17356" s="72" t="s">
        <v>812</v>
      </c>
      <c r="C17356" s="74" t="s">
        <v>77</v>
      </c>
      <c r="D17356" s="73">
        <v>2298.58</v>
      </c>
    </row>
    <row r="17357" spans="2:4" x14ac:dyDescent="0.3">
      <c r="B17357" s="72" t="s">
        <v>812</v>
      </c>
      <c r="C17357" s="74" t="s">
        <v>79</v>
      </c>
      <c r="D17357" s="73">
        <v>1610.5</v>
      </c>
    </row>
    <row r="17358" spans="2:4" x14ac:dyDescent="0.3">
      <c r="B17358" s="72" t="s">
        <v>812</v>
      </c>
      <c r="C17358" s="74" t="s">
        <v>81</v>
      </c>
      <c r="D17358" s="73">
        <v>283081.7</v>
      </c>
    </row>
    <row r="17359" spans="2:4" x14ac:dyDescent="0.3">
      <c r="B17359" s="72" t="s">
        <v>812</v>
      </c>
      <c r="C17359" s="74" t="s">
        <v>83</v>
      </c>
      <c r="D17359" s="73">
        <v>1637.24</v>
      </c>
    </row>
    <row r="17360" spans="2:4" x14ac:dyDescent="0.3">
      <c r="B17360" s="72" t="s">
        <v>812</v>
      </c>
      <c r="C17360" s="74" t="s">
        <v>85</v>
      </c>
      <c r="D17360" s="73">
        <v>9052.119999999999</v>
      </c>
    </row>
    <row r="17361" spans="2:4" x14ac:dyDescent="0.3">
      <c r="B17361" s="72" t="s">
        <v>812</v>
      </c>
      <c r="C17361" s="74" t="s">
        <v>89</v>
      </c>
      <c r="D17361" s="73">
        <v>49612.539999999994</v>
      </c>
    </row>
    <row r="17362" spans="2:4" x14ac:dyDescent="0.3">
      <c r="B17362" s="72" t="s">
        <v>812</v>
      </c>
      <c r="C17362" s="74" t="s">
        <v>91</v>
      </c>
      <c r="D17362" s="73">
        <v>140301.51999999999</v>
      </c>
    </row>
    <row r="17363" spans="2:4" x14ac:dyDescent="0.3">
      <c r="B17363" s="72" t="s">
        <v>812</v>
      </c>
      <c r="C17363" s="74" t="s">
        <v>93</v>
      </c>
      <c r="D17363" s="73">
        <v>124268.03</v>
      </c>
    </row>
    <row r="17364" spans="2:4" x14ac:dyDescent="0.3">
      <c r="B17364" s="72" t="s">
        <v>812</v>
      </c>
      <c r="C17364" s="74" t="s">
        <v>95</v>
      </c>
      <c r="D17364" s="73">
        <v>146170.21</v>
      </c>
    </row>
    <row r="17365" spans="2:4" x14ac:dyDescent="0.3">
      <c r="B17365" s="72" t="s">
        <v>812</v>
      </c>
      <c r="C17365" s="74" t="s">
        <v>97</v>
      </c>
      <c r="D17365" s="73">
        <v>63451.38</v>
      </c>
    </row>
    <row r="17366" spans="2:4" x14ac:dyDescent="0.3">
      <c r="B17366" s="72" t="s">
        <v>812</v>
      </c>
      <c r="C17366" s="74" t="s">
        <v>101</v>
      </c>
      <c r="D17366" s="73">
        <v>334107.84999999998</v>
      </c>
    </row>
    <row r="17367" spans="2:4" x14ac:dyDescent="0.3">
      <c r="B17367" s="72" t="s">
        <v>812</v>
      </c>
      <c r="C17367" s="74" t="s">
        <v>103</v>
      </c>
      <c r="D17367" s="73">
        <v>57093.21</v>
      </c>
    </row>
    <row r="17368" spans="2:4" x14ac:dyDescent="0.3">
      <c r="B17368" s="72" t="s">
        <v>812</v>
      </c>
      <c r="C17368" s="74" t="s">
        <v>105</v>
      </c>
      <c r="D17368" s="73">
        <v>25627</v>
      </c>
    </row>
    <row r="17369" spans="2:4" x14ac:dyDescent="0.3">
      <c r="B17369" s="72" t="s">
        <v>812</v>
      </c>
      <c r="C17369" s="74" t="s">
        <v>107</v>
      </c>
      <c r="D17369" s="73">
        <v>24282.22</v>
      </c>
    </row>
    <row r="17370" spans="2:4" x14ac:dyDescent="0.3">
      <c r="B17370" s="72" t="s">
        <v>812</v>
      </c>
      <c r="C17370" s="74" t="s">
        <v>109</v>
      </c>
      <c r="D17370" s="73">
        <v>976450.37</v>
      </c>
    </row>
    <row r="17371" spans="2:4" x14ac:dyDescent="0.3">
      <c r="B17371" s="72" t="s">
        <v>812</v>
      </c>
      <c r="C17371" s="74" t="s">
        <v>111</v>
      </c>
      <c r="D17371" s="73">
        <v>215863.17999999996</v>
      </c>
    </row>
    <row r="17372" spans="2:4" x14ac:dyDescent="0.3">
      <c r="B17372" s="72" t="s">
        <v>812</v>
      </c>
      <c r="C17372" s="74" t="s">
        <v>113</v>
      </c>
      <c r="D17372" s="73">
        <v>853502.39</v>
      </c>
    </row>
    <row r="17373" spans="2:4" x14ac:dyDescent="0.3">
      <c r="B17373" s="72" t="s">
        <v>812</v>
      </c>
      <c r="C17373" s="74" t="s">
        <v>117</v>
      </c>
      <c r="D17373" s="73">
        <v>180617.5</v>
      </c>
    </row>
    <row r="17374" spans="2:4" x14ac:dyDescent="0.3">
      <c r="B17374" s="72" t="s">
        <v>812</v>
      </c>
      <c r="C17374" s="74" t="s">
        <v>119</v>
      </c>
      <c r="D17374" s="73">
        <v>38109.590000000004</v>
      </c>
    </row>
    <row r="17375" spans="2:4" x14ac:dyDescent="0.3">
      <c r="B17375" s="72" t="s">
        <v>812</v>
      </c>
      <c r="C17375" s="74" t="s">
        <v>121</v>
      </c>
      <c r="D17375" s="73">
        <v>243.08</v>
      </c>
    </row>
    <row r="17376" spans="2:4" x14ac:dyDescent="0.3">
      <c r="B17376" s="72" t="s">
        <v>812</v>
      </c>
      <c r="C17376" s="74" t="s">
        <v>22</v>
      </c>
      <c r="D17376" s="73">
        <v>88498.69</v>
      </c>
    </row>
    <row r="17377" spans="2:4" x14ac:dyDescent="0.3">
      <c r="B17377" s="72" t="s">
        <v>812</v>
      </c>
      <c r="C17377" s="74" t="s">
        <v>6</v>
      </c>
      <c r="D17377" s="73">
        <v>132021.72</v>
      </c>
    </row>
    <row r="17378" spans="2:4" x14ac:dyDescent="0.3">
      <c r="B17378" s="72" t="s">
        <v>812</v>
      </c>
      <c r="C17378" s="74" t="s">
        <v>10</v>
      </c>
      <c r="D17378" s="73">
        <v>52191.71</v>
      </c>
    </row>
    <row r="17379" spans="2:4" x14ac:dyDescent="0.3">
      <c r="B17379" s="72" t="s">
        <v>812</v>
      </c>
      <c r="C17379" s="74" t="s">
        <v>12</v>
      </c>
      <c r="D17379" s="73">
        <v>189577.36</v>
      </c>
    </row>
    <row r="17380" spans="2:4" x14ac:dyDescent="0.3">
      <c r="B17380" s="72" t="s">
        <v>812</v>
      </c>
      <c r="C17380" s="74" t="s">
        <v>14</v>
      </c>
      <c r="D17380" s="73">
        <v>29780.86</v>
      </c>
    </row>
    <row r="17381" spans="2:4" x14ac:dyDescent="0.3">
      <c r="B17381" s="72" t="s">
        <v>812</v>
      </c>
      <c r="C17381" s="74" t="s">
        <v>16</v>
      </c>
      <c r="D17381" s="73">
        <v>26140.35</v>
      </c>
    </row>
    <row r="17382" spans="2:4" x14ac:dyDescent="0.3">
      <c r="B17382" s="72" t="s">
        <v>516</v>
      </c>
      <c r="C17382" s="74" t="s">
        <v>194</v>
      </c>
      <c r="D17382" s="73">
        <v>82967.850000000006</v>
      </c>
    </row>
    <row r="17383" spans="2:4" x14ac:dyDescent="0.3">
      <c r="B17383" s="72" t="s">
        <v>516</v>
      </c>
      <c r="C17383" s="74" t="s">
        <v>193</v>
      </c>
      <c r="D17383" s="73">
        <v>-82967.850000000006</v>
      </c>
    </row>
    <row r="17384" spans="2:4" x14ac:dyDescent="0.3">
      <c r="B17384" s="72" t="s">
        <v>516</v>
      </c>
      <c r="C17384" s="74" t="s">
        <v>186</v>
      </c>
      <c r="D17384" s="73">
        <v>56910.31</v>
      </c>
    </row>
    <row r="17385" spans="2:4" x14ac:dyDescent="0.3">
      <c r="B17385" s="72" t="s">
        <v>516</v>
      </c>
      <c r="C17385" s="74" t="s">
        <v>187</v>
      </c>
      <c r="D17385" s="73">
        <v>260744.64</v>
      </c>
    </row>
    <row r="17386" spans="2:4" x14ac:dyDescent="0.3">
      <c r="B17386" s="72" t="s">
        <v>516</v>
      </c>
      <c r="C17386" s="74" t="s">
        <v>190</v>
      </c>
      <c r="D17386" s="73">
        <v>215997.51</v>
      </c>
    </row>
    <row r="17387" spans="2:4" x14ac:dyDescent="0.3">
      <c r="B17387" s="72" t="s">
        <v>516</v>
      </c>
      <c r="C17387" s="74" t="s">
        <v>191</v>
      </c>
      <c r="D17387" s="73">
        <v>238738.5</v>
      </c>
    </row>
    <row r="17388" spans="2:4" x14ac:dyDescent="0.3">
      <c r="B17388" s="72" t="s">
        <v>516</v>
      </c>
      <c r="C17388" s="74" t="s">
        <v>192</v>
      </c>
      <c r="D17388" s="73">
        <v>5399535.0700000003</v>
      </c>
    </row>
    <row r="17389" spans="2:4" x14ac:dyDescent="0.3">
      <c r="B17389" s="72" t="s">
        <v>516</v>
      </c>
      <c r="C17389" s="74" t="s">
        <v>172</v>
      </c>
      <c r="D17389" s="73">
        <v>59837.250000000007</v>
      </c>
    </row>
    <row r="17390" spans="2:4" x14ac:dyDescent="0.3">
      <c r="B17390" s="72" t="s">
        <v>516</v>
      </c>
      <c r="C17390" s="74" t="s">
        <v>174</v>
      </c>
      <c r="D17390" s="73">
        <v>162020.91</v>
      </c>
    </row>
    <row r="17391" spans="2:4" x14ac:dyDescent="0.3">
      <c r="B17391" s="72" t="s">
        <v>516</v>
      </c>
      <c r="C17391" s="74" t="s">
        <v>178</v>
      </c>
      <c r="D17391" s="73">
        <v>139347.02000000002</v>
      </c>
    </row>
    <row r="17392" spans="2:4" x14ac:dyDescent="0.3">
      <c r="B17392" s="72" t="s">
        <v>516</v>
      </c>
      <c r="C17392" s="74" t="s">
        <v>180</v>
      </c>
      <c r="D17392" s="73">
        <v>10514.380000000001</v>
      </c>
    </row>
    <row r="17393" spans="2:4" x14ac:dyDescent="0.3">
      <c r="B17393" s="72" t="s">
        <v>516</v>
      </c>
      <c r="C17393" s="74" t="s">
        <v>182</v>
      </c>
      <c r="D17393" s="73">
        <v>2491848.8199999998</v>
      </c>
    </row>
    <row r="17394" spans="2:4" x14ac:dyDescent="0.3">
      <c r="B17394" s="72" t="s">
        <v>516</v>
      </c>
      <c r="C17394" s="74" t="s">
        <v>135</v>
      </c>
      <c r="D17394" s="73">
        <v>38778.479999999996</v>
      </c>
    </row>
    <row r="17395" spans="2:4" x14ac:dyDescent="0.3">
      <c r="B17395" s="72" t="s">
        <v>516</v>
      </c>
      <c r="C17395" s="74" t="s">
        <v>139</v>
      </c>
      <c r="D17395" s="73">
        <v>755671.82000000007</v>
      </c>
    </row>
    <row r="17396" spans="2:4" x14ac:dyDescent="0.3">
      <c r="B17396" s="72" t="s">
        <v>516</v>
      </c>
      <c r="C17396" s="74" t="s">
        <v>141</v>
      </c>
      <c r="D17396" s="73">
        <v>861716.52</v>
      </c>
    </row>
    <row r="17397" spans="2:4" x14ac:dyDescent="0.3">
      <c r="B17397" s="72" t="s">
        <v>516</v>
      </c>
      <c r="C17397" s="74" t="s">
        <v>143</v>
      </c>
      <c r="D17397" s="73">
        <v>32857.99</v>
      </c>
    </row>
    <row r="17398" spans="2:4" x14ac:dyDescent="0.3">
      <c r="B17398" s="72" t="s">
        <v>516</v>
      </c>
      <c r="C17398" s="74" t="s">
        <v>145</v>
      </c>
      <c r="D17398" s="73">
        <v>38173.490000000005</v>
      </c>
    </row>
    <row r="17399" spans="2:4" x14ac:dyDescent="0.3">
      <c r="B17399" s="72" t="s">
        <v>516</v>
      </c>
      <c r="C17399" s="74" t="s">
        <v>159</v>
      </c>
      <c r="D17399" s="73">
        <v>313299.18</v>
      </c>
    </row>
    <row r="17400" spans="2:4" x14ac:dyDescent="0.3">
      <c r="B17400" s="72" t="s">
        <v>516</v>
      </c>
      <c r="C17400" s="74" t="s">
        <v>161</v>
      </c>
      <c r="D17400" s="73">
        <v>838050.65000000014</v>
      </c>
    </row>
    <row r="17401" spans="2:4" x14ac:dyDescent="0.3">
      <c r="B17401" s="72" t="s">
        <v>516</v>
      </c>
      <c r="C17401" s="74" t="s">
        <v>163</v>
      </c>
      <c r="D17401" s="73">
        <v>240906.90999999997</v>
      </c>
    </row>
    <row r="17402" spans="2:4" x14ac:dyDescent="0.3">
      <c r="B17402" s="72" t="s">
        <v>516</v>
      </c>
      <c r="C17402" s="74" t="s">
        <v>165</v>
      </c>
      <c r="D17402" s="73">
        <v>471145.73000000004</v>
      </c>
    </row>
    <row r="17403" spans="2:4" x14ac:dyDescent="0.3">
      <c r="B17403" s="72" t="s">
        <v>516</v>
      </c>
      <c r="C17403" s="74" t="s">
        <v>124</v>
      </c>
      <c r="D17403" s="73">
        <v>521127.11</v>
      </c>
    </row>
    <row r="17404" spans="2:4" x14ac:dyDescent="0.3">
      <c r="B17404" s="72" t="s">
        <v>516</v>
      </c>
      <c r="C17404" s="74" t="s">
        <v>126</v>
      </c>
      <c r="D17404" s="73">
        <v>138048.81</v>
      </c>
    </row>
    <row r="17405" spans="2:4" x14ac:dyDescent="0.3">
      <c r="B17405" s="72" t="s">
        <v>516</v>
      </c>
      <c r="C17405" s="74" t="s">
        <v>128</v>
      </c>
      <c r="D17405" s="73">
        <v>264910.51</v>
      </c>
    </row>
    <row r="17406" spans="2:4" x14ac:dyDescent="0.3">
      <c r="B17406" s="72" t="s">
        <v>516</v>
      </c>
      <c r="C17406" s="74" t="s">
        <v>130</v>
      </c>
      <c r="D17406" s="73">
        <v>118287.8</v>
      </c>
    </row>
    <row r="17407" spans="2:4" x14ac:dyDescent="0.3">
      <c r="B17407" s="72" t="s">
        <v>516</v>
      </c>
      <c r="C17407" s="74" t="s">
        <v>132</v>
      </c>
      <c r="D17407" s="73">
        <v>715776.5</v>
      </c>
    </row>
    <row r="17408" spans="2:4" x14ac:dyDescent="0.3">
      <c r="B17408" s="72" t="s">
        <v>516</v>
      </c>
      <c r="C17408" s="74" t="s">
        <v>39</v>
      </c>
      <c r="D17408" s="73">
        <v>40958.270000000004</v>
      </c>
    </row>
    <row r="17409" spans="2:4" x14ac:dyDescent="0.3">
      <c r="B17409" s="72" t="s">
        <v>516</v>
      </c>
      <c r="C17409" s="74" t="s">
        <v>45</v>
      </c>
      <c r="D17409" s="73">
        <v>10621</v>
      </c>
    </row>
    <row r="17410" spans="2:4" x14ac:dyDescent="0.3">
      <c r="B17410" s="72" t="s">
        <v>516</v>
      </c>
      <c r="C17410" s="74" t="s">
        <v>47</v>
      </c>
      <c r="D17410" s="73">
        <v>130946.86000000002</v>
      </c>
    </row>
    <row r="17411" spans="2:4" x14ac:dyDescent="0.3">
      <c r="B17411" s="72" t="s">
        <v>516</v>
      </c>
      <c r="C17411" s="74" t="s">
        <v>49</v>
      </c>
      <c r="D17411" s="73">
        <v>198912.61</v>
      </c>
    </row>
    <row r="17412" spans="2:4" x14ac:dyDescent="0.3">
      <c r="B17412" s="72" t="s">
        <v>516</v>
      </c>
      <c r="C17412" s="74" t="s">
        <v>55</v>
      </c>
      <c r="D17412" s="73">
        <v>187315.97</v>
      </c>
    </row>
    <row r="17413" spans="2:4" x14ac:dyDescent="0.3">
      <c r="B17413" s="72" t="s">
        <v>516</v>
      </c>
      <c r="C17413" s="74" t="s">
        <v>57</v>
      </c>
      <c r="D17413" s="73">
        <v>98228.89</v>
      </c>
    </row>
    <row r="17414" spans="2:4" x14ac:dyDescent="0.3">
      <c r="B17414" s="72" t="s">
        <v>516</v>
      </c>
      <c r="C17414" s="74" t="s">
        <v>59</v>
      </c>
      <c r="D17414" s="73">
        <v>150</v>
      </c>
    </row>
    <row r="17415" spans="2:4" x14ac:dyDescent="0.3">
      <c r="B17415" s="72" t="s">
        <v>516</v>
      </c>
      <c r="C17415" s="74" t="s">
        <v>61</v>
      </c>
      <c r="D17415" s="73">
        <v>21371.15</v>
      </c>
    </row>
    <row r="17416" spans="2:4" x14ac:dyDescent="0.3">
      <c r="B17416" s="72" t="s">
        <v>516</v>
      </c>
      <c r="C17416" s="74" t="s">
        <v>63</v>
      </c>
      <c r="D17416" s="73">
        <v>29648.63</v>
      </c>
    </row>
    <row r="17417" spans="2:4" x14ac:dyDescent="0.3">
      <c r="B17417" s="72" t="s">
        <v>516</v>
      </c>
      <c r="C17417" s="74" t="s">
        <v>65</v>
      </c>
      <c r="D17417" s="73">
        <v>24772.76</v>
      </c>
    </row>
    <row r="17418" spans="2:4" x14ac:dyDescent="0.3">
      <c r="B17418" s="72" t="s">
        <v>516</v>
      </c>
      <c r="C17418" s="74" t="s">
        <v>67</v>
      </c>
      <c r="D17418" s="73">
        <v>10097.459999999999</v>
      </c>
    </row>
    <row r="17419" spans="2:4" x14ac:dyDescent="0.3">
      <c r="B17419" s="72" t="s">
        <v>516</v>
      </c>
      <c r="C17419" s="74" t="s">
        <v>69</v>
      </c>
      <c r="D17419" s="73">
        <v>338262.7</v>
      </c>
    </row>
    <row r="17420" spans="2:4" x14ac:dyDescent="0.3">
      <c r="B17420" s="72" t="s">
        <v>516</v>
      </c>
      <c r="C17420" s="74" t="s">
        <v>71</v>
      </c>
      <c r="D17420" s="73">
        <v>359637.88</v>
      </c>
    </row>
    <row r="17421" spans="2:4" x14ac:dyDescent="0.3">
      <c r="B17421" s="72" t="s">
        <v>516</v>
      </c>
      <c r="C17421" s="74" t="s">
        <v>73</v>
      </c>
      <c r="D17421" s="73">
        <v>1395.28</v>
      </c>
    </row>
    <row r="17422" spans="2:4" x14ac:dyDescent="0.3">
      <c r="B17422" s="72" t="s">
        <v>516</v>
      </c>
      <c r="C17422" s="74" t="s">
        <v>83</v>
      </c>
      <c r="D17422" s="73">
        <v>14380.08</v>
      </c>
    </row>
    <row r="17423" spans="2:4" x14ac:dyDescent="0.3">
      <c r="B17423" s="72" t="s">
        <v>516</v>
      </c>
      <c r="C17423" s="74" t="s">
        <v>85</v>
      </c>
      <c r="D17423" s="73">
        <v>1282.92</v>
      </c>
    </row>
    <row r="17424" spans="2:4" x14ac:dyDescent="0.3">
      <c r="B17424" s="72" t="s">
        <v>516</v>
      </c>
      <c r="C17424" s="74" t="s">
        <v>89</v>
      </c>
      <c r="D17424" s="73">
        <v>2937.73</v>
      </c>
    </row>
    <row r="17425" spans="2:4" x14ac:dyDescent="0.3">
      <c r="B17425" s="72" t="s">
        <v>516</v>
      </c>
      <c r="C17425" s="74" t="s">
        <v>91</v>
      </c>
      <c r="D17425" s="73">
        <v>95729.38</v>
      </c>
    </row>
    <row r="17426" spans="2:4" x14ac:dyDescent="0.3">
      <c r="B17426" s="72" t="s">
        <v>516</v>
      </c>
      <c r="C17426" s="74" t="s">
        <v>93</v>
      </c>
      <c r="D17426" s="73">
        <v>41654.720000000001</v>
      </c>
    </row>
    <row r="17427" spans="2:4" x14ac:dyDescent="0.3">
      <c r="B17427" s="72" t="s">
        <v>516</v>
      </c>
      <c r="C17427" s="74" t="s">
        <v>95</v>
      </c>
      <c r="D17427" s="73">
        <v>79526.48000000001</v>
      </c>
    </row>
    <row r="17428" spans="2:4" x14ac:dyDescent="0.3">
      <c r="B17428" s="72" t="s">
        <v>516</v>
      </c>
      <c r="C17428" s="74" t="s">
        <v>97</v>
      </c>
      <c r="D17428" s="73">
        <v>35464.68</v>
      </c>
    </row>
    <row r="17429" spans="2:4" x14ac:dyDescent="0.3">
      <c r="B17429" s="72" t="s">
        <v>516</v>
      </c>
      <c r="C17429" s="74" t="s">
        <v>101</v>
      </c>
      <c r="D17429" s="73">
        <v>56988.83</v>
      </c>
    </row>
    <row r="17430" spans="2:4" x14ac:dyDescent="0.3">
      <c r="B17430" s="72" t="s">
        <v>516</v>
      </c>
      <c r="C17430" s="74" t="s">
        <v>103</v>
      </c>
      <c r="D17430" s="73">
        <v>560</v>
      </c>
    </row>
    <row r="17431" spans="2:4" x14ac:dyDescent="0.3">
      <c r="B17431" s="72" t="s">
        <v>516</v>
      </c>
      <c r="C17431" s="74" t="s">
        <v>107</v>
      </c>
      <c r="D17431" s="73">
        <v>28365.79</v>
      </c>
    </row>
    <row r="17432" spans="2:4" x14ac:dyDescent="0.3">
      <c r="B17432" s="72" t="s">
        <v>516</v>
      </c>
      <c r="C17432" s="74" t="s">
        <v>109</v>
      </c>
      <c r="D17432" s="73">
        <v>303959.82</v>
      </c>
    </row>
    <row r="17433" spans="2:4" x14ac:dyDescent="0.3">
      <c r="B17433" s="72" t="s">
        <v>516</v>
      </c>
      <c r="C17433" s="74" t="s">
        <v>111</v>
      </c>
      <c r="D17433" s="73">
        <v>36547.949999999997</v>
      </c>
    </row>
    <row r="17434" spans="2:4" x14ac:dyDescent="0.3">
      <c r="B17434" s="72" t="s">
        <v>516</v>
      </c>
      <c r="C17434" s="74" t="s">
        <v>117</v>
      </c>
      <c r="D17434" s="73">
        <v>548307.22</v>
      </c>
    </row>
    <row r="17435" spans="2:4" x14ac:dyDescent="0.3">
      <c r="B17435" s="72" t="s">
        <v>516</v>
      </c>
      <c r="C17435" s="74" t="s">
        <v>119</v>
      </c>
      <c r="D17435" s="73">
        <v>2004.92</v>
      </c>
    </row>
    <row r="17436" spans="2:4" x14ac:dyDescent="0.3">
      <c r="B17436" s="72" t="s">
        <v>516</v>
      </c>
      <c r="C17436" s="74" t="s">
        <v>121</v>
      </c>
      <c r="D17436" s="73">
        <v>34708.869999999995</v>
      </c>
    </row>
    <row r="17437" spans="2:4" x14ac:dyDescent="0.3">
      <c r="B17437" s="72" t="s">
        <v>516</v>
      </c>
      <c r="C17437" s="74" t="s">
        <v>22</v>
      </c>
      <c r="D17437" s="73">
        <v>166031.65</v>
      </c>
    </row>
    <row r="17438" spans="2:4" x14ac:dyDescent="0.3">
      <c r="B17438" s="72" t="s">
        <v>516</v>
      </c>
      <c r="C17438" s="74" t="s">
        <v>6</v>
      </c>
      <c r="D17438" s="73">
        <v>205339.34000000003</v>
      </c>
    </row>
    <row r="17439" spans="2:4" x14ac:dyDescent="0.3">
      <c r="B17439" s="72" t="s">
        <v>516</v>
      </c>
      <c r="C17439" s="74" t="s">
        <v>10</v>
      </c>
      <c r="D17439" s="73">
        <v>317856.52</v>
      </c>
    </row>
    <row r="17440" spans="2:4" x14ac:dyDescent="0.3">
      <c r="B17440" s="72" t="s">
        <v>516</v>
      </c>
      <c r="C17440" s="74" t="s">
        <v>12</v>
      </c>
      <c r="D17440" s="73">
        <v>12096</v>
      </c>
    </row>
    <row r="17441" spans="2:4" x14ac:dyDescent="0.3">
      <c r="B17441" s="72" t="s">
        <v>516</v>
      </c>
      <c r="C17441" s="74" t="s">
        <v>14</v>
      </c>
      <c r="D17441" s="73">
        <v>48803.25</v>
      </c>
    </row>
    <row r="17442" spans="2:4" x14ac:dyDescent="0.3">
      <c r="B17442" s="72" t="s">
        <v>516</v>
      </c>
      <c r="C17442" s="74" t="s">
        <v>16</v>
      </c>
      <c r="D17442" s="73">
        <v>119729.12999999999</v>
      </c>
    </row>
    <row r="17443" spans="2:4" x14ac:dyDescent="0.3">
      <c r="B17443" s="72" t="s">
        <v>838</v>
      </c>
      <c r="C17443" s="74" t="s">
        <v>191</v>
      </c>
      <c r="D17443" s="73">
        <v>9319.1200000000008</v>
      </c>
    </row>
    <row r="17444" spans="2:4" x14ac:dyDescent="0.3">
      <c r="B17444" s="72" t="s">
        <v>838</v>
      </c>
      <c r="C17444" s="74" t="s">
        <v>192</v>
      </c>
      <c r="D17444" s="73">
        <v>873827.64</v>
      </c>
    </row>
    <row r="17445" spans="2:4" x14ac:dyDescent="0.3">
      <c r="B17445" s="72" t="s">
        <v>838</v>
      </c>
      <c r="C17445" s="74" t="s">
        <v>137</v>
      </c>
      <c r="D17445" s="73">
        <v>165753.24</v>
      </c>
    </row>
    <row r="17446" spans="2:4" x14ac:dyDescent="0.3">
      <c r="B17446" s="72" t="s">
        <v>838</v>
      </c>
      <c r="C17446" s="74" t="s">
        <v>132</v>
      </c>
      <c r="D17446" s="73">
        <v>26982.26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NCES Comparison</vt:lpstr>
      <vt:lpstr>Enrollment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cp:lastPrinted>2022-12-19T20:16:22Z</cp:lastPrinted>
  <dcterms:created xsi:type="dcterms:W3CDTF">2022-12-12T17:44:04Z</dcterms:created>
  <dcterms:modified xsi:type="dcterms:W3CDTF">2022-12-27T17:27:12Z</dcterms:modified>
</cp:coreProperties>
</file>