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kc.merchant\Downloads\"/>
    </mc:Choice>
  </mc:AlternateContent>
  <xr:revisionPtr revIDLastSave="0" documentId="13_ncr:1_{F2320AAC-CA8B-41D4-977C-B88C13AD0D65}" xr6:coauthVersionLast="47" xr6:coauthVersionMax="47" xr10:uidLastSave="{00000000-0000-0000-0000-000000000000}"/>
  <bookViews>
    <workbookView xWindow="3885" yWindow="1890" windowWidth="31110" windowHeight="13095" xr2:uid="{8AE243CA-4BC8-4CB4-B609-46CFD4C41012}"/>
  </bookViews>
  <sheets>
    <sheet name="Budget Matrix by Distric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7" i="2" l="1"/>
  <c r="F117" i="2"/>
  <c r="G117" i="2"/>
  <c r="H117" i="2"/>
  <c r="I117" i="2"/>
  <c r="K117" i="2"/>
  <c r="L117" i="2"/>
  <c r="M117" i="2"/>
  <c r="N117" i="2"/>
  <c r="P112" i="2"/>
  <c r="O9" i="2"/>
  <c r="O117" i="2" s="1"/>
  <c r="J9" i="2"/>
  <c r="D9" i="2"/>
  <c r="D117" i="2" s="1"/>
  <c r="D146" i="2"/>
  <c r="B146" i="2"/>
  <c r="C146" i="2"/>
  <c r="P85" i="2"/>
  <c r="P9" i="2" l="1"/>
  <c r="P110" i="2"/>
  <c r="P109" i="2"/>
  <c r="P108" i="2"/>
  <c r="P106" i="2"/>
  <c r="P104" i="2"/>
  <c r="P102" i="2"/>
  <c r="P100" i="2"/>
  <c r="P99" i="2"/>
  <c r="P97" i="2"/>
  <c r="P96" i="2"/>
  <c r="P94" i="2"/>
  <c r="P93" i="2"/>
  <c r="P90" i="2"/>
  <c r="P89" i="2"/>
  <c r="P88" i="2"/>
  <c r="P86" i="2"/>
  <c r="P83" i="2"/>
  <c r="P82" i="2"/>
  <c r="P81" i="2"/>
  <c r="P80" i="2"/>
  <c r="P79" i="2"/>
  <c r="P78" i="2"/>
  <c r="P77" i="2"/>
  <c r="P75" i="2"/>
  <c r="P74" i="2"/>
  <c r="P73" i="2"/>
  <c r="P72" i="2"/>
  <c r="P69" i="2"/>
  <c r="P68" i="2"/>
  <c r="P65" i="2"/>
  <c r="P63" i="2"/>
  <c r="P61" i="2"/>
  <c r="P58" i="2"/>
  <c r="P56" i="2"/>
  <c r="P55" i="2"/>
  <c r="P54" i="2"/>
  <c r="P52" i="2"/>
  <c r="P50" i="2"/>
  <c r="P48" i="2"/>
  <c r="P45" i="2"/>
  <c r="P44" i="2"/>
  <c r="P43" i="2"/>
  <c r="P41" i="2"/>
  <c r="P38" i="2"/>
  <c r="P36" i="2"/>
  <c r="P34" i="2"/>
  <c r="P33" i="2"/>
  <c r="P32" i="2"/>
  <c r="P30" i="2"/>
  <c r="P28" i="2"/>
  <c r="P26" i="2"/>
  <c r="P24" i="2"/>
  <c r="P22" i="2"/>
  <c r="P20" i="2"/>
  <c r="P16" i="2"/>
  <c r="P14" i="2"/>
  <c r="P12" i="2"/>
  <c r="P11" i="2"/>
  <c r="P10" i="2"/>
  <c r="P7" i="2"/>
  <c r="P5" i="2"/>
  <c r="P3" i="2"/>
  <c r="P2" i="2"/>
  <c r="J64" i="2"/>
  <c r="J117" i="2" s="1"/>
  <c r="P117" i="2" s="1"/>
  <c r="P66" i="2"/>
  <c r="P67" i="2"/>
  <c r="P70" i="2"/>
  <c r="P71" i="2"/>
  <c r="P76" i="2"/>
  <c r="P84" i="2"/>
  <c r="P87" i="2"/>
  <c r="P91" i="2"/>
  <c r="P92" i="2"/>
  <c r="P95" i="2"/>
  <c r="P98" i="2"/>
  <c r="P101" i="2"/>
  <c r="P103" i="2"/>
  <c r="P105" i="2"/>
  <c r="P107" i="2"/>
  <c r="P111" i="2"/>
  <c r="P46" i="2"/>
  <c r="P6" i="2"/>
  <c r="P13" i="2"/>
  <c r="P21" i="2"/>
  <c r="P27" i="2"/>
  <c r="P39" i="2"/>
  <c r="P42" i="2"/>
  <c r="P47" i="2"/>
  <c r="P59" i="2"/>
  <c r="P53" i="2"/>
  <c r="P64" i="2" l="1"/>
  <c r="P18" i="2"/>
  <c r="P25" i="2"/>
  <c r="P31" i="2"/>
  <c r="P51" i="2"/>
  <c r="P37" i="2"/>
  <c r="P8" i="2"/>
  <c r="P57" i="2"/>
  <c r="P29" i="2"/>
  <c r="P17" i="2"/>
  <c r="P4" i="2"/>
  <c r="P60" i="2"/>
  <c r="P35" i="2"/>
  <c r="P40" i="2"/>
  <c r="P23" i="2"/>
  <c r="P15" i="2"/>
  <c r="P62" i="2"/>
  <c r="P49" i="2"/>
  <c r="P19" i="2"/>
</calcChain>
</file>

<file path=xl/sharedStrings.xml><?xml version="1.0" encoding="utf-8"?>
<sst xmlns="http://schemas.openxmlformats.org/spreadsheetml/2006/main" count="372" uniqueCount="141">
  <si>
    <t>School District</t>
  </si>
  <si>
    <t>ESD</t>
  </si>
  <si>
    <t>U/R</t>
  </si>
  <si>
    <t xml:space="preserve">Final Awarded </t>
  </si>
  <si>
    <t>Technology Support/Coaching Staff</t>
  </si>
  <si>
    <t>PD &amp; Professional Certs</t>
  </si>
  <si>
    <t>Supplies &amp; Instructional Resources</t>
  </si>
  <si>
    <t>1:1 Initiatives</t>
  </si>
  <si>
    <t>Hotspots &amp; infastruture</t>
  </si>
  <si>
    <t>Inclusionary Initatives</t>
  </si>
  <si>
    <t>Adaptive Inits</t>
  </si>
  <si>
    <t>Purchased Services</t>
  </si>
  <si>
    <t>Travel</t>
  </si>
  <si>
    <t>Other</t>
  </si>
  <si>
    <t>Indirects</t>
  </si>
  <si>
    <t>Estimated Budget Totals</t>
  </si>
  <si>
    <t>Anacortes</t>
  </si>
  <si>
    <t>ESD 189</t>
  </si>
  <si>
    <t>Rural</t>
  </si>
  <si>
    <t>Bremerton</t>
  </si>
  <si>
    <t>ESD 114</t>
  </si>
  <si>
    <t>Urban</t>
  </si>
  <si>
    <t>Brinnon School District FY 22</t>
  </si>
  <si>
    <t>Brinnon School District FY 23</t>
  </si>
  <si>
    <t>Burlington-Edison School District FY 22</t>
  </si>
  <si>
    <t>Burlington-Edison School District FY 23</t>
  </si>
  <si>
    <t>Capital Region ESD 113</t>
  </si>
  <si>
    <t>Chewelah School District</t>
  </si>
  <si>
    <t>ESD 101</t>
  </si>
  <si>
    <t>Chief Leschi Tribal Compact</t>
  </si>
  <si>
    <t>OSPI</t>
  </si>
  <si>
    <t xml:space="preserve">Clarkston </t>
  </si>
  <si>
    <t>ESD 123</t>
  </si>
  <si>
    <t>College Place</t>
  </si>
  <si>
    <t>Conway School District</t>
  </si>
  <si>
    <t>Davenport</t>
  </si>
  <si>
    <t>Deer Park School District</t>
  </si>
  <si>
    <t>Dieringer</t>
  </si>
  <si>
    <t>ESD 121</t>
  </si>
  <si>
    <t>Easton School District</t>
  </si>
  <si>
    <t>ESD 105</t>
  </si>
  <si>
    <t>Ephrata School District</t>
  </si>
  <si>
    <t>ESD 171</t>
  </si>
  <si>
    <t>Federal Way School District FY 22</t>
  </si>
  <si>
    <t>Federal Way School District FY 23</t>
  </si>
  <si>
    <t>Ferndale School District FY 22</t>
  </si>
  <si>
    <t>Ferndale School District FY 23</t>
  </si>
  <si>
    <t>Freeman School District</t>
  </si>
  <si>
    <t>Granger School District FY 22</t>
  </si>
  <si>
    <t>Granger School District FY 23</t>
  </si>
  <si>
    <t>Granite Falls School District FY 22</t>
  </si>
  <si>
    <t>Granite Falls School District FY 23</t>
  </si>
  <si>
    <t>Hockinson School District FY 22</t>
  </si>
  <si>
    <t>ESD 112</t>
  </si>
  <si>
    <t>Hockinson School District FY 23</t>
  </si>
  <si>
    <t>Hoquiam School District FY 22</t>
  </si>
  <si>
    <t>ESD 113</t>
  </si>
  <si>
    <t>Hoquiam School District FY 23</t>
  </si>
  <si>
    <t>Issaquah</t>
  </si>
  <si>
    <t>Kelso School District</t>
  </si>
  <si>
    <t>Kittias</t>
  </si>
  <si>
    <t>Kittitas School District</t>
  </si>
  <si>
    <t>La Conner School District</t>
  </si>
  <si>
    <t>LaCrosse School District</t>
  </si>
  <si>
    <t>Lake Chelan</t>
  </si>
  <si>
    <t>Lakewood School District FY 22</t>
  </si>
  <si>
    <t>Lakewood School District FY 23</t>
  </si>
  <si>
    <t>Lind</t>
  </si>
  <si>
    <t>Manson</t>
  </si>
  <si>
    <t>Manson School District</t>
  </si>
  <si>
    <t>Marysville School District FY 22</t>
  </si>
  <si>
    <t>Marysville School District FY 23</t>
  </si>
  <si>
    <t>Medical Lake School District</t>
  </si>
  <si>
    <t>Monroe</t>
  </si>
  <si>
    <t>Montesana School District FY 22</t>
  </si>
  <si>
    <t>Montesana School District FY 23</t>
  </si>
  <si>
    <t>Moses Lake School District FY 22</t>
  </si>
  <si>
    <t>Moses Lake School District FY 23</t>
  </si>
  <si>
    <t>Naselle-Grays River Valley</t>
  </si>
  <si>
    <t>Nine Miles Falls</t>
  </si>
  <si>
    <t>Nine Miles Falls School District</t>
  </si>
  <si>
    <t>Nooksack Valley</t>
  </si>
  <si>
    <t>Nooksack Valley School District</t>
  </si>
  <si>
    <t>North Central ESD 171</t>
  </si>
  <si>
    <t>North Kitsap School District</t>
  </si>
  <si>
    <t>North River</t>
  </si>
  <si>
    <t>North Thurston Public Schools</t>
  </si>
  <si>
    <t>North Thurston Virtual Acad</t>
  </si>
  <si>
    <t>Northport School District</t>
  </si>
  <si>
    <t>Northwest ESD 189</t>
  </si>
  <si>
    <t>Oakville</t>
  </si>
  <si>
    <t>Okanogan</t>
  </si>
  <si>
    <t>Okanogan School District</t>
  </si>
  <si>
    <t>Olympic ESD 114</t>
  </si>
  <si>
    <t xml:space="preserve">Orting </t>
  </si>
  <si>
    <t>Palouse</t>
  </si>
  <si>
    <t>Port Angeles</t>
  </si>
  <si>
    <t>Prosser</t>
  </si>
  <si>
    <t>Prosser School District</t>
  </si>
  <si>
    <t>Pullman</t>
  </si>
  <si>
    <t>Rainier Valley Leadership Academy (Charter)</t>
  </si>
  <si>
    <t>Reardan-Edwall</t>
  </si>
  <si>
    <t>Richland</t>
  </si>
  <si>
    <t>Ritzville Coop</t>
  </si>
  <si>
    <t>Rochester</t>
  </si>
  <si>
    <t>Rosalia</t>
  </si>
  <si>
    <t>South Bend School District FY 22</t>
  </si>
  <si>
    <t>South Bend School District FY 23</t>
  </si>
  <si>
    <t>Spokane</t>
  </si>
  <si>
    <t>Stanwood-Camano School District</t>
  </si>
  <si>
    <t>Sultan</t>
  </si>
  <si>
    <t>Sumner Bonny Lake SD</t>
  </si>
  <si>
    <t xml:space="preserve">Taholah - Pending </t>
  </si>
  <si>
    <t>Tekola School District</t>
  </si>
  <si>
    <t>Tenino School District FY 22</t>
  </si>
  <si>
    <t>Tenino School District FY 23</t>
  </si>
  <si>
    <t>Tonasket</t>
  </si>
  <si>
    <t>Tonasket School District</t>
  </si>
  <si>
    <t>Touchet</t>
  </si>
  <si>
    <t>Tukwila</t>
  </si>
  <si>
    <t>Tumwater School District FY 22</t>
  </si>
  <si>
    <t>Tumwater School District FY 23</t>
  </si>
  <si>
    <t>Tumwater Virtual Acad</t>
  </si>
  <si>
    <t>Vancouver School District</t>
  </si>
  <si>
    <t>Vashon Island</t>
  </si>
  <si>
    <t>Vashon Island School District</t>
  </si>
  <si>
    <t>Wahluke</t>
  </si>
  <si>
    <t>Walla Wall Public Schools FY 22</t>
  </si>
  <si>
    <t>Walla Wall Public Schools FY 23</t>
  </si>
  <si>
    <t>Wenatche School District</t>
  </si>
  <si>
    <t>Wenatchee</t>
  </si>
  <si>
    <t>West Valley (Yakima)</t>
  </si>
  <si>
    <t>Winlock</t>
  </si>
  <si>
    <t>Yelm School District</t>
  </si>
  <si>
    <t>Adaptive/Assistive</t>
  </si>
  <si>
    <t>Funding Source:  HB 1365, Form Package 188 FY 22, FY 23</t>
  </si>
  <si>
    <t>Grant Manager: KC Merchant, Digital Equity &amp; Inclusion Program Supervisor</t>
  </si>
  <si>
    <t>Data last updated: 5-16-2022</t>
  </si>
  <si>
    <t>Applications</t>
  </si>
  <si>
    <t>Averge per entity</t>
  </si>
  <si>
    <t>Breakdown by Geography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</si>
</sst>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b/>
      <sz val="10"/>
      <color theme="0"/>
      <name val="Segoe UI"/>
      <family val="2"/>
    </font>
    <font>
      <sz val="11"/>
      <color theme="1"/>
      <name val="Segoe UI"/>
      <family val="2"/>
    </font>
    <font>
      <sz val="10"/>
      <color rgb="FF000000"/>
      <name val="Segoe U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Segoe UI"/>
      <family val="2"/>
    </font>
    <font>
      <i/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0"/>
      <color theme="0"/>
      <name val="Segoe UI"/>
      <family val="2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D5761"/>
        <bgColor indexed="64"/>
      </patternFill>
    </fill>
    <fill>
      <patternFill patternType="solid">
        <fgColor rgb="FF0D5761"/>
        <b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7F5EB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/>
      <bottom style="thin">
        <color theme="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23">
    <xf numFmtId="0" fontId="0" fillId="0" borderId="0" xfId="0"/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wrapText="1"/>
    </xf>
    <xf numFmtId="0" fontId="3" fillId="0" borderId="0" xfId="0" applyFont="1"/>
    <xf numFmtId="165" fontId="3" fillId="0" borderId="0" xfId="0" applyNumberFormat="1" applyFont="1"/>
    <xf numFmtId="164" fontId="3" fillId="0" borderId="0" xfId="0" applyNumberFormat="1" applyFont="1"/>
    <xf numFmtId="165" fontId="4" fillId="0" borderId="0" xfId="0" applyNumberFormat="1" applyFont="1"/>
    <xf numFmtId="165" fontId="3" fillId="5" borderId="0" xfId="0" applyNumberFormat="1" applyFont="1" applyFill="1"/>
    <xf numFmtId="165" fontId="1" fillId="2" borderId="0" xfId="0" applyNumberFormat="1" applyFont="1" applyFill="1" applyAlignment="1">
      <alignment horizontal="center" wrapText="1"/>
    </xf>
    <xf numFmtId="165" fontId="2" fillId="2" borderId="0" xfId="0" applyNumberFormat="1" applyFont="1" applyFill="1" applyAlignment="1">
      <alignment horizontal="center" wrapText="1"/>
    </xf>
    <xf numFmtId="165" fontId="1" fillId="3" borderId="1" xfId="0" applyNumberFormat="1" applyFont="1" applyFill="1" applyBorder="1"/>
    <xf numFmtId="0" fontId="7" fillId="0" borderId="0" xfId="0" applyFont="1"/>
    <xf numFmtId="164" fontId="3" fillId="4" borderId="0" xfId="1" applyNumberFormat="1" applyFont="1" applyBorder="1"/>
    <xf numFmtId="14" fontId="3" fillId="0" borderId="0" xfId="0" applyNumberFormat="1" applyFont="1"/>
    <xf numFmtId="6" fontId="3" fillId="0" borderId="0" xfId="0" applyNumberFormat="1" applyFont="1"/>
    <xf numFmtId="8" fontId="3" fillId="0" borderId="0" xfId="0" applyNumberFormat="1" applyFont="1"/>
    <xf numFmtId="165" fontId="8" fillId="0" borderId="0" xfId="0" applyNumberFormat="1" applyFont="1"/>
    <xf numFmtId="3" fontId="3" fillId="0" borderId="0" xfId="0" applyNumberFormat="1" applyFont="1"/>
    <xf numFmtId="165" fontId="9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165" fontId="9" fillId="3" borderId="1" xfId="0" applyNumberFormat="1" applyFont="1" applyFill="1" applyBorder="1"/>
    <xf numFmtId="165" fontId="11" fillId="0" borderId="0" xfId="0" applyNumberFormat="1" applyFont="1"/>
    <xf numFmtId="165" fontId="7" fillId="0" borderId="0" xfId="0" applyNumberFormat="1" applyFont="1" applyAlignment="1">
      <alignment horizontal="right"/>
    </xf>
  </cellXfs>
  <cellStyles count="2">
    <cellStyle name="20% - Accent1" xfId="1" builtinId="30"/>
    <cellStyle name="Normal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&quot;$&quot;#,##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&quot;$&quot;#,##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&quot;$&quot;#,##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&quot;$&quot;#,##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&quot;$&quot;#,##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&quot;$&quot;#,##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&quot;$&quot;#,##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&quot;$&quot;#,##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&quot;$&quot;#,##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&quot;$&quot;#,##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&quot;$&quot;#,##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&quot;$&quot;#,##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5" formatCode="&quot;$&quot;#,##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b/>
        <strike val="0"/>
        <outline val="0"/>
        <shadow val="0"/>
        <u val="none"/>
        <vertAlign val="baseline"/>
        <color theme="0"/>
        <name val="Segoe UI"/>
        <family val="2"/>
        <scheme val="none"/>
      </font>
      <numFmt numFmtId="30" formatCode="@"/>
      <fill>
        <patternFill patternType="solid">
          <fgColor indexed="64"/>
          <bgColor rgb="FF0D5761"/>
        </patternFill>
      </fill>
      <alignment horizontal="center" vertical="bottom" textRotation="0" wrapText="1" indent="0" justifyLastLine="0" shrinkToFit="0" readingOrder="0"/>
    </dxf>
    <dxf>
      <fill>
        <patternFill>
          <bgColor rgb="FFF7F5EB"/>
        </patternFill>
      </fill>
    </dxf>
    <dxf>
      <fill>
        <patternFill>
          <bgColor rgb="FF0D5761"/>
        </patternFill>
      </fill>
    </dxf>
  </dxfs>
  <tableStyles count="2" defaultTableStyle="TableStyleMedium2" defaultPivotStyle="PivotStyleLight16">
    <tableStyle name="Table Style 1" pivot="0" count="1" xr9:uid="{D5A70271-67FC-414E-BBF9-6EA46F427B69}">
      <tableStyleElement type="firstRowStripe" dxfId="36"/>
    </tableStyle>
    <tableStyle name="Table Style 2" pivot="0" count="1" xr9:uid="{86174FE2-A0BD-4B22-8BAE-BADABD4116BF}">
      <tableStyleElement type="firstRowStripe" dxfId="35"/>
    </tableStyle>
  </tableStyles>
  <colors>
    <mruColors>
      <color rgb="FF0D5761"/>
      <color rgb="FFF7F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DEI Grant</a:t>
            </a:r>
            <a:r>
              <a:rPr lang="en-US" baseline="0"/>
              <a:t> Allocations by Grant Focus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Matrix by District'!$E$116:$O$116</c:f>
              <c:strCache>
                <c:ptCount val="11"/>
                <c:pt idx="0">
                  <c:v>Technology Support/Coaching Staff</c:v>
                </c:pt>
                <c:pt idx="1">
                  <c:v>PD &amp; Professional Certs</c:v>
                </c:pt>
                <c:pt idx="2">
                  <c:v>Supplies &amp; Instructional Resources</c:v>
                </c:pt>
                <c:pt idx="3">
                  <c:v>1:1 Initiatives</c:v>
                </c:pt>
                <c:pt idx="4">
                  <c:v>Hotspots &amp; infastruture</c:v>
                </c:pt>
                <c:pt idx="5">
                  <c:v>Inclusionary Initatives</c:v>
                </c:pt>
                <c:pt idx="6">
                  <c:v>Adaptive/Assistive</c:v>
                </c:pt>
                <c:pt idx="7">
                  <c:v>Purchased Services</c:v>
                </c:pt>
                <c:pt idx="8">
                  <c:v>Travel</c:v>
                </c:pt>
                <c:pt idx="9">
                  <c:v>Other</c:v>
                </c:pt>
                <c:pt idx="10">
                  <c:v>Indirects</c:v>
                </c:pt>
              </c:strCache>
            </c:strRef>
          </c:cat>
          <c:val>
            <c:numRef>
              <c:f>'Budget Matrix by District'!$E$117:$O$117</c:f>
              <c:numCache>
                <c:formatCode>"$"#,##0</c:formatCode>
                <c:ptCount val="11"/>
                <c:pt idx="0">
                  <c:v>3074442</c:v>
                </c:pt>
                <c:pt idx="1">
                  <c:v>717826</c:v>
                </c:pt>
                <c:pt idx="2">
                  <c:v>355290</c:v>
                </c:pt>
                <c:pt idx="3">
                  <c:v>4868513</c:v>
                </c:pt>
                <c:pt idx="4">
                  <c:v>204011</c:v>
                </c:pt>
                <c:pt idx="5">
                  <c:v>6502027</c:v>
                </c:pt>
                <c:pt idx="6">
                  <c:v>1372512</c:v>
                </c:pt>
                <c:pt idx="7">
                  <c:v>599921</c:v>
                </c:pt>
                <c:pt idx="8">
                  <c:v>48500</c:v>
                </c:pt>
                <c:pt idx="9">
                  <c:v>30661</c:v>
                </c:pt>
                <c:pt idx="10">
                  <c:v>900793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B-4039-A711-0231DA500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9081728"/>
        <c:axId val="1819093376"/>
      </c:barChart>
      <c:catAx>
        <c:axId val="181908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093376"/>
        <c:crosses val="autoZero"/>
        <c:auto val="1"/>
        <c:lblAlgn val="ctr"/>
        <c:lblOffset val="100"/>
        <c:noMultiLvlLbl val="0"/>
      </c:catAx>
      <c:valAx>
        <c:axId val="1819093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18190817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DEI Grant Allocations by Grant Focus</a:t>
            </a:r>
          </a:p>
        </c:rich>
      </c:tx>
      <c:layout>
        <c:manualLayout>
          <c:xMode val="edge"/>
          <c:yMode val="edge"/>
          <c:x val="0.31758038427275348"/>
          <c:y val="4.4167598136178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7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143411948035173E-2"/>
          <c:y val="0.21301755124998401"/>
          <c:w val="0.92408433115602107"/>
          <c:h val="0.6284943121611922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421-434B-9C55-D570470EAA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421-434B-9C55-D570470EAA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421-434B-9C55-D570470EAA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421-434B-9C55-D570470EAA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9421-434B-9C55-D570470EAA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421-434B-9C55-D570470EAA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9421-434B-9C55-D570470EAABE}"/>
              </c:ext>
            </c:extLst>
          </c:dPt>
          <c:dLbls>
            <c:dLbl>
              <c:idx val="0"/>
              <c:layout>
                <c:manualLayout>
                  <c:x val="-5.9815534006712287E-2"/>
                  <c:y val="-7.518798476269204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945D50E-74D6-449C-AE5A-BD54DD74EB2E}" type="CATEGORYNAME"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>
                          <a:solidFill>
                            <a:sysClr val="windowText" lastClr="000000">
                              <a:lumMod val="75000"/>
                              <a:lumOff val="25000"/>
                            </a:sysClr>
                          </a:solidFill>
                        </a:defRPr>
                      </a:pPr>
                      <a:t>[CATEGORY NAME]</a:t>
                    </a:fld>
                    <a:endParaRPr lang="en-US"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endParaRPr>
                  </a:p>
                  <a:p>
                    <a:pPr algn="ctr" rtl="0">
                      <a:defRPr lang="en-US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defRPr>
                    </a:pP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rPr>
                      <a:t>18%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421-434B-9C55-D570470EAABE}"/>
                </c:ext>
              </c:extLst>
            </c:dLbl>
            <c:dLbl>
              <c:idx val="1"/>
              <c:layout>
                <c:manualLayout>
                  <c:x val="0"/>
                  <c:y val="5.5137855492640164E-2"/>
                </c:manualLayout>
              </c:layout>
              <c:tx>
                <c:rich>
                  <a:bodyPr/>
                  <a:lstStyle/>
                  <a:p>
                    <a:fld id="{C60983A3-2693-428F-9F21-D09C71E2344F}" type="CATEGORYNAME"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rPr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35FDBC13-44B5-4203-9AB4-D79FA7734291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421-434B-9C55-D570470EAABE}"/>
                </c:ext>
              </c:extLst>
            </c:dLbl>
            <c:dLbl>
              <c:idx val="2"/>
              <c:layout>
                <c:manualLayout>
                  <c:x val="-1.5381137316011755E-2"/>
                  <c:y val="-1.00250646350255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21-434B-9C55-D570470EAABE}"/>
                </c:ext>
              </c:extLst>
            </c:dLbl>
            <c:dLbl>
              <c:idx val="3"/>
              <c:layout>
                <c:manualLayout>
                  <c:x val="0"/>
                  <c:y val="-1.50375969525382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21-434B-9C55-D570470EAABE}"/>
                </c:ext>
              </c:extLst>
            </c:dLbl>
            <c:dLbl>
              <c:idx val="4"/>
              <c:layout>
                <c:manualLayout>
                  <c:x val="0"/>
                  <c:y val="-3.5087726222589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21-434B-9C55-D570470EAABE}"/>
                </c:ext>
              </c:extLst>
            </c:dLbl>
            <c:dLbl>
              <c:idx val="5"/>
              <c:layout>
                <c:manualLayout>
                  <c:x val="3.4180305146691466E-3"/>
                  <c:y val="1.50375969525381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21-434B-9C55-D570470EAABE}"/>
                </c:ext>
              </c:extLst>
            </c:dLbl>
            <c:dLbl>
              <c:idx val="6"/>
              <c:layout>
                <c:manualLayout>
                  <c:x val="-4.9561375178639254E-2"/>
                  <c:y val="2.85630525504982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6F91272-0E79-46F5-BB94-A215D027C6C8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957753681111209"/>
                      <c:h val="8.517555407723127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9421-434B-9C55-D570470EAA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'Budget Matrix by District'!$E$116:$O$116</c15:sqref>
                  </c15:fullRef>
                </c:ext>
              </c:extLst>
              <c:f>('Budget Matrix by District'!$E$116:$F$116,'Budget Matrix by District'!$H$116:$L$116)</c:f>
              <c:strCache>
                <c:ptCount val="7"/>
                <c:pt idx="0">
                  <c:v>Technology Support/Coaching Staff</c:v>
                </c:pt>
                <c:pt idx="1">
                  <c:v>PD &amp; Professional Certs</c:v>
                </c:pt>
                <c:pt idx="2">
                  <c:v>1:1 Initiatives</c:v>
                </c:pt>
                <c:pt idx="3">
                  <c:v>Hotspots &amp; infastruture</c:v>
                </c:pt>
                <c:pt idx="4">
                  <c:v>Inclusionary Initatives</c:v>
                </c:pt>
                <c:pt idx="5">
                  <c:v>Adaptive/Assistive</c:v>
                </c:pt>
                <c:pt idx="6">
                  <c:v>Purchased Services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Matrix by District'!$E$117:$O$117</c15:sqref>
                  </c15:fullRef>
                </c:ext>
              </c:extLst>
              <c:f>('Budget Matrix by District'!$E$117:$F$117,'Budget Matrix by District'!$H$117:$L$117)</c:f>
              <c:numCache>
                <c:formatCode>"$"#,##0</c:formatCode>
                <c:ptCount val="7"/>
                <c:pt idx="0">
                  <c:v>3074442</c:v>
                </c:pt>
                <c:pt idx="1">
                  <c:v>717826</c:v>
                </c:pt>
                <c:pt idx="2">
                  <c:v>4868513</c:v>
                </c:pt>
                <c:pt idx="3">
                  <c:v>204011</c:v>
                </c:pt>
                <c:pt idx="4">
                  <c:v>6502027</c:v>
                </c:pt>
                <c:pt idx="5">
                  <c:v>1372512</c:v>
                </c:pt>
                <c:pt idx="6">
                  <c:v>599921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'Budget Matrix by District'!$M$117</c15:sqref>
                  <c15:bubble3D val="0"/>
                </c15:categoryFilterException>
                <c15:categoryFilterException>
                  <c15:sqref>'Budget Matrix by District'!$N$117</c15:sqref>
                  <c15:bubble3D val="0"/>
                </c15:categoryFilterException>
                <c15:categoryFilterException>
                  <c15:sqref>'Budget Matrix by District'!$O$117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4C2E-4967-9A5B-4294BF21C08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DEI</a:t>
            </a:r>
            <a:r>
              <a:rPr lang="en-US" baseline="0"/>
              <a:t> Grant Allocations by Geography</a:t>
            </a:r>
            <a:endParaRPr lang="en-US"/>
          </a:p>
        </c:rich>
      </c:tx>
      <c:layout>
        <c:manualLayout>
          <c:xMode val="edge"/>
          <c:yMode val="edge"/>
          <c:x val="0.2003678915135608"/>
          <c:y val="0.782638888888888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20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111111111109E-2"/>
          <c:y val="4.4681393992417624E-3"/>
          <c:w val="0.93888888888888888"/>
          <c:h val="0.67145778652668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5B3-473C-93A0-823342C97B48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B3-473C-93A0-823342C97B48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15B3-473C-93A0-823342C97B48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5B3-473C-93A0-823342C97B48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0D5761"/>
                </a:solidFill>
                <a:round/>
              </a:ln>
              <a:effectLst>
                <a:outerShdw blurRad="50800" dist="38100" dir="2700000" algn="tl" rotWithShape="0">
                  <a:srgbClr val="0D5761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'Budget Matrix by District'!$B$143:$C$143</c:f>
              <c:strCache>
                <c:ptCount val="2"/>
                <c:pt idx="0">
                  <c:v>Urban</c:v>
                </c:pt>
                <c:pt idx="1">
                  <c:v>Rural</c:v>
                </c:pt>
              </c:strCache>
            </c:strRef>
          </c:cat>
          <c:val>
            <c:numRef>
              <c:f>'Budget Matrix by District'!$B$144:$C$144</c:f>
              <c:numCache>
                <c:formatCode>"$"#,##0_);[Red]\("$"#,##0\)</c:formatCode>
                <c:ptCount val="2"/>
                <c:pt idx="0">
                  <c:v>8163521</c:v>
                </c:pt>
                <c:pt idx="1">
                  <c:v>9973720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3-473C-93A0-823342C97B4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BD2-4EAF-99EC-4822E78187CB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BD2-4EAF-99EC-4822E78187C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BD2-4EAF-99EC-4822E78187CB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BD2-4EAF-99EC-4822E78187CB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ED7D31"/>
                </a:solidFill>
                <a:round/>
              </a:ln>
              <a:effectLst>
                <a:outerShdw blurRad="50800" dist="38100" dir="2700000" algn="tl" rotWithShape="0">
                  <a:srgbClr val="ED7D31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'Budget Matrix by District'!$B$143:$C$143</c:f>
              <c:strCache>
                <c:ptCount val="2"/>
                <c:pt idx="0">
                  <c:v>Urban</c:v>
                </c:pt>
                <c:pt idx="1">
                  <c:v>Rural</c:v>
                </c:pt>
              </c:strCache>
            </c:strRef>
          </c:cat>
          <c:val>
            <c:numRef>
              <c:f>'Budget Matrix by District'!$B$145:$C$145</c:f>
              <c:numCache>
                <c:formatCode>General</c:formatCode>
                <c:ptCount val="2"/>
                <c:pt idx="0">
                  <c:v>43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3-473C-93A0-823342C97B48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Rural</a:t>
            </a:r>
            <a:r>
              <a:rPr lang="en-US" b="1" baseline="0"/>
              <a:t> District</a:t>
            </a:r>
            <a:r>
              <a:rPr lang="en-US" b="1"/>
              <a:t> DEI Grant Allocations by Grant Focus</a:t>
            </a:r>
          </a:p>
        </c:rich>
      </c:tx>
      <c:layout>
        <c:manualLayout>
          <c:xMode val="edge"/>
          <c:yMode val="edge"/>
          <c:x val="0.31758038427275348"/>
          <c:y val="4.4167598136178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7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143411948035173E-2"/>
          <c:y val="0.21301755124998401"/>
          <c:w val="0.92408433115602107"/>
          <c:h val="0.62849431216119223"/>
        </c:manualLayout>
      </c:layout>
      <c:pie3DChart>
        <c:varyColors val="1"/>
        <c:ser>
          <c:idx val="0"/>
          <c:order val="0"/>
          <c:tx>
            <c:strRef>
              <c:f>'Budget Matrix by District'!$G$161:$O$161</c:f>
              <c:strCache>
                <c:ptCount val="9"/>
                <c:pt idx="0">
                  <c:v>$1,719,816</c:v>
                </c:pt>
                <c:pt idx="1">
                  <c:v>$266,586</c:v>
                </c:pt>
                <c:pt idx="2">
                  <c:v>$119,302</c:v>
                </c:pt>
                <c:pt idx="3">
                  <c:v>$2,970,324</c:v>
                </c:pt>
                <c:pt idx="4">
                  <c:v>$181,261</c:v>
                </c:pt>
                <c:pt idx="5">
                  <c:v>$3,351,246</c:v>
                </c:pt>
                <c:pt idx="6">
                  <c:v>$439,376</c:v>
                </c:pt>
                <c:pt idx="7">
                  <c:v>$407,112</c:v>
                </c:pt>
                <c:pt idx="8">
                  <c:v>$12,000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59-4661-B250-4E3DCC106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59-4661-B250-4E3DCC106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059-4661-B250-4E3DCC1066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059-4661-B250-4E3DCC1066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059-4661-B250-4E3DCC1066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059-4661-B250-4E3DCC1066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059-4661-B250-4E3DCC106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'Budget Matrix by District'!$G$160:$O$160</c15:sqref>
                  </c15:fullRef>
                </c:ext>
              </c:extLst>
              <c:f>('Budget Matrix by District'!$G$160:$H$160,'Budget Matrix by District'!$J$160:$N$160)</c:f>
              <c:strCache>
                <c:ptCount val="7"/>
                <c:pt idx="0">
                  <c:v>Technology Support/Coaching Staff</c:v>
                </c:pt>
                <c:pt idx="1">
                  <c:v>PD &amp; Professional Certs</c:v>
                </c:pt>
                <c:pt idx="2">
                  <c:v>1:1 Initiatives</c:v>
                </c:pt>
                <c:pt idx="3">
                  <c:v>Hotspots &amp; infastruture</c:v>
                </c:pt>
                <c:pt idx="4">
                  <c:v>Inclusionary Initatives</c:v>
                </c:pt>
                <c:pt idx="5">
                  <c:v>Adaptive/Assistive</c:v>
                </c:pt>
                <c:pt idx="6">
                  <c:v>Purchased Services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Matrix by District'!$G$161:$O$161</c15:sqref>
                  </c15:fullRef>
                </c:ext>
              </c:extLst>
              <c:f>('Budget Matrix by District'!$G$161:$H$161,'Budget Matrix by District'!$J$161:$N$161)</c:f>
              <c:numCache>
                <c:formatCode>"$"#,##0</c:formatCode>
                <c:ptCount val="7"/>
                <c:pt idx="0">
                  <c:v>1719816</c:v>
                </c:pt>
                <c:pt idx="1">
                  <c:v>266586</c:v>
                </c:pt>
                <c:pt idx="2">
                  <c:v>2970324</c:v>
                </c:pt>
                <c:pt idx="3">
                  <c:v>181261</c:v>
                </c:pt>
                <c:pt idx="4">
                  <c:v>3351246</c:v>
                </c:pt>
                <c:pt idx="5">
                  <c:v>439376</c:v>
                </c:pt>
                <c:pt idx="6">
                  <c:v>407112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'Budget Matrix by District'!$I$161</c15:sqref>
                  <c15:dLbl>
                    <c:idx val="1"/>
                    <c:layout>
                      <c:manualLayout>
                        <c:x val="-1.7730493978542754E-3"/>
                        <c:y val="-8.0388097934224509E-2"/>
                      </c:manualLayout>
                    </c:layout>
                    <c:dLblPos val="bestFit"/>
                    <c:showLegendKey val="0"/>
                    <c:showVal val="0"/>
                    <c:showCatName val="1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BAA7-4F04-9988-D3F82EABFFD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0059-4661-B250-4E3DCC10662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Urban District DEI Grant Allocations by Grant Focus</a:t>
            </a:r>
          </a:p>
        </c:rich>
      </c:tx>
      <c:layout>
        <c:manualLayout>
          <c:xMode val="edge"/>
          <c:yMode val="edge"/>
          <c:x val="0.31758038427275348"/>
          <c:y val="4.4167598136178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7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143411948035173E-2"/>
          <c:y val="0.21301755124998401"/>
          <c:w val="0.92408433115602107"/>
          <c:h val="0.62849431216119223"/>
        </c:manualLayout>
      </c:layout>
      <c:pie3DChart>
        <c:varyColors val="1"/>
        <c:ser>
          <c:idx val="0"/>
          <c:order val="0"/>
          <c:tx>
            <c:strRef>
              <c:f>'Budget Matrix by District'!$G$162:$O$162</c:f>
              <c:strCache>
                <c:ptCount val="9"/>
                <c:pt idx="0">
                  <c:v>$1,354,626</c:v>
                </c:pt>
                <c:pt idx="1">
                  <c:v>$414,240</c:v>
                </c:pt>
                <c:pt idx="2">
                  <c:v>$206,028</c:v>
                </c:pt>
                <c:pt idx="3">
                  <c:v>$1,672,536</c:v>
                </c:pt>
                <c:pt idx="4">
                  <c:v>$19,750</c:v>
                </c:pt>
                <c:pt idx="5">
                  <c:v>$3,128,501</c:v>
                </c:pt>
                <c:pt idx="6">
                  <c:v>$852,136</c:v>
                </c:pt>
                <c:pt idx="7">
                  <c:v>$167,674</c:v>
                </c:pt>
                <c:pt idx="8">
                  <c:v>$36,500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BA-42EE-A2D1-4B5DF4DDCE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9BA-42EE-A2D1-4B5DF4DDCE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9BA-42EE-A2D1-4B5DF4DDCE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9BA-42EE-A2D1-4B5DF4DDCE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9BA-42EE-A2D1-4B5DF4DDCE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9BA-42EE-A2D1-4B5DF4DDCE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19BA-42EE-A2D1-4B5DF4DDCE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'Budget Matrix by District'!$G$160:$O$160</c15:sqref>
                  </c15:fullRef>
                </c:ext>
              </c:extLst>
              <c:f>('Budget Matrix by District'!$G$160:$H$160,'Budget Matrix by District'!$J$160:$N$160)</c:f>
              <c:strCache>
                <c:ptCount val="7"/>
                <c:pt idx="0">
                  <c:v>Technology Support/Coaching Staff</c:v>
                </c:pt>
                <c:pt idx="1">
                  <c:v>PD &amp; Professional Certs</c:v>
                </c:pt>
                <c:pt idx="2">
                  <c:v>1:1 Initiatives</c:v>
                </c:pt>
                <c:pt idx="3">
                  <c:v>Hotspots &amp; infastruture</c:v>
                </c:pt>
                <c:pt idx="4">
                  <c:v>Inclusionary Initatives</c:v>
                </c:pt>
                <c:pt idx="5">
                  <c:v>Adaptive/Assistive</c:v>
                </c:pt>
                <c:pt idx="6">
                  <c:v>Purchased Services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Matrix by District'!$G$162:$O$162</c15:sqref>
                  </c15:fullRef>
                </c:ext>
              </c:extLst>
              <c:f>('Budget Matrix by District'!$G$162:$H$162,'Budget Matrix by District'!$J$162:$N$162)</c:f>
              <c:numCache>
                <c:formatCode>"$"#,##0</c:formatCode>
                <c:ptCount val="7"/>
                <c:pt idx="0">
                  <c:v>1354626</c:v>
                </c:pt>
                <c:pt idx="1">
                  <c:v>414240</c:v>
                </c:pt>
                <c:pt idx="2">
                  <c:v>1672536</c:v>
                </c:pt>
                <c:pt idx="3">
                  <c:v>19750</c:v>
                </c:pt>
                <c:pt idx="4">
                  <c:v>3128501</c:v>
                </c:pt>
                <c:pt idx="5">
                  <c:v>852136</c:v>
                </c:pt>
                <c:pt idx="6">
                  <c:v>167674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0-19BA-42EE-A2D1-4B5DF4DDCE1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119</xdr:row>
      <xdr:rowOff>80962</xdr:rowOff>
    </xdr:from>
    <xdr:to>
      <xdr:col>5</xdr:col>
      <xdr:colOff>495301</xdr:colOff>
      <xdr:row>139</xdr:row>
      <xdr:rowOff>85726</xdr:rowOff>
    </xdr:to>
    <xdr:graphicFrame macro="">
      <xdr:nvGraphicFramePr>
        <xdr:cNvPr id="5" name="Chart 4" descr="Breakdown of Grant Allocations.&#10;4.5 million dollars is the largest focus on 1:1 initiatives. mostly focusing on Chromebook. The second largest category was inclusionary technology at 2.25 million dollars. The biggest focus being classroom amplification and interactive classroom technologies. ">
          <a:extLst>
            <a:ext uri="{FF2B5EF4-FFF2-40B4-BE49-F238E27FC236}">
              <a16:creationId xmlns:a16="http://schemas.microsoft.com/office/drawing/2014/main" id="{32E88ABA-ACF7-4C78-949B-59490C3F52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646020</xdr:colOff>
      <xdr:row>132</xdr:row>
      <xdr:rowOff>200025</xdr:rowOff>
    </xdr:from>
    <xdr:to>
      <xdr:col>14</xdr:col>
      <xdr:colOff>95250</xdr:colOff>
      <xdr:row>154</xdr:row>
      <xdr:rowOff>200024</xdr:rowOff>
    </xdr:to>
    <xdr:graphicFrame macro="">
      <xdr:nvGraphicFramePr>
        <xdr:cNvPr id="144" name="Chart 2" descr="Breakdown of Grant Allocations.&#10;4.5 million dollars is the largest focus on 1:1 initiatives. mostly focusing on Chromebook. The second largest category was inclusionary technology at 2.25 million dollars. The biggest focus being classroom amplification and interactive classroom technologies. ">
          <a:extLst>
            <a:ext uri="{FF2B5EF4-FFF2-40B4-BE49-F238E27FC236}">
              <a16:creationId xmlns:a16="http://schemas.microsoft.com/office/drawing/2014/main" id="{D0939314-DC9A-4D70-9F2B-40AF82A3F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2300287</xdr:colOff>
      <xdr:row>151</xdr:row>
      <xdr:rowOff>71437</xdr:rowOff>
    </xdr:from>
    <xdr:to>
      <xdr:col>3</xdr:col>
      <xdr:colOff>1557337</xdr:colOff>
      <xdr:row>164</xdr:row>
      <xdr:rowOff>90487</xdr:rowOff>
    </xdr:to>
    <xdr:graphicFrame macro="">
      <xdr:nvGraphicFramePr>
        <xdr:cNvPr id="143" name="Chart 1">
          <a:extLst>
            <a:ext uri="{FF2B5EF4-FFF2-40B4-BE49-F238E27FC236}">
              <a16:creationId xmlns:a16="http://schemas.microsoft.com/office/drawing/2014/main" id="{E8097F0F-463B-56A9-946A-8AE610FA0C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1123949</xdr:colOff>
      <xdr:row>166</xdr:row>
      <xdr:rowOff>1</xdr:rowOff>
    </xdr:from>
    <xdr:to>
      <xdr:col>11</xdr:col>
      <xdr:colOff>457200</xdr:colOff>
      <xdr:row>187</xdr:row>
      <xdr:rowOff>180975</xdr:rowOff>
    </xdr:to>
    <xdr:graphicFrame macro="">
      <xdr:nvGraphicFramePr>
        <xdr:cNvPr id="210" name="Chart 2" descr="Breakdown of Grant Allocations.&#10;4.5 million dollars is the largest focus on 1:1 initiatives. mostly focusing on Chromebook. The second largest category was inclusionary technology at 2.25 million dollars. The biggest focus being classroom amplification and interactive classroom technologies. ">
          <a:extLst>
            <a:ext uri="{FF2B5EF4-FFF2-40B4-BE49-F238E27FC236}">
              <a16:creationId xmlns:a16="http://schemas.microsoft.com/office/drawing/2014/main" id="{C74A9106-CEF0-469B-8493-B62639C7C3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166</xdr:row>
      <xdr:rowOff>0</xdr:rowOff>
    </xdr:from>
    <xdr:to>
      <xdr:col>20</xdr:col>
      <xdr:colOff>419101</xdr:colOff>
      <xdr:row>187</xdr:row>
      <xdr:rowOff>180974</xdr:rowOff>
    </xdr:to>
    <xdr:graphicFrame macro="">
      <xdr:nvGraphicFramePr>
        <xdr:cNvPr id="212" name="Chart 2" descr="Breakdown of Grant Allocations.&#10;4.5 million dollars is the largest focus on 1:1 initiatives. mostly focusing on Chromebook. The second largest category was inclusionary technology at 2.25 million dollars. The biggest focus being classroom amplification and interactive classroom technologies. ">
          <a:extLst>
            <a:ext uri="{FF2B5EF4-FFF2-40B4-BE49-F238E27FC236}">
              <a16:creationId xmlns:a16="http://schemas.microsoft.com/office/drawing/2014/main" id="{4C7B9E94-551B-4487-8D6E-ECF8CA725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E2FA0C-4755-415A-BE8D-ABD104F2D574}" name="Table2" displayName="Table2" ref="A1:P115" totalsRowShown="0" headerRowDxfId="34" dataDxfId="33" totalsRowDxfId="32">
  <autoFilter ref="A1:P115" xr:uid="{C1E2FA0C-4755-415A-BE8D-ABD104F2D574}"/>
  <sortState xmlns:xlrd2="http://schemas.microsoft.com/office/spreadsheetml/2017/richdata2" ref="A2:P115">
    <sortCondition ref="A1:A115"/>
  </sortState>
  <tableColumns count="16">
    <tableColumn id="1" xr3:uid="{2F67EC08-88AF-44C7-95B5-D8A95EBD7FC5}" name="School District" dataDxfId="31" totalsRowDxfId="30"/>
    <tableColumn id="15" xr3:uid="{1A1D8298-7D79-4901-A363-F4CCAF146345}" name="ESD" dataDxfId="29" totalsRowDxfId="28"/>
    <tableColumn id="13" xr3:uid="{F09DAC72-9234-431F-8052-E7A65C7B354F}" name="U/R" dataDxfId="27" totalsRowDxfId="26"/>
    <tableColumn id="2" xr3:uid="{2574873A-8BF9-445F-88C8-0FAE7922F6A2}" name="Final Awarded " dataDxfId="25" totalsRowDxfId="24" dataCellStyle="Normal"/>
    <tableColumn id="3" xr3:uid="{AFC33CFE-A1D5-4005-9624-46AB29E0F912}" name="Technology Support/Coaching Staff" dataDxfId="23" totalsRowDxfId="22"/>
    <tableColumn id="4" xr3:uid="{D6A02066-70B8-4D9F-9CBE-00614A014E67}" name="PD &amp; Professional Certs" dataDxfId="21" totalsRowDxfId="20"/>
    <tableColumn id="5" xr3:uid="{5B7CC50D-4BD3-4B11-9423-F51C8CE0BC5C}" name="Supplies &amp; Instructional Resources" dataDxfId="19" totalsRowDxfId="18"/>
    <tableColumn id="6" xr3:uid="{C67DF71D-FA9A-4DE9-A738-92E6905E8DFA}" name="1:1 Initiatives" dataDxfId="17" totalsRowDxfId="16"/>
    <tableColumn id="7" xr3:uid="{776D19C1-26DC-4C44-9EB0-675D05ED51F0}" name="Hotspots &amp; infastruture" dataDxfId="15" totalsRowDxfId="14"/>
    <tableColumn id="8" xr3:uid="{725E1CE9-AC0A-41DB-A635-FD0696CC303F}" name="Inclusionary Initatives" dataDxfId="13" totalsRowDxfId="12"/>
    <tableColumn id="9" xr3:uid="{F7AADC63-899D-4BBB-B1C7-AE99D9479C0C}" name="Adaptive Inits" dataDxfId="11" totalsRowDxfId="10"/>
    <tableColumn id="10" xr3:uid="{FAA7DE56-5E68-4BCE-BAF7-532C31D75E0B}" name="Purchased Services" dataDxfId="9" totalsRowDxfId="8"/>
    <tableColumn id="11" xr3:uid="{8F8F56DF-E03D-4E9E-9DB5-167F0B88672A}" name="Travel" dataDxfId="7" totalsRowDxfId="6"/>
    <tableColumn id="16" xr3:uid="{311A40B7-4E23-44B9-8E2D-8FF7F47EA43C}" name="Other" dataDxfId="5" totalsRowDxfId="4"/>
    <tableColumn id="12" xr3:uid="{7283DC28-0E4E-477B-B842-9F6306588EB4}" name="Indirects" dataDxfId="3" totalsRowDxfId="2"/>
    <tableColumn id="14" xr3:uid="{4A386A93-B75A-4611-94E8-CC48B63FBA45}" name="Estimated Budget Totals" dataDxfId="1" totalsRowDxfId="0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D5761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695EC-D242-49F8-8DD6-59CE37665A3B}">
  <sheetPr codeName="Sheet1"/>
  <dimension ref="A1:R16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6.5" x14ac:dyDescent="0.3"/>
  <cols>
    <col min="1" max="1" width="45.140625" style="3" customWidth="1"/>
    <col min="2" max="2" width="15.85546875" style="3" customWidth="1"/>
    <col min="3" max="3" width="18.7109375" style="3" customWidth="1"/>
    <col min="4" max="4" width="24.85546875" style="4" customWidth="1"/>
    <col min="5" max="5" width="16.85546875" style="4" customWidth="1"/>
    <col min="6" max="6" width="19.42578125" style="4" customWidth="1"/>
    <col min="7" max="7" width="24.5703125" style="4" customWidth="1"/>
    <col min="8" max="8" width="16.42578125" style="4" customWidth="1"/>
    <col min="9" max="9" width="14.42578125" style="4" customWidth="1"/>
    <col min="10" max="10" width="13.140625" style="4" customWidth="1"/>
    <col min="11" max="11" width="12.5703125" style="4" customWidth="1"/>
    <col min="12" max="12" width="20" style="4" customWidth="1"/>
    <col min="13" max="14" width="9.28515625" style="4" bestFit="1" customWidth="1"/>
    <col min="15" max="15" width="9.42578125" style="4" bestFit="1" customWidth="1"/>
    <col min="16" max="16" width="17.7109375" style="4" customWidth="1"/>
    <col min="17" max="16384" width="9.140625" style="3"/>
  </cols>
  <sheetData>
    <row r="1" spans="1:16" s="2" customFormat="1" ht="49.5" x14ac:dyDescent="0.3">
      <c r="A1" s="1" t="s">
        <v>0</v>
      </c>
      <c r="B1" s="1" t="s">
        <v>1</v>
      </c>
      <c r="C1" s="1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</row>
    <row r="2" spans="1:16" x14ac:dyDescent="0.3">
      <c r="A2" s="3" t="s">
        <v>16</v>
      </c>
      <c r="B2" s="5" t="s">
        <v>17</v>
      </c>
      <c r="C2" s="3" t="s">
        <v>18</v>
      </c>
      <c r="D2" s="4">
        <v>150000</v>
      </c>
      <c r="E2" s="4">
        <v>50641</v>
      </c>
      <c r="F2" s="4">
        <v>15259</v>
      </c>
      <c r="H2" s="4">
        <v>64300</v>
      </c>
      <c r="I2" s="4">
        <v>19800</v>
      </c>
      <c r="P2" s="7">
        <f t="shared" ref="P2:P33" si="0">SUM(E2:O2)</f>
        <v>150000</v>
      </c>
    </row>
    <row r="3" spans="1:16" x14ac:dyDescent="0.3">
      <c r="A3" s="3" t="s">
        <v>19</v>
      </c>
      <c r="B3" s="5" t="s">
        <v>20</v>
      </c>
      <c r="C3" s="12" t="s">
        <v>21</v>
      </c>
      <c r="D3" s="4">
        <v>240000</v>
      </c>
      <c r="J3" s="4">
        <v>228790</v>
      </c>
      <c r="O3" s="4">
        <v>11210</v>
      </c>
      <c r="P3" s="7">
        <f t="shared" si="0"/>
        <v>240000</v>
      </c>
    </row>
    <row r="4" spans="1:16" x14ac:dyDescent="0.3">
      <c r="A4" s="3" t="s">
        <v>22</v>
      </c>
      <c r="B4" s="3" t="s">
        <v>20</v>
      </c>
      <c r="C4" s="3" t="s">
        <v>18</v>
      </c>
      <c r="D4" s="4">
        <v>26506</v>
      </c>
      <c r="E4" s="4">
        <v>1000</v>
      </c>
      <c r="H4" s="4">
        <v>23772</v>
      </c>
      <c r="O4" s="4">
        <v>1734</v>
      </c>
      <c r="P4" s="4">
        <f t="shared" si="0"/>
        <v>26506</v>
      </c>
    </row>
    <row r="5" spans="1:16" x14ac:dyDescent="0.3">
      <c r="A5" s="3" t="s">
        <v>23</v>
      </c>
      <c r="B5" s="5" t="s">
        <v>20</v>
      </c>
      <c r="C5" s="3" t="s">
        <v>18</v>
      </c>
      <c r="D5" s="4">
        <v>67949</v>
      </c>
      <c r="E5" s="4">
        <v>39404</v>
      </c>
      <c r="F5" s="4">
        <v>2500</v>
      </c>
      <c r="G5" s="4">
        <v>9600</v>
      </c>
      <c r="L5" s="4">
        <v>8000</v>
      </c>
      <c r="M5" s="4">
        <v>4000</v>
      </c>
      <c r="O5" s="4">
        <v>4445</v>
      </c>
      <c r="P5" s="7">
        <f t="shared" si="0"/>
        <v>67949</v>
      </c>
    </row>
    <row r="6" spans="1:16" x14ac:dyDescent="0.3">
      <c r="A6" s="3" t="s">
        <v>24</v>
      </c>
      <c r="B6" s="5" t="s">
        <v>17</v>
      </c>
      <c r="C6" s="12" t="s">
        <v>21</v>
      </c>
      <c r="D6" s="4">
        <v>198065</v>
      </c>
      <c r="E6" s="4">
        <v>43000</v>
      </c>
      <c r="F6" s="4">
        <v>31500</v>
      </c>
      <c r="H6" s="4">
        <v>100000</v>
      </c>
      <c r="I6" s="4">
        <v>4500</v>
      </c>
      <c r="J6" s="4">
        <v>10000</v>
      </c>
      <c r="O6" s="4">
        <v>9065</v>
      </c>
      <c r="P6" s="4">
        <f t="shared" si="0"/>
        <v>198065</v>
      </c>
    </row>
    <row r="7" spans="1:16" x14ac:dyDescent="0.3">
      <c r="A7" s="3" t="s">
        <v>25</v>
      </c>
      <c r="B7" s="5" t="s">
        <v>17</v>
      </c>
      <c r="C7" s="12" t="s">
        <v>21</v>
      </c>
      <c r="D7" s="4">
        <v>84000</v>
      </c>
      <c r="F7" s="4">
        <v>23600</v>
      </c>
      <c r="H7" s="4">
        <v>23000</v>
      </c>
      <c r="J7" s="4">
        <v>37400</v>
      </c>
      <c r="P7" s="7">
        <f t="shared" si="0"/>
        <v>84000</v>
      </c>
    </row>
    <row r="8" spans="1:16" x14ac:dyDescent="0.3">
      <c r="A8" s="3" t="s">
        <v>26</v>
      </c>
      <c r="B8" s="5"/>
      <c r="C8" s="5"/>
      <c r="D8" s="4">
        <v>150000</v>
      </c>
      <c r="F8" s="4">
        <v>17000</v>
      </c>
      <c r="G8" s="4">
        <v>15000</v>
      </c>
      <c r="I8" s="4">
        <v>3000</v>
      </c>
      <c r="J8" s="4">
        <v>15000</v>
      </c>
      <c r="K8" s="4">
        <v>60000</v>
      </c>
      <c r="L8" s="4">
        <v>25135</v>
      </c>
      <c r="O8" s="4">
        <v>14865</v>
      </c>
      <c r="P8" s="4">
        <f t="shared" si="0"/>
        <v>150000</v>
      </c>
    </row>
    <row r="9" spans="1:16" x14ac:dyDescent="0.3">
      <c r="A9" s="3" t="s">
        <v>27</v>
      </c>
      <c r="B9" s="5" t="s">
        <v>28</v>
      </c>
      <c r="C9" s="3" t="s">
        <v>18</v>
      </c>
      <c r="D9" s="4">
        <f>193500+84223</f>
        <v>277723</v>
      </c>
      <c r="F9" s="4">
        <v>80000</v>
      </c>
      <c r="H9" s="4">
        <v>25881</v>
      </c>
      <c r="J9" s="4">
        <f>100842+52832</f>
        <v>153674</v>
      </c>
      <c r="O9" s="4">
        <f>12658+5509</f>
        <v>18167</v>
      </c>
      <c r="P9" s="7">
        <f t="shared" si="0"/>
        <v>277722</v>
      </c>
    </row>
    <row r="10" spans="1:16" x14ac:dyDescent="0.3">
      <c r="A10" s="3" t="s">
        <v>29</v>
      </c>
      <c r="B10" s="5" t="s">
        <v>30</v>
      </c>
      <c r="C10" s="12" t="s">
        <v>21</v>
      </c>
      <c r="D10" s="4">
        <v>131867</v>
      </c>
      <c r="E10" s="4">
        <v>50000</v>
      </c>
      <c r="F10" s="4">
        <v>4000</v>
      </c>
      <c r="G10" s="4">
        <v>15000</v>
      </c>
      <c r="H10" s="4">
        <v>40810</v>
      </c>
      <c r="I10" s="4">
        <v>13500</v>
      </c>
      <c r="O10" s="4">
        <v>8557</v>
      </c>
      <c r="P10" s="7">
        <f t="shared" si="0"/>
        <v>131867</v>
      </c>
    </row>
    <row r="11" spans="1:16" x14ac:dyDescent="0.3">
      <c r="A11" s="3" t="s">
        <v>31</v>
      </c>
      <c r="B11" s="5" t="s">
        <v>32</v>
      </c>
      <c r="C11" s="12" t="s">
        <v>21</v>
      </c>
      <c r="D11" s="4">
        <v>240000</v>
      </c>
      <c r="F11" s="4">
        <v>40000</v>
      </c>
      <c r="K11" s="4">
        <v>179000</v>
      </c>
      <c r="L11" s="4">
        <v>6000</v>
      </c>
      <c r="M11" s="4">
        <v>5000</v>
      </c>
      <c r="O11" s="4">
        <v>10000</v>
      </c>
      <c r="P11" s="7">
        <f t="shared" si="0"/>
        <v>240000</v>
      </c>
    </row>
    <row r="12" spans="1:16" x14ac:dyDescent="0.3">
      <c r="A12" s="3" t="s">
        <v>33</v>
      </c>
      <c r="B12" s="5" t="s">
        <v>32</v>
      </c>
      <c r="C12" s="3" t="s">
        <v>18</v>
      </c>
      <c r="D12" s="4">
        <v>49353</v>
      </c>
      <c r="F12" s="4">
        <v>2250</v>
      </c>
      <c r="J12" s="4">
        <v>43875</v>
      </c>
      <c r="O12" s="4">
        <v>3228</v>
      </c>
      <c r="P12" s="7">
        <f t="shared" si="0"/>
        <v>49353</v>
      </c>
    </row>
    <row r="13" spans="1:16" x14ac:dyDescent="0.3">
      <c r="A13" s="3" t="s">
        <v>34</v>
      </c>
      <c r="B13" s="5" t="s">
        <v>17</v>
      </c>
      <c r="C13" s="3" t="s">
        <v>18</v>
      </c>
      <c r="D13" s="4">
        <v>6682</v>
      </c>
      <c r="H13" s="4">
        <v>5397</v>
      </c>
      <c r="L13" s="4">
        <v>6090</v>
      </c>
      <c r="P13" s="4">
        <f t="shared" si="0"/>
        <v>11487</v>
      </c>
    </row>
    <row r="14" spans="1:16" ht="15" customHeight="1" x14ac:dyDescent="0.3">
      <c r="A14" s="3" t="s">
        <v>35</v>
      </c>
      <c r="B14" s="5" t="s">
        <v>28</v>
      </c>
      <c r="C14" s="3" t="s">
        <v>18</v>
      </c>
      <c r="D14" s="4">
        <v>160000</v>
      </c>
      <c r="H14" s="4">
        <v>49780</v>
      </c>
      <c r="J14" s="4">
        <v>51933</v>
      </c>
      <c r="K14" s="4">
        <v>47087</v>
      </c>
      <c r="O14" s="4">
        <v>11200</v>
      </c>
      <c r="P14" s="7">
        <f t="shared" si="0"/>
        <v>160000</v>
      </c>
    </row>
    <row r="15" spans="1:16" x14ac:dyDescent="0.3">
      <c r="A15" s="3" t="s">
        <v>36</v>
      </c>
      <c r="B15" s="5" t="s">
        <v>28</v>
      </c>
      <c r="C15" s="3" t="s">
        <v>18</v>
      </c>
      <c r="D15" s="4">
        <v>217300</v>
      </c>
      <c r="H15" s="4">
        <v>152000</v>
      </c>
      <c r="K15" s="4">
        <v>65300</v>
      </c>
      <c r="P15" s="4">
        <f t="shared" si="0"/>
        <v>217300</v>
      </c>
    </row>
    <row r="16" spans="1:16" x14ac:dyDescent="0.3">
      <c r="A16" s="3" t="s">
        <v>37</v>
      </c>
      <c r="B16" s="5" t="s">
        <v>38</v>
      </c>
      <c r="C16" s="12" t="s">
        <v>21</v>
      </c>
      <c r="D16" s="4">
        <v>200000</v>
      </c>
      <c r="E16" s="4">
        <v>125000</v>
      </c>
      <c r="F16" s="4">
        <v>51500</v>
      </c>
      <c r="H16" s="4">
        <v>5000</v>
      </c>
      <c r="K16" s="4">
        <v>1500</v>
      </c>
      <c r="N16" s="4">
        <v>3000</v>
      </c>
      <c r="O16" s="4">
        <v>14000</v>
      </c>
      <c r="P16" s="7">
        <f t="shared" si="0"/>
        <v>200000</v>
      </c>
    </row>
    <row r="17" spans="1:16" x14ac:dyDescent="0.3">
      <c r="A17" s="3" t="s">
        <v>39</v>
      </c>
      <c r="B17" s="5" t="s">
        <v>40</v>
      </c>
      <c r="C17" s="3" t="s">
        <v>18</v>
      </c>
      <c r="D17" s="4">
        <v>123956</v>
      </c>
      <c r="E17" s="4">
        <v>8000</v>
      </c>
      <c r="F17" s="4">
        <v>1000</v>
      </c>
      <c r="G17" s="4">
        <v>5000</v>
      </c>
      <c r="H17" s="4">
        <v>45000</v>
      </c>
      <c r="I17" s="4">
        <v>10000</v>
      </c>
      <c r="J17" s="4">
        <v>4000</v>
      </c>
      <c r="K17" s="4">
        <v>4000</v>
      </c>
      <c r="L17" s="4">
        <v>34000</v>
      </c>
      <c r="N17" s="4">
        <v>3847</v>
      </c>
      <c r="O17" s="4">
        <v>8109</v>
      </c>
      <c r="P17" s="4">
        <f t="shared" si="0"/>
        <v>122956</v>
      </c>
    </row>
    <row r="18" spans="1:16" x14ac:dyDescent="0.3">
      <c r="A18" s="3" t="s">
        <v>41</v>
      </c>
      <c r="B18" s="5" t="s">
        <v>42</v>
      </c>
      <c r="C18" s="3" t="s">
        <v>18</v>
      </c>
      <c r="D18" s="4">
        <v>110000</v>
      </c>
      <c r="E18" s="4">
        <v>13804</v>
      </c>
      <c r="F18" s="4">
        <v>4000</v>
      </c>
      <c r="J18" s="4">
        <v>85000</v>
      </c>
      <c r="O18" s="4">
        <v>7196</v>
      </c>
      <c r="P18" s="4">
        <f t="shared" si="0"/>
        <v>110000</v>
      </c>
    </row>
    <row r="19" spans="1:16" x14ac:dyDescent="0.3">
      <c r="A19" s="3" t="s">
        <v>43</v>
      </c>
      <c r="B19" s="5" t="s">
        <v>38</v>
      </c>
      <c r="C19" s="12" t="s">
        <v>21</v>
      </c>
      <c r="D19" s="4">
        <v>264691</v>
      </c>
      <c r="H19" s="4">
        <v>247375</v>
      </c>
      <c r="O19" s="4">
        <v>17316</v>
      </c>
      <c r="P19" s="4">
        <f t="shared" si="0"/>
        <v>264691</v>
      </c>
    </row>
    <row r="20" spans="1:16" x14ac:dyDescent="0.3">
      <c r="A20" s="3" t="s">
        <v>44</v>
      </c>
      <c r="B20" s="5" t="s">
        <v>38</v>
      </c>
      <c r="C20" s="12" t="s">
        <v>21</v>
      </c>
      <c r="D20" s="4">
        <v>84000</v>
      </c>
      <c r="J20" s="4">
        <v>84000</v>
      </c>
      <c r="P20" s="7">
        <f t="shared" si="0"/>
        <v>84000</v>
      </c>
    </row>
    <row r="21" spans="1:16" ht="15" customHeight="1" x14ac:dyDescent="0.3">
      <c r="A21" s="3" t="s">
        <v>45</v>
      </c>
      <c r="B21" s="5" t="s">
        <v>17</v>
      </c>
      <c r="C21" s="12" t="s">
        <v>21</v>
      </c>
      <c r="D21" s="4">
        <v>859692</v>
      </c>
      <c r="F21" s="4">
        <v>17814</v>
      </c>
      <c r="G21" s="4">
        <v>10000</v>
      </c>
      <c r="H21" s="4">
        <v>352000</v>
      </c>
      <c r="J21" s="4">
        <v>423637</v>
      </c>
      <c r="O21" s="4">
        <v>56257</v>
      </c>
      <c r="P21" s="4">
        <f t="shared" si="0"/>
        <v>859708</v>
      </c>
    </row>
    <row r="22" spans="1:16" ht="15" customHeight="1" x14ac:dyDescent="0.3">
      <c r="A22" s="3" t="s">
        <v>46</v>
      </c>
      <c r="B22" s="5" t="s">
        <v>17</v>
      </c>
      <c r="C22" s="12" t="s">
        <v>21</v>
      </c>
      <c r="D22" s="4">
        <v>65656</v>
      </c>
      <c r="F22" s="4">
        <v>47200</v>
      </c>
      <c r="H22" s="4">
        <v>18456</v>
      </c>
      <c r="P22" s="7">
        <f t="shared" si="0"/>
        <v>65656</v>
      </c>
    </row>
    <row r="23" spans="1:16" ht="15" customHeight="1" x14ac:dyDescent="0.3">
      <c r="A23" s="3" t="s">
        <v>47</v>
      </c>
      <c r="B23" s="3" t="s">
        <v>28</v>
      </c>
      <c r="C23" s="3" t="s">
        <v>18</v>
      </c>
      <c r="D23" s="4">
        <v>111869</v>
      </c>
      <c r="E23" s="4">
        <v>10000</v>
      </c>
      <c r="G23" s="4">
        <v>22000</v>
      </c>
      <c r="I23" s="4">
        <v>6300</v>
      </c>
      <c r="J23" s="4">
        <v>20000</v>
      </c>
      <c r="K23" s="4">
        <v>42100</v>
      </c>
      <c r="L23" s="4">
        <v>5800</v>
      </c>
      <c r="O23" s="4">
        <v>7434</v>
      </c>
      <c r="P23" s="4">
        <f t="shared" si="0"/>
        <v>113634</v>
      </c>
    </row>
    <row r="24" spans="1:16" x14ac:dyDescent="0.3">
      <c r="A24" s="3" t="s">
        <v>47</v>
      </c>
      <c r="B24" s="5" t="s">
        <v>28</v>
      </c>
      <c r="C24" s="3" t="s">
        <v>18</v>
      </c>
      <c r="D24" s="4">
        <v>96500</v>
      </c>
      <c r="E24" s="4">
        <v>72000</v>
      </c>
      <c r="J24" s="4">
        <v>24500</v>
      </c>
      <c r="P24" s="7">
        <f t="shared" si="0"/>
        <v>96500</v>
      </c>
    </row>
    <row r="25" spans="1:16" x14ac:dyDescent="0.3">
      <c r="A25" s="3" t="s">
        <v>48</v>
      </c>
      <c r="B25" s="5" t="s">
        <v>40</v>
      </c>
      <c r="C25" s="3" t="s">
        <v>18</v>
      </c>
      <c r="D25" s="4">
        <v>171156</v>
      </c>
      <c r="E25" s="4">
        <v>4180</v>
      </c>
      <c r="I25" s="4">
        <v>25000</v>
      </c>
      <c r="J25" s="4">
        <v>81033</v>
      </c>
      <c r="K25" s="4">
        <v>70506</v>
      </c>
      <c r="O25" s="4">
        <v>11971</v>
      </c>
      <c r="P25" s="4">
        <f t="shared" si="0"/>
        <v>192690</v>
      </c>
    </row>
    <row r="26" spans="1:16" x14ac:dyDescent="0.3">
      <c r="A26" s="3" t="s">
        <v>49</v>
      </c>
      <c r="B26" s="5" t="s">
        <v>40</v>
      </c>
      <c r="C26" s="3" t="s">
        <v>18</v>
      </c>
      <c r="D26" s="4">
        <v>128000</v>
      </c>
      <c r="E26" s="4">
        <v>76236</v>
      </c>
      <c r="H26" s="4">
        <v>42804</v>
      </c>
      <c r="O26" s="4">
        <v>8960</v>
      </c>
      <c r="P26" s="7">
        <f t="shared" si="0"/>
        <v>128000</v>
      </c>
    </row>
    <row r="27" spans="1:16" x14ac:dyDescent="0.3">
      <c r="A27" s="3" t="s">
        <v>50</v>
      </c>
      <c r="B27" s="5" t="s">
        <v>17</v>
      </c>
      <c r="C27" s="3" t="s">
        <v>18</v>
      </c>
      <c r="D27" s="4">
        <v>403623</v>
      </c>
      <c r="F27" s="4">
        <v>11798</v>
      </c>
      <c r="H27" s="4">
        <v>96036</v>
      </c>
      <c r="I27" s="4">
        <v>15600</v>
      </c>
      <c r="J27" s="4">
        <v>236858</v>
      </c>
      <c r="K27" s="4">
        <v>10326</v>
      </c>
      <c r="L27" s="4">
        <v>6600</v>
      </c>
      <c r="O27" s="4">
        <v>26405</v>
      </c>
      <c r="P27" s="4">
        <f t="shared" si="0"/>
        <v>403623</v>
      </c>
    </row>
    <row r="28" spans="1:16" x14ac:dyDescent="0.3">
      <c r="A28" s="3" t="s">
        <v>51</v>
      </c>
      <c r="B28" s="5" t="s">
        <v>17</v>
      </c>
      <c r="C28" s="3" t="s">
        <v>18</v>
      </c>
      <c r="D28" s="4">
        <v>73500</v>
      </c>
      <c r="F28" s="4">
        <v>17161</v>
      </c>
      <c r="H28" s="4">
        <v>4511</v>
      </c>
      <c r="J28" s="4">
        <v>47020</v>
      </c>
      <c r="O28" s="4">
        <v>4808</v>
      </c>
      <c r="P28" s="7">
        <f t="shared" si="0"/>
        <v>73500</v>
      </c>
    </row>
    <row r="29" spans="1:16" x14ac:dyDescent="0.3">
      <c r="A29" s="3" t="s">
        <v>52</v>
      </c>
      <c r="B29" s="3" t="s">
        <v>53</v>
      </c>
      <c r="C29" s="3" t="s">
        <v>18</v>
      </c>
      <c r="D29" s="4">
        <v>351875</v>
      </c>
      <c r="E29" s="4">
        <v>1100</v>
      </c>
      <c r="G29" s="4">
        <v>1313</v>
      </c>
      <c r="H29" s="4">
        <v>206462</v>
      </c>
      <c r="I29" s="4">
        <v>61443</v>
      </c>
      <c r="J29" s="4">
        <v>47010</v>
      </c>
      <c r="K29" s="4">
        <v>11528</v>
      </c>
      <c r="O29" s="4">
        <v>23019</v>
      </c>
      <c r="P29" s="4">
        <f t="shared" si="0"/>
        <v>351875</v>
      </c>
    </row>
    <row r="30" spans="1:16" x14ac:dyDescent="0.3">
      <c r="A30" s="3" t="s">
        <v>54</v>
      </c>
      <c r="B30" s="5" t="s">
        <v>53</v>
      </c>
      <c r="C30" s="3" t="s">
        <v>18</v>
      </c>
      <c r="D30" s="4">
        <v>52500</v>
      </c>
      <c r="E30" s="4">
        <v>30000</v>
      </c>
      <c r="F30" s="4">
        <v>12500</v>
      </c>
      <c r="L30" s="4">
        <v>10000</v>
      </c>
      <c r="P30" s="7">
        <f t="shared" si="0"/>
        <v>52500</v>
      </c>
    </row>
    <row r="31" spans="1:16" x14ac:dyDescent="0.3">
      <c r="A31" s="3" t="s">
        <v>55</v>
      </c>
      <c r="B31" s="3" t="s">
        <v>56</v>
      </c>
      <c r="C31" s="12" t="s">
        <v>21</v>
      </c>
      <c r="D31" s="4">
        <v>433004</v>
      </c>
      <c r="H31" s="4">
        <v>57423</v>
      </c>
      <c r="J31" s="4">
        <v>375581</v>
      </c>
      <c r="P31" s="4">
        <f t="shared" si="0"/>
        <v>433004</v>
      </c>
    </row>
    <row r="32" spans="1:16" x14ac:dyDescent="0.3">
      <c r="A32" s="3" t="s">
        <v>57</v>
      </c>
      <c r="B32" s="5" t="s">
        <v>56</v>
      </c>
      <c r="C32" s="12" t="s">
        <v>21</v>
      </c>
      <c r="D32" s="4">
        <v>149995</v>
      </c>
      <c r="E32" s="4">
        <v>60000</v>
      </c>
      <c r="J32" s="4">
        <v>89995</v>
      </c>
      <c r="P32" s="7">
        <f t="shared" si="0"/>
        <v>149995</v>
      </c>
    </row>
    <row r="33" spans="1:16" x14ac:dyDescent="0.3">
      <c r="A33" s="3" t="s">
        <v>58</v>
      </c>
      <c r="B33" s="5" t="s">
        <v>38</v>
      </c>
      <c r="C33" s="12" t="s">
        <v>21</v>
      </c>
      <c r="D33" s="4">
        <v>76050</v>
      </c>
      <c r="E33" s="4">
        <v>70650</v>
      </c>
      <c r="H33" s="4">
        <v>5400</v>
      </c>
      <c r="P33" s="7">
        <f t="shared" si="0"/>
        <v>76050</v>
      </c>
    </row>
    <row r="34" spans="1:16" x14ac:dyDescent="0.3">
      <c r="A34" s="3" t="s">
        <v>59</v>
      </c>
      <c r="B34" s="5" t="s">
        <v>53</v>
      </c>
      <c r="C34" s="12" t="s">
        <v>21</v>
      </c>
      <c r="D34" s="4">
        <v>48070</v>
      </c>
      <c r="F34" s="4">
        <v>34926</v>
      </c>
      <c r="H34" s="4">
        <v>10000</v>
      </c>
      <c r="O34" s="4">
        <v>3144</v>
      </c>
      <c r="P34" s="7">
        <f t="shared" ref="P34:P65" si="1">SUM(E34:O34)</f>
        <v>48070</v>
      </c>
    </row>
    <row r="35" spans="1:16" x14ac:dyDescent="0.3">
      <c r="A35" s="3" t="s">
        <v>59</v>
      </c>
      <c r="B35" s="5" t="s">
        <v>53</v>
      </c>
      <c r="C35" s="12" t="s">
        <v>21</v>
      </c>
      <c r="D35" s="4">
        <v>74410</v>
      </c>
      <c r="E35" s="4">
        <v>7000</v>
      </c>
      <c r="K35" s="4">
        <v>67410</v>
      </c>
      <c r="P35" s="4">
        <f t="shared" si="1"/>
        <v>74410</v>
      </c>
    </row>
    <row r="36" spans="1:16" x14ac:dyDescent="0.3">
      <c r="A36" s="3" t="s">
        <v>60</v>
      </c>
      <c r="B36" s="5" t="s">
        <v>40</v>
      </c>
      <c r="C36" s="3" t="s">
        <v>18</v>
      </c>
      <c r="D36" s="4">
        <v>73500</v>
      </c>
      <c r="F36" s="4">
        <v>6000</v>
      </c>
      <c r="J36" s="4">
        <v>67500</v>
      </c>
      <c r="P36" s="7">
        <f t="shared" si="1"/>
        <v>73500</v>
      </c>
    </row>
    <row r="37" spans="1:16" x14ac:dyDescent="0.3">
      <c r="A37" s="3" t="s">
        <v>61</v>
      </c>
      <c r="B37" s="3" t="s">
        <v>40</v>
      </c>
      <c r="C37" s="3" t="s">
        <v>18</v>
      </c>
      <c r="D37" s="4">
        <v>289600</v>
      </c>
      <c r="F37" s="4">
        <v>10000</v>
      </c>
      <c r="G37" s="4">
        <v>20000</v>
      </c>
      <c r="H37" s="4">
        <v>135000</v>
      </c>
      <c r="J37" s="4">
        <v>122000</v>
      </c>
      <c r="O37" s="4">
        <v>2600</v>
      </c>
      <c r="P37" s="4">
        <f t="shared" si="1"/>
        <v>289600</v>
      </c>
    </row>
    <row r="38" spans="1:16" x14ac:dyDescent="0.3">
      <c r="A38" s="3" t="s">
        <v>62</v>
      </c>
      <c r="B38" s="5" t="s">
        <v>17</v>
      </c>
      <c r="C38" s="3" t="s">
        <v>18</v>
      </c>
      <c r="D38" s="4">
        <v>152000</v>
      </c>
      <c r="E38" s="4">
        <v>129027</v>
      </c>
      <c r="F38" s="4">
        <v>12333</v>
      </c>
      <c r="O38" s="4">
        <v>10640</v>
      </c>
      <c r="P38" s="7">
        <f t="shared" si="1"/>
        <v>152000</v>
      </c>
    </row>
    <row r="39" spans="1:16" x14ac:dyDescent="0.3">
      <c r="A39" s="3" t="s">
        <v>62</v>
      </c>
      <c r="B39" s="3" t="s">
        <v>17</v>
      </c>
      <c r="C39" s="3" t="s">
        <v>18</v>
      </c>
      <c r="D39" s="4">
        <v>148031</v>
      </c>
      <c r="H39" s="4">
        <v>120435</v>
      </c>
      <c r="I39" s="4">
        <v>15034</v>
      </c>
      <c r="K39" s="4">
        <v>2878</v>
      </c>
      <c r="O39" s="4">
        <v>9684</v>
      </c>
      <c r="P39" s="4">
        <f t="shared" si="1"/>
        <v>148031</v>
      </c>
    </row>
    <row r="40" spans="1:16" x14ac:dyDescent="0.3">
      <c r="A40" s="3" t="s">
        <v>63</v>
      </c>
      <c r="B40" s="5" t="s">
        <v>28</v>
      </c>
      <c r="C40" s="3" t="s">
        <v>18</v>
      </c>
      <c r="D40" s="4">
        <v>34624</v>
      </c>
      <c r="K40" s="4">
        <v>32359</v>
      </c>
      <c r="O40" s="4">
        <v>2265</v>
      </c>
      <c r="P40" s="4">
        <f t="shared" si="1"/>
        <v>34624</v>
      </c>
    </row>
    <row r="41" spans="1:16" x14ac:dyDescent="0.3">
      <c r="A41" s="3" t="s">
        <v>64</v>
      </c>
      <c r="B41" s="5" t="s">
        <v>42</v>
      </c>
      <c r="C41" s="3" t="s">
        <v>18</v>
      </c>
      <c r="D41" s="4">
        <v>270000</v>
      </c>
      <c r="E41" s="4">
        <v>38767</v>
      </c>
      <c r="H41" s="4">
        <v>104141</v>
      </c>
      <c r="J41" s="4">
        <v>43258</v>
      </c>
      <c r="K41" s="4">
        <v>66171</v>
      </c>
      <c r="O41" s="4">
        <v>17663</v>
      </c>
      <c r="P41" s="7">
        <f t="shared" si="1"/>
        <v>270000</v>
      </c>
    </row>
    <row r="42" spans="1:16" x14ac:dyDescent="0.3">
      <c r="A42" s="3" t="s">
        <v>65</v>
      </c>
      <c r="B42" s="5" t="s">
        <v>17</v>
      </c>
      <c r="C42" s="12" t="s">
        <v>21</v>
      </c>
      <c r="D42" s="4">
        <v>314901</v>
      </c>
      <c r="H42" s="4">
        <v>294300</v>
      </c>
      <c r="O42" s="4">
        <v>20601</v>
      </c>
      <c r="P42" s="4">
        <f t="shared" si="1"/>
        <v>314901</v>
      </c>
    </row>
    <row r="43" spans="1:16" x14ac:dyDescent="0.3">
      <c r="A43" s="3" t="s">
        <v>66</v>
      </c>
      <c r="B43" s="5" t="s">
        <v>17</v>
      </c>
      <c r="C43" s="12" t="s">
        <v>21</v>
      </c>
      <c r="D43" s="4">
        <v>63000</v>
      </c>
      <c r="J43" s="4">
        <v>63000</v>
      </c>
      <c r="P43" s="7">
        <f t="shared" si="1"/>
        <v>63000</v>
      </c>
    </row>
    <row r="44" spans="1:16" x14ac:dyDescent="0.3">
      <c r="A44" s="3" t="s">
        <v>67</v>
      </c>
      <c r="B44" s="5" t="s">
        <v>28</v>
      </c>
      <c r="C44" s="3" t="s">
        <v>18</v>
      </c>
      <c r="D44" s="4">
        <v>113404</v>
      </c>
      <c r="H44" s="4">
        <v>15169</v>
      </c>
      <c r="J44" s="4">
        <v>88863</v>
      </c>
      <c r="L44" s="4">
        <v>9372</v>
      </c>
      <c r="P44" s="7">
        <f t="shared" si="1"/>
        <v>113404</v>
      </c>
    </row>
    <row r="45" spans="1:16" x14ac:dyDescent="0.3">
      <c r="A45" s="3" t="s">
        <v>68</v>
      </c>
      <c r="B45" s="5" t="s">
        <v>42</v>
      </c>
      <c r="C45" s="3" t="s">
        <v>18</v>
      </c>
      <c r="D45" s="4">
        <v>77000</v>
      </c>
      <c r="E45" s="4">
        <v>50000</v>
      </c>
      <c r="F45" s="4">
        <v>15000</v>
      </c>
      <c r="L45" s="4">
        <v>12000</v>
      </c>
      <c r="P45" s="7">
        <f t="shared" si="1"/>
        <v>77000</v>
      </c>
    </row>
    <row r="46" spans="1:16" x14ac:dyDescent="0.3">
      <c r="A46" s="3" t="s">
        <v>69</v>
      </c>
      <c r="B46" s="5" t="s">
        <v>42</v>
      </c>
      <c r="C46" s="3" t="s">
        <v>18</v>
      </c>
      <c r="D46" s="4">
        <v>38943</v>
      </c>
      <c r="E46" s="4">
        <v>6000</v>
      </c>
      <c r="H46" s="4">
        <v>32943</v>
      </c>
      <c r="P46" s="4">
        <f t="shared" si="1"/>
        <v>38943</v>
      </c>
    </row>
    <row r="47" spans="1:16" x14ac:dyDescent="0.3">
      <c r="A47" s="3" t="s">
        <v>70</v>
      </c>
      <c r="B47" s="5" t="s">
        <v>17</v>
      </c>
      <c r="C47" s="12" t="s">
        <v>21</v>
      </c>
      <c r="D47" s="4">
        <v>1051782</v>
      </c>
      <c r="G47" s="4">
        <v>152628</v>
      </c>
      <c r="J47" s="4">
        <v>830346</v>
      </c>
      <c r="O47" s="4">
        <v>68808</v>
      </c>
      <c r="P47" s="4">
        <f t="shared" si="1"/>
        <v>1051782</v>
      </c>
    </row>
    <row r="48" spans="1:16" x14ac:dyDescent="0.3">
      <c r="A48" s="3" t="s">
        <v>71</v>
      </c>
      <c r="B48" s="5" t="s">
        <v>17</v>
      </c>
      <c r="C48" s="12" t="s">
        <v>21</v>
      </c>
      <c r="D48" s="4">
        <v>89880</v>
      </c>
      <c r="E48" s="4">
        <v>84000</v>
      </c>
      <c r="O48" s="4">
        <v>5880</v>
      </c>
      <c r="P48" s="7">
        <f t="shared" si="1"/>
        <v>89880</v>
      </c>
    </row>
    <row r="49" spans="1:16" x14ac:dyDescent="0.3">
      <c r="A49" s="3" t="s">
        <v>72</v>
      </c>
      <c r="B49" s="5" t="s">
        <v>28</v>
      </c>
      <c r="C49" s="3" t="s">
        <v>18</v>
      </c>
      <c r="D49" s="4">
        <v>160000</v>
      </c>
      <c r="H49" s="4">
        <v>153000</v>
      </c>
      <c r="O49" s="4">
        <v>7000</v>
      </c>
      <c r="P49" s="4">
        <f t="shared" si="1"/>
        <v>160000</v>
      </c>
    </row>
    <row r="50" spans="1:16" x14ac:dyDescent="0.3">
      <c r="A50" s="3" t="s">
        <v>73</v>
      </c>
      <c r="B50" s="5" t="s">
        <v>17</v>
      </c>
      <c r="C50" s="12" t="s">
        <v>21</v>
      </c>
      <c r="D50" s="4">
        <v>180000</v>
      </c>
      <c r="E50" s="4">
        <v>75000</v>
      </c>
      <c r="F50" s="4">
        <v>49250</v>
      </c>
      <c r="J50" s="4">
        <v>43995</v>
      </c>
      <c r="O50" s="4">
        <v>11755</v>
      </c>
      <c r="P50" s="7">
        <f t="shared" si="1"/>
        <v>180000</v>
      </c>
    </row>
    <row r="51" spans="1:16" x14ac:dyDescent="0.3">
      <c r="A51" s="3" t="s">
        <v>74</v>
      </c>
      <c r="B51" s="3" t="s">
        <v>56</v>
      </c>
      <c r="C51" s="3" t="s">
        <v>18</v>
      </c>
      <c r="D51" s="4">
        <v>577315</v>
      </c>
      <c r="H51" s="4">
        <v>474366</v>
      </c>
      <c r="J51" s="4">
        <v>45000</v>
      </c>
      <c r="L51" s="4">
        <v>22500</v>
      </c>
      <c r="O51" s="4">
        <v>35449</v>
      </c>
      <c r="P51" s="4">
        <f t="shared" si="1"/>
        <v>577315</v>
      </c>
    </row>
    <row r="52" spans="1:16" x14ac:dyDescent="0.3">
      <c r="A52" s="3" t="s">
        <v>75</v>
      </c>
      <c r="B52" s="5" t="s">
        <v>56</v>
      </c>
      <c r="C52" s="3" t="s">
        <v>18</v>
      </c>
      <c r="D52" s="4">
        <v>73500</v>
      </c>
      <c r="F52" s="4">
        <v>1000</v>
      </c>
      <c r="J52" s="4">
        <v>69000</v>
      </c>
      <c r="K52" s="4">
        <v>1500</v>
      </c>
      <c r="N52" s="4">
        <v>2000</v>
      </c>
      <c r="P52" s="7">
        <f t="shared" si="1"/>
        <v>73500</v>
      </c>
    </row>
    <row r="53" spans="1:16" x14ac:dyDescent="0.3">
      <c r="A53" s="3" t="s">
        <v>76</v>
      </c>
      <c r="B53" s="3" t="s">
        <v>42</v>
      </c>
      <c r="C53" s="12" t="s">
        <v>21</v>
      </c>
      <c r="D53" s="4">
        <v>30000</v>
      </c>
      <c r="E53" s="4">
        <v>4394</v>
      </c>
      <c r="H53" s="4">
        <v>23644</v>
      </c>
      <c r="O53" s="4">
        <v>1962</v>
      </c>
      <c r="P53" s="4">
        <f t="shared" si="1"/>
        <v>30000</v>
      </c>
    </row>
    <row r="54" spans="1:16" x14ac:dyDescent="0.3">
      <c r="A54" s="3" t="s">
        <v>77</v>
      </c>
      <c r="B54" s="5" t="s">
        <v>42</v>
      </c>
      <c r="C54" s="12" t="s">
        <v>21</v>
      </c>
      <c r="D54" s="4">
        <v>216000</v>
      </c>
      <c r="J54" s="4">
        <v>216000</v>
      </c>
      <c r="P54" s="7">
        <f t="shared" si="1"/>
        <v>216000</v>
      </c>
    </row>
    <row r="55" spans="1:16" x14ac:dyDescent="0.3">
      <c r="A55" s="3" t="s">
        <v>78</v>
      </c>
      <c r="B55" s="5" t="s">
        <v>53</v>
      </c>
      <c r="C55" s="3" t="s">
        <v>18</v>
      </c>
      <c r="D55" s="4">
        <v>107000</v>
      </c>
      <c r="E55" s="4">
        <v>50000</v>
      </c>
      <c r="H55" s="4">
        <v>40000</v>
      </c>
      <c r="J55" s="4">
        <v>7500</v>
      </c>
      <c r="N55" s="4">
        <v>2500</v>
      </c>
      <c r="O55" s="4">
        <v>7000</v>
      </c>
      <c r="P55" s="7">
        <f t="shared" si="1"/>
        <v>107000</v>
      </c>
    </row>
    <row r="56" spans="1:16" x14ac:dyDescent="0.3">
      <c r="A56" s="3" t="s">
        <v>79</v>
      </c>
      <c r="B56" s="5" t="s">
        <v>28</v>
      </c>
      <c r="C56" s="3" t="s">
        <v>18</v>
      </c>
      <c r="D56" s="4">
        <v>140000</v>
      </c>
      <c r="E56" s="4">
        <v>58781</v>
      </c>
      <c r="J56" s="4">
        <v>79150</v>
      </c>
      <c r="K56" s="4">
        <v>2000</v>
      </c>
      <c r="O56" s="4">
        <v>69</v>
      </c>
      <c r="P56" s="7">
        <f t="shared" si="1"/>
        <v>140000</v>
      </c>
    </row>
    <row r="57" spans="1:16" x14ac:dyDescent="0.3">
      <c r="A57" s="3" t="s">
        <v>80</v>
      </c>
      <c r="B57" s="5" t="s">
        <v>28</v>
      </c>
      <c r="C57" s="3" t="s">
        <v>18</v>
      </c>
      <c r="D57" s="4">
        <v>19014</v>
      </c>
      <c r="E57" s="4">
        <v>7000</v>
      </c>
      <c r="F57" s="4">
        <v>500</v>
      </c>
      <c r="H57" s="4">
        <v>7000</v>
      </c>
      <c r="J57" s="4">
        <v>3347</v>
      </c>
      <c r="O57" s="4">
        <v>1167</v>
      </c>
      <c r="P57" s="4">
        <f t="shared" si="1"/>
        <v>19014</v>
      </c>
    </row>
    <row r="58" spans="1:16" x14ac:dyDescent="0.3">
      <c r="A58" s="3" t="s">
        <v>81</v>
      </c>
      <c r="B58" s="5" t="s">
        <v>17</v>
      </c>
      <c r="C58" s="3" t="s">
        <v>18</v>
      </c>
      <c r="D58" s="4">
        <v>93948</v>
      </c>
      <c r="F58" s="4">
        <v>10000</v>
      </c>
      <c r="L58" s="4">
        <v>77802</v>
      </c>
      <c r="O58" s="4">
        <v>6146</v>
      </c>
      <c r="P58" s="7">
        <f t="shared" si="1"/>
        <v>93948</v>
      </c>
    </row>
    <row r="59" spans="1:16" x14ac:dyDescent="0.3">
      <c r="A59" s="3" t="s">
        <v>82</v>
      </c>
      <c r="B59" s="5" t="s">
        <v>17</v>
      </c>
      <c r="C59" s="3" t="s">
        <v>18</v>
      </c>
      <c r="D59" s="4">
        <v>362110</v>
      </c>
      <c r="J59" s="4">
        <v>338421</v>
      </c>
      <c r="O59" s="4">
        <v>23689</v>
      </c>
      <c r="P59" s="4">
        <f t="shared" si="1"/>
        <v>362110</v>
      </c>
    </row>
    <row r="60" spans="1:16" x14ac:dyDescent="0.3">
      <c r="A60" s="3" t="s">
        <v>83</v>
      </c>
      <c r="B60" s="5"/>
      <c r="C60" s="5"/>
      <c r="D60" s="4">
        <v>180375</v>
      </c>
      <c r="H60" s="4">
        <v>152000</v>
      </c>
      <c r="J60" s="4">
        <v>10500</v>
      </c>
      <c r="O60" s="4">
        <v>17875</v>
      </c>
      <c r="P60" s="4">
        <f t="shared" si="1"/>
        <v>180375</v>
      </c>
    </row>
    <row r="61" spans="1:16" x14ac:dyDescent="0.3">
      <c r="A61" s="3" t="s">
        <v>84</v>
      </c>
      <c r="B61" s="5" t="s">
        <v>20</v>
      </c>
      <c r="C61" s="12" t="s">
        <v>21</v>
      </c>
      <c r="D61" s="4">
        <v>179106</v>
      </c>
      <c r="E61" s="4">
        <v>167389</v>
      </c>
      <c r="O61" s="4">
        <v>11717</v>
      </c>
      <c r="P61" s="7">
        <f t="shared" si="1"/>
        <v>179106</v>
      </c>
    </row>
    <row r="62" spans="1:16" x14ac:dyDescent="0.3">
      <c r="A62" s="3" t="s">
        <v>84</v>
      </c>
      <c r="B62" s="3" t="s">
        <v>20</v>
      </c>
      <c r="C62" s="12" t="s">
        <v>21</v>
      </c>
      <c r="D62" s="4">
        <v>74899</v>
      </c>
      <c r="J62" s="4">
        <v>10000</v>
      </c>
      <c r="K62" s="4">
        <v>60000</v>
      </c>
      <c r="O62" s="4">
        <v>4579</v>
      </c>
      <c r="P62" s="4">
        <f t="shared" si="1"/>
        <v>74579</v>
      </c>
    </row>
    <row r="63" spans="1:16" x14ac:dyDescent="0.3">
      <c r="A63" s="3" t="s">
        <v>85</v>
      </c>
      <c r="B63" s="5" t="s">
        <v>56</v>
      </c>
      <c r="C63" s="3" t="s">
        <v>18</v>
      </c>
      <c r="D63" s="4">
        <v>175480</v>
      </c>
      <c r="E63" s="4">
        <v>33500</v>
      </c>
      <c r="F63" s="4">
        <v>2500</v>
      </c>
      <c r="H63" s="4">
        <v>40000</v>
      </c>
      <c r="J63" s="4">
        <v>38000</v>
      </c>
      <c r="K63" s="4">
        <v>50000</v>
      </c>
      <c r="O63" s="4">
        <v>11480</v>
      </c>
      <c r="P63" s="7">
        <f t="shared" si="1"/>
        <v>175480</v>
      </c>
    </row>
    <row r="64" spans="1:16" x14ac:dyDescent="0.3">
      <c r="A64" s="3" t="s">
        <v>86</v>
      </c>
      <c r="B64" s="5" t="s">
        <v>56</v>
      </c>
      <c r="C64" s="12" t="s">
        <v>21</v>
      </c>
      <c r="D64" s="4">
        <v>117000</v>
      </c>
      <c r="F64" s="4">
        <v>10000</v>
      </c>
      <c r="J64" s="4">
        <f>66000-6654</f>
        <v>59346</v>
      </c>
      <c r="K64" s="4">
        <v>30000</v>
      </c>
      <c r="L64" s="4">
        <v>10000</v>
      </c>
      <c r="O64" s="4">
        <v>7654</v>
      </c>
      <c r="P64" s="4">
        <f t="shared" si="1"/>
        <v>117000</v>
      </c>
    </row>
    <row r="65" spans="1:16" x14ac:dyDescent="0.3">
      <c r="A65" s="3" t="s">
        <v>87</v>
      </c>
      <c r="B65" s="5" t="s">
        <v>56</v>
      </c>
      <c r="C65" s="12" t="s">
        <v>21</v>
      </c>
      <c r="D65" s="4">
        <v>29853</v>
      </c>
      <c r="E65" s="4">
        <v>1000</v>
      </c>
      <c r="G65" s="4">
        <v>26900</v>
      </c>
      <c r="O65" s="4">
        <v>1953</v>
      </c>
      <c r="P65" s="7">
        <f t="shared" si="1"/>
        <v>29853</v>
      </c>
    </row>
    <row r="66" spans="1:16" x14ac:dyDescent="0.3">
      <c r="A66" s="3" t="s">
        <v>88</v>
      </c>
      <c r="B66" s="5" t="s">
        <v>28</v>
      </c>
      <c r="C66" s="3" t="s">
        <v>18</v>
      </c>
      <c r="D66" s="4">
        <v>78734</v>
      </c>
      <c r="H66" s="4">
        <v>63000</v>
      </c>
      <c r="I66" s="4">
        <v>10584</v>
      </c>
      <c r="O66" s="4">
        <v>5150</v>
      </c>
      <c r="P66" s="4">
        <f t="shared" ref="P66:P97" si="2">SUM(E66:O66)</f>
        <v>78734</v>
      </c>
    </row>
    <row r="67" spans="1:16" x14ac:dyDescent="0.3">
      <c r="A67" s="3" t="s">
        <v>89</v>
      </c>
      <c r="B67" s="5"/>
      <c r="C67" s="5"/>
      <c r="D67" s="4">
        <v>174199</v>
      </c>
      <c r="F67" s="4">
        <v>20000</v>
      </c>
      <c r="G67" s="4">
        <v>7500</v>
      </c>
      <c r="H67" s="4">
        <v>61653</v>
      </c>
      <c r="J67" s="4">
        <v>46780</v>
      </c>
      <c r="K67" s="4">
        <v>21000</v>
      </c>
      <c r="O67" s="4">
        <v>17263</v>
      </c>
      <c r="P67" s="4">
        <f t="shared" si="2"/>
        <v>174196</v>
      </c>
    </row>
    <row r="68" spans="1:16" x14ac:dyDescent="0.3">
      <c r="A68" s="3" t="s">
        <v>90</v>
      </c>
      <c r="B68" s="5" t="s">
        <v>56</v>
      </c>
      <c r="C68" s="3" t="s">
        <v>18</v>
      </c>
      <c r="D68" s="4">
        <v>231167</v>
      </c>
      <c r="F68" s="4">
        <v>4000</v>
      </c>
      <c r="H68" s="4">
        <v>5723</v>
      </c>
      <c r="J68" s="4">
        <v>112452</v>
      </c>
      <c r="L68" s="4">
        <v>86605</v>
      </c>
      <c r="N68" s="4">
        <v>7384</v>
      </c>
      <c r="O68" s="4">
        <v>15132</v>
      </c>
      <c r="P68" s="7">
        <f t="shared" si="2"/>
        <v>231296</v>
      </c>
    </row>
    <row r="69" spans="1:16" x14ac:dyDescent="0.3">
      <c r="A69" s="3" t="s">
        <v>91</v>
      </c>
      <c r="B69" s="5" t="s">
        <v>42</v>
      </c>
      <c r="C69" s="3" t="s">
        <v>18</v>
      </c>
      <c r="D69" s="4">
        <v>105000</v>
      </c>
      <c r="E69" s="4">
        <v>84500</v>
      </c>
      <c r="H69" s="4">
        <v>20500</v>
      </c>
      <c r="P69" s="7">
        <f t="shared" si="2"/>
        <v>105000</v>
      </c>
    </row>
    <row r="70" spans="1:16" x14ac:dyDescent="0.3">
      <c r="A70" s="3" t="s">
        <v>92</v>
      </c>
      <c r="B70" s="5" t="s">
        <v>42</v>
      </c>
      <c r="C70" s="3" t="s">
        <v>18</v>
      </c>
      <c r="D70" s="4">
        <v>339760</v>
      </c>
      <c r="E70" s="4">
        <v>40000</v>
      </c>
      <c r="F70" s="4">
        <v>11000</v>
      </c>
      <c r="G70" s="4">
        <v>61389</v>
      </c>
      <c r="H70" s="4">
        <v>156173</v>
      </c>
      <c r="J70" s="4">
        <v>36385</v>
      </c>
      <c r="K70" s="4">
        <v>6399</v>
      </c>
      <c r="L70" s="4">
        <v>4596</v>
      </c>
      <c r="O70" s="4">
        <v>22116</v>
      </c>
      <c r="P70" s="4">
        <f t="shared" si="2"/>
        <v>338058</v>
      </c>
    </row>
    <row r="71" spans="1:16" x14ac:dyDescent="0.3">
      <c r="A71" s="3" t="s">
        <v>93</v>
      </c>
      <c r="D71" s="4">
        <v>21600</v>
      </c>
      <c r="G71" s="4">
        <v>7460</v>
      </c>
      <c r="H71" s="4">
        <v>12000</v>
      </c>
      <c r="O71" s="4">
        <v>2140</v>
      </c>
      <c r="P71" s="4">
        <f t="shared" si="2"/>
        <v>21600</v>
      </c>
    </row>
    <row r="72" spans="1:16" x14ac:dyDescent="0.3">
      <c r="A72" s="3" t="s">
        <v>94</v>
      </c>
      <c r="B72" s="5" t="s">
        <v>38</v>
      </c>
      <c r="C72" s="12" t="s">
        <v>21</v>
      </c>
      <c r="D72" s="4">
        <v>150000</v>
      </c>
      <c r="H72" s="4">
        <v>150000</v>
      </c>
      <c r="P72" s="7">
        <f t="shared" si="2"/>
        <v>150000</v>
      </c>
    </row>
    <row r="73" spans="1:16" x14ac:dyDescent="0.3">
      <c r="A73" s="3" t="s">
        <v>95</v>
      </c>
      <c r="B73" s="5" t="s">
        <v>28</v>
      </c>
      <c r="C73" s="3" t="s">
        <v>18</v>
      </c>
      <c r="D73" s="4">
        <v>55603</v>
      </c>
      <c r="H73" s="4">
        <v>16274</v>
      </c>
      <c r="J73" s="4">
        <v>36205</v>
      </c>
      <c r="L73" s="4">
        <v>3124</v>
      </c>
      <c r="P73" s="7">
        <f t="shared" si="2"/>
        <v>55603</v>
      </c>
    </row>
    <row r="74" spans="1:16" x14ac:dyDescent="0.3">
      <c r="A74" s="3" t="s">
        <v>96</v>
      </c>
      <c r="B74" s="5" t="s">
        <v>20</v>
      </c>
      <c r="C74" s="3" t="s">
        <v>18</v>
      </c>
      <c r="D74" s="4">
        <v>268907</v>
      </c>
      <c r="E74" s="4">
        <v>120000</v>
      </c>
      <c r="J74" s="4">
        <v>148907</v>
      </c>
      <c r="P74" s="7">
        <f t="shared" si="2"/>
        <v>268907</v>
      </c>
    </row>
    <row r="75" spans="1:16" x14ac:dyDescent="0.3">
      <c r="A75" s="3" t="s">
        <v>97</v>
      </c>
      <c r="B75" s="5" t="s">
        <v>32</v>
      </c>
      <c r="C75" s="3" t="s">
        <v>18</v>
      </c>
      <c r="D75" s="4">
        <v>94500</v>
      </c>
      <c r="E75" s="4">
        <v>94500</v>
      </c>
      <c r="P75" s="7">
        <f t="shared" si="2"/>
        <v>94500</v>
      </c>
    </row>
    <row r="76" spans="1:16" x14ac:dyDescent="0.3">
      <c r="A76" s="3" t="s">
        <v>98</v>
      </c>
      <c r="B76" s="5" t="s">
        <v>32</v>
      </c>
      <c r="C76" s="3" t="s">
        <v>18</v>
      </c>
      <c r="D76" s="4">
        <v>158771</v>
      </c>
      <c r="J76" s="4">
        <v>86852</v>
      </c>
      <c r="L76" s="4">
        <v>61533</v>
      </c>
      <c r="O76" s="4">
        <v>10386</v>
      </c>
      <c r="P76" s="4">
        <f t="shared" si="2"/>
        <v>158771</v>
      </c>
    </row>
    <row r="77" spans="1:16" x14ac:dyDescent="0.3">
      <c r="A77" s="3" t="s">
        <v>99</v>
      </c>
      <c r="B77" s="5" t="s">
        <v>28</v>
      </c>
      <c r="C77" s="12" t="s">
        <v>21</v>
      </c>
      <c r="D77" s="4">
        <v>180000</v>
      </c>
      <c r="J77" s="4">
        <v>100000</v>
      </c>
      <c r="L77" s="4">
        <v>80000</v>
      </c>
      <c r="P77" s="7">
        <f t="shared" si="2"/>
        <v>180000</v>
      </c>
    </row>
    <row r="78" spans="1:16" x14ac:dyDescent="0.3">
      <c r="A78" s="3" t="s">
        <v>100</v>
      </c>
      <c r="B78" s="5" t="s">
        <v>28</v>
      </c>
      <c r="C78" s="12" t="s">
        <v>21</v>
      </c>
      <c r="D78" s="4">
        <v>114799</v>
      </c>
      <c r="H78" s="4">
        <v>34852</v>
      </c>
      <c r="J78" s="4">
        <v>70252</v>
      </c>
      <c r="L78" s="4">
        <v>9675</v>
      </c>
      <c r="P78" s="7">
        <f t="shared" si="2"/>
        <v>114779</v>
      </c>
    </row>
    <row r="79" spans="1:16" x14ac:dyDescent="0.3">
      <c r="A79" s="3" t="s">
        <v>101</v>
      </c>
      <c r="B79" s="5" t="s">
        <v>28</v>
      </c>
      <c r="C79" s="3" t="s">
        <v>18</v>
      </c>
      <c r="D79" s="4">
        <v>210000</v>
      </c>
      <c r="E79" s="4">
        <v>40000</v>
      </c>
      <c r="F79" s="4">
        <v>5000</v>
      </c>
      <c r="H79" s="4">
        <v>34000</v>
      </c>
      <c r="J79" s="4">
        <v>112000</v>
      </c>
      <c r="K79" s="4">
        <v>6000</v>
      </c>
      <c r="M79" s="4">
        <v>3000</v>
      </c>
      <c r="O79" s="4">
        <v>10000</v>
      </c>
      <c r="P79" s="7">
        <f t="shared" si="2"/>
        <v>210000</v>
      </c>
    </row>
    <row r="80" spans="1:16" x14ac:dyDescent="0.3">
      <c r="A80" s="3" t="s">
        <v>102</v>
      </c>
      <c r="B80" s="5" t="s">
        <v>32</v>
      </c>
      <c r="C80" s="12" t="s">
        <v>21</v>
      </c>
      <c r="D80" s="4">
        <v>180000</v>
      </c>
      <c r="E80" s="4">
        <v>120000</v>
      </c>
      <c r="F80" s="4">
        <v>28225</v>
      </c>
      <c r="K80" s="4">
        <v>10000</v>
      </c>
      <c r="L80" s="4">
        <v>7500</v>
      </c>
      <c r="M80" s="4">
        <v>2500</v>
      </c>
      <c r="O80" s="4">
        <v>11775</v>
      </c>
      <c r="P80" s="7">
        <f t="shared" si="2"/>
        <v>180000</v>
      </c>
    </row>
    <row r="81" spans="1:16" x14ac:dyDescent="0.3">
      <c r="A81" s="3" t="s">
        <v>103</v>
      </c>
      <c r="B81" s="5" t="s">
        <v>28</v>
      </c>
      <c r="C81" s="3" t="s">
        <v>18</v>
      </c>
      <c r="D81" s="4">
        <v>108062</v>
      </c>
      <c r="H81" s="4">
        <v>19069</v>
      </c>
      <c r="J81" s="4">
        <v>79621</v>
      </c>
      <c r="L81" s="4">
        <v>9372</v>
      </c>
      <c r="P81" s="7">
        <f t="shared" si="2"/>
        <v>108062</v>
      </c>
    </row>
    <row r="82" spans="1:16" x14ac:dyDescent="0.3">
      <c r="A82" s="3" t="s">
        <v>104</v>
      </c>
      <c r="B82" s="5" t="s">
        <v>56</v>
      </c>
      <c r="C82" s="3" t="s">
        <v>18</v>
      </c>
      <c r="D82" s="4">
        <v>210000</v>
      </c>
      <c r="J82" s="4">
        <v>210000</v>
      </c>
      <c r="P82" s="7">
        <f t="shared" si="2"/>
        <v>210000</v>
      </c>
    </row>
    <row r="83" spans="1:16" x14ac:dyDescent="0.3">
      <c r="A83" s="3" t="s">
        <v>105</v>
      </c>
      <c r="B83" s="5" t="s">
        <v>28</v>
      </c>
      <c r="C83" s="3" t="s">
        <v>18</v>
      </c>
      <c r="D83" s="4">
        <v>80042</v>
      </c>
      <c r="F83" s="4">
        <v>6000</v>
      </c>
      <c r="H83" s="4">
        <v>210</v>
      </c>
      <c r="J83" s="4">
        <v>67000</v>
      </c>
      <c r="L83" s="4">
        <v>7029</v>
      </c>
      <c r="P83" s="7">
        <f t="shared" si="2"/>
        <v>80239</v>
      </c>
    </row>
    <row r="84" spans="1:16" x14ac:dyDescent="0.3">
      <c r="A84" s="3" t="s">
        <v>106</v>
      </c>
      <c r="B84" s="5" t="s">
        <v>56</v>
      </c>
      <c r="C84" s="3" t="s">
        <v>18</v>
      </c>
      <c r="D84" s="4">
        <v>242077</v>
      </c>
      <c r="H84" s="4">
        <v>184000</v>
      </c>
      <c r="L84" s="4">
        <v>42240</v>
      </c>
      <c r="O84" s="4">
        <v>15837</v>
      </c>
      <c r="P84" s="4">
        <f t="shared" si="2"/>
        <v>242077</v>
      </c>
    </row>
    <row r="85" spans="1:16" x14ac:dyDescent="0.3">
      <c r="A85" s="3" t="s">
        <v>107</v>
      </c>
      <c r="B85" s="5" t="s">
        <v>56</v>
      </c>
      <c r="C85" s="3" t="s">
        <v>18</v>
      </c>
      <c r="D85" s="4">
        <v>105000</v>
      </c>
      <c r="E85" s="4">
        <v>8400</v>
      </c>
      <c r="J85" s="4">
        <v>96600</v>
      </c>
      <c r="P85" s="7">
        <f t="shared" si="2"/>
        <v>105000</v>
      </c>
    </row>
    <row r="86" spans="1:16" x14ac:dyDescent="0.3">
      <c r="A86" s="3" t="s">
        <v>108</v>
      </c>
      <c r="B86" s="5" t="s">
        <v>28</v>
      </c>
      <c r="C86" s="12" t="s">
        <v>21</v>
      </c>
      <c r="D86" s="4">
        <v>13859</v>
      </c>
      <c r="E86" s="4">
        <v>750</v>
      </c>
      <c r="F86" s="4">
        <v>8600</v>
      </c>
      <c r="G86" s="4">
        <v>500</v>
      </c>
      <c r="J86" s="4">
        <v>2553</v>
      </c>
      <c r="K86" s="4">
        <v>550</v>
      </c>
      <c r="O86" s="4">
        <v>906</v>
      </c>
      <c r="P86" s="7">
        <f t="shared" si="2"/>
        <v>13859</v>
      </c>
    </row>
    <row r="87" spans="1:16" x14ac:dyDescent="0.3">
      <c r="A87" s="3" t="s">
        <v>109</v>
      </c>
      <c r="B87" s="5" t="s">
        <v>17</v>
      </c>
      <c r="C87" s="3" t="s">
        <v>18</v>
      </c>
      <c r="D87" s="4">
        <v>24173</v>
      </c>
      <c r="H87" s="4">
        <v>16209</v>
      </c>
      <c r="K87" s="4">
        <v>6383</v>
      </c>
      <c r="O87" s="4">
        <v>1581</v>
      </c>
      <c r="P87" s="4">
        <f t="shared" si="2"/>
        <v>24173</v>
      </c>
    </row>
    <row r="88" spans="1:16" x14ac:dyDescent="0.3">
      <c r="A88" s="3" t="s">
        <v>110</v>
      </c>
      <c r="B88" s="5" t="s">
        <v>17</v>
      </c>
      <c r="C88" s="3" t="s">
        <v>18</v>
      </c>
      <c r="D88" s="4">
        <v>91325</v>
      </c>
      <c r="E88" s="4">
        <v>70350</v>
      </c>
      <c r="F88" s="4">
        <v>10000</v>
      </c>
      <c r="M88" s="4">
        <v>5000</v>
      </c>
      <c r="O88" s="4">
        <v>5975</v>
      </c>
      <c r="P88" s="7">
        <f t="shared" si="2"/>
        <v>91325</v>
      </c>
    </row>
    <row r="89" spans="1:16" x14ac:dyDescent="0.3">
      <c r="A89" s="3" t="s">
        <v>111</v>
      </c>
      <c r="B89" s="5" t="s">
        <v>38</v>
      </c>
      <c r="C89" s="12" t="s">
        <v>21</v>
      </c>
      <c r="D89" s="4">
        <v>79112</v>
      </c>
      <c r="F89" s="4">
        <v>6010</v>
      </c>
      <c r="J89" s="4">
        <v>68245</v>
      </c>
      <c r="O89" s="4">
        <v>4857</v>
      </c>
      <c r="P89" s="7">
        <f t="shared" si="2"/>
        <v>79112</v>
      </c>
    </row>
    <row r="90" spans="1:16" x14ac:dyDescent="0.3">
      <c r="A90" s="11" t="s">
        <v>112</v>
      </c>
      <c r="B90" s="5" t="s">
        <v>56</v>
      </c>
      <c r="C90" s="3" t="s">
        <v>18</v>
      </c>
      <c r="D90" s="16">
        <v>200000</v>
      </c>
      <c r="H90" s="4">
        <v>50000</v>
      </c>
      <c r="J90" s="4">
        <v>150000</v>
      </c>
      <c r="P90" s="7">
        <f t="shared" si="2"/>
        <v>200000</v>
      </c>
    </row>
    <row r="91" spans="1:16" x14ac:dyDescent="0.3">
      <c r="A91" s="3" t="s">
        <v>113</v>
      </c>
      <c r="B91" s="3" t="s">
        <v>28</v>
      </c>
      <c r="C91" s="3" t="s">
        <v>18</v>
      </c>
      <c r="D91" s="4">
        <v>25947</v>
      </c>
      <c r="H91" s="4">
        <v>24250</v>
      </c>
      <c r="P91" s="4">
        <f t="shared" si="2"/>
        <v>24250</v>
      </c>
    </row>
    <row r="92" spans="1:16" x14ac:dyDescent="0.3">
      <c r="A92" s="3" t="s">
        <v>114</v>
      </c>
      <c r="B92" s="3" t="s">
        <v>56</v>
      </c>
      <c r="C92" s="3" t="s">
        <v>18</v>
      </c>
      <c r="D92" s="4">
        <v>418086</v>
      </c>
      <c r="E92" s="4">
        <v>72840</v>
      </c>
      <c r="F92" s="6">
        <v>2576</v>
      </c>
      <c r="H92" s="4">
        <v>165069</v>
      </c>
      <c r="J92" s="4">
        <v>155002</v>
      </c>
      <c r="O92" s="4">
        <v>22559</v>
      </c>
      <c r="P92" s="4">
        <f t="shared" si="2"/>
        <v>418046</v>
      </c>
    </row>
    <row r="93" spans="1:16" x14ac:dyDescent="0.3">
      <c r="A93" s="3" t="s">
        <v>115</v>
      </c>
      <c r="B93" s="5" t="s">
        <v>56</v>
      </c>
      <c r="C93" s="3" t="s">
        <v>18</v>
      </c>
      <c r="D93" s="4">
        <v>50000</v>
      </c>
      <c r="E93" s="4">
        <v>36450</v>
      </c>
      <c r="F93" s="4">
        <v>2459</v>
      </c>
      <c r="K93" s="4">
        <v>6839</v>
      </c>
      <c r="L93" s="4">
        <v>449</v>
      </c>
      <c r="O93" s="4">
        <v>3234</v>
      </c>
      <c r="P93" s="7">
        <f t="shared" si="2"/>
        <v>49431</v>
      </c>
    </row>
    <row r="94" spans="1:16" x14ac:dyDescent="0.3">
      <c r="A94" s="3" t="s">
        <v>116</v>
      </c>
      <c r="B94" s="5" t="s">
        <v>42</v>
      </c>
      <c r="C94" s="3" t="s">
        <v>18</v>
      </c>
      <c r="D94" s="4">
        <v>161516</v>
      </c>
      <c r="E94" s="4">
        <v>56826</v>
      </c>
      <c r="H94" s="4">
        <v>94124</v>
      </c>
      <c r="O94" s="4">
        <v>10566</v>
      </c>
      <c r="P94" s="7">
        <f t="shared" si="2"/>
        <v>161516</v>
      </c>
    </row>
    <row r="95" spans="1:16" x14ac:dyDescent="0.3">
      <c r="A95" s="3" t="s">
        <v>117</v>
      </c>
      <c r="B95" s="5" t="s">
        <v>42</v>
      </c>
      <c r="C95" s="3" t="s">
        <v>18</v>
      </c>
      <c r="D95" s="4">
        <v>110740</v>
      </c>
      <c r="E95" s="4">
        <v>15370</v>
      </c>
      <c r="H95" s="4">
        <v>88125</v>
      </c>
      <c r="O95" s="4">
        <v>7245</v>
      </c>
      <c r="P95" s="4">
        <f t="shared" si="2"/>
        <v>110740</v>
      </c>
    </row>
    <row r="96" spans="1:16" x14ac:dyDescent="0.3">
      <c r="A96" s="3" t="s">
        <v>118</v>
      </c>
      <c r="B96" s="5" t="s">
        <v>32</v>
      </c>
      <c r="C96" s="3" t="s">
        <v>18</v>
      </c>
      <c r="D96" s="4">
        <v>199466</v>
      </c>
      <c r="E96" s="4">
        <v>130000</v>
      </c>
      <c r="F96" s="4">
        <v>13750</v>
      </c>
      <c r="H96" s="4">
        <v>20000</v>
      </c>
      <c r="J96" s="4">
        <v>15949</v>
      </c>
      <c r="O96" s="4">
        <v>19767</v>
      </c>
      <c r="P96" s="7">
        <f t="shared" si="2"/>
        <v>199466</v>
      </c>
    </row>
    <row r="97" spans="1:16" x14ac:dyDescent="0.3">
      <c r="A97" s="3" t="s">
        <v>119</v>
      </c>
      <c r="B97" s="5" t="s">
        <v>38</v>
      </c>
      <c r="C97" s="12" t="s">
        <v>21</v>
      </c>
      <c r="D97" s="4">
        <v>300000</v>
      </c>
      <c r="F97" s="4">
        <v>39000</v>
      </c>
      <c r="J97" s="4">
        <v>261000</v>
      </c>
      <c r="P97" s="7">
        <f t="shared" si="2"/>
        <v>300000</v>
      </c>
    </row>
    <row r="98" spans="1:16" x14ac:dyDescent="0.3">
      <c r="A98" s="3" t="s">
        <v>120</v>
      </c>
      <c r="B98" s="3" t="s">
        <v>56</v>
      </c>
      <c r="C98" s="12" t="s">
        <v>21</v>
      </c>
      <c r="D98" s="4">
        <v>13000</v>
      </c>
      <c r="F98" s="4">
        <v>5000</v>
      </c>
      <c r="H98" s="4">
        <v>8000</v>
      </c>
      <c r="P98" s="4">
        <f t="shared" ref="P98:P112" si="3">SUM(E98:O98)</f>
        <v>13000</v>
      </c>
    </row>
    <row r="99" spans="1:16" x14ac:dyDescent="0.3">
      <c r="A99" s="3" t="s">
        <v>121</v>
      </c>
      <c r="B99" s="5" t="s">
        <v>56</v>
      </c>
      <c r="C99" s="12" t="s">
        <v>21</v>
      </c>
      <c r="D99" s="4">
        <v>39290</v>
      </c>
      <c r="F99" s="4">
        <v>1000</v>
      </c>
      <c r="H99" s="4">
        <v>34310</v>
      </c>
      <c r="L99" s="4">
        <v>1410</v>
      </c>
      <c r="O99" s="4">
        <v>2570</v>
      </c>
      <c r="P99" s="7">
        <f t="shared" si="3"/>
        <v>39290</v>
      </c>
    </row>
    <row r="100" spans="1:16" x14ac:dyDescent="0.3">
      <c r="A100" s="3" t="s">
        <v>122</v>
      </c>
      <c r="B100" s="5" t="s">
        <v>56</v>
      </c>
      <c r="C100" s="12" t="s">
        <v>21</v>
      </c>
      <c r="D100" s="4">
        <v>134627.4</v>
      </c>
      <c r="E100" s="4">
        <v>90000</v>
      </c>
      <c r="I100" s="4">
        <v>1750</v>
      </c>
      <c r="J100" s="4">
        <v>76475</v>
      </c>
      <c r="O100" s="4">
        <v>11775</v>
      </c>
      <c r="P100" s="7">
        <f t="shared" si="3"/>
        <v>180000</v>
      </c>
    </row>
    <row r="101" spans="1:16" x14ac:dyDescent="0.3">
      <c r="A101" s="3" t="s">
        <v>123</v>
      </c>
      <c r="B101" s="5" t="s">
        <v>53</v>
      </c>
      <c r="C101" s="12" t="s">
        <v>21</v>
      </c>
      <c r="D101" s="4">
        <v>73653</v>
      </c>
      <c r="J101" s="4">
        <v>68835</v>
      </c>
      <c r="O101" s="4">
        <v>4818</v>
      </c>
      <c r="P101" s="4">
        <f t="shared" si="3"/>
        <v>73653</v>
      </c>
    </row>
    <row r="102" spans="1:16" x14ac:dyDescent="0.3">
      <c r="A102" s="3" t="s">
        <v>124</v>
      </c>
      <c r="B102" s="5" t="s">
        <v>38</v>
      </c>
      <c r="C102" s="3" t="s">
        <v>18</v>
      </c>
      <c r="D102" s="4">
        <v>196976</v>
      </c>
      <c r="E102" s="4">
        <v>145140</v>
      </c>
      <c r="F102" s="4">
        <v>5000</v>
      </c>
      <c r="H102" s="4">
        <v>25600</v>
      </c>
      <c r="J102" s="4">
        <v>8350</v>
      </c>
      <c r="O102" s="4">
        <v>12886</v>
      </c>
      <c r="P102" s="7">
        <f t="shared" si="3"/>
        <v>196976</v>
      </c>
    </row>
    <row r="103" spans="1:16" x14ac:dyDescent="0.3">
      <c r="A103" s="3" t="s">
        <v>125</v>
      </c>
      <c r="B103" s="5" t="s">
        <v>38</v>
      </c>
      <c r="C103" s="3" t="s">
        <v>18</v>
      </c>
      <c r="D103" s="4">
        <v>26216</v>
      </c>
      <c r="H103" s="4">
        <v>24501</v>
      </c>
      <c r="O103" s="4">
        <v>1715</v>
      </c>
      <c r="P103" s="4">
        <f t="shared" si="3"/>
        <v>26216</v>
      </c>
    </row>
    <row r="104" spans="1:16" x14ac:dyDescent="0.3">
      <c r="A104" s="3" t="s">
        <v>126</v>
      </c>
      <c r="B104" s="5" t="s">
        <v>40</v>
      </c>
      <c r="C104" s="3" t="s">
        <v>18</v>
      </c>
      <c r="D104" s="4">
        <v>300000</v>
      </c>
      <c r="E104" s="4">
        <v>10000</v>
      </c>
      <c r="F104" s="4">
        <v>3000</v>
      </c>
      <c r="J104" s="4">
        <v>273981</v>
      </c>
      <c r="O104" s="4">
        <v>13019</v>
      </c>
      <c r="P104" s="7">
        <f t="shared" si="3"/>
        <v>300000</v>
      </c>
    </row>
    <row r="105" spans="1:16" x14ac:dyDescent="0.3">
      <c r="A105" s="3" t="s">
        <v>127</v>
      </c>
      <c r="B105" s="3" t="s">
        <v>32</v>
      </c>
      <c r="C105" s="12" t="s">
        <v>21</v>
      </c>
      <c r="D105" s="4">
        <v>802580</v>
      </c>
      <c r="E105" s="4">
        <v>86194</v>
      </c>
      <c r="H105" s="4">
        <v>165375</v>
      </c>
      <c r="J105" s="4">
        <v>5241</v>
      </c>
      <c r="K105" s="4">
        <v>493265</v>
      </c>
      <c r="O105" s="4">
        <v>52505</v>
      </c>
      <c r="P105" s="4">
        <f t="shared" si="3"/>
        <v>802580</v>
      </c>
    </row>
    <row r="106" spans="1:16" x14ac:dyDescent="0.3">
      <c r="A106" s="3" t="s">
        <v>128</v>
      </c>
      <c r="B106" s="5" t="s">
        <v>32</v>
      </c>
      <c r="C106" s="12" t="s">
        <v>21</v>
      </c>
      <c r="D106" s="4">
        <v>170428</v>
      </c>
      <c r="E106" s="4">
        <v>117339</v>
      </c>
      <c r="L106" s="4">
        <v>53089</v>
      </c>
      <c r="P106" s="7">
        <f t="shared" si="3"/>
        <v>170428</v>
      </c>
    </row>
    <row r="107" spans="1:16" x14ac:dyDescent="0.3">
      <c r="A107" s="3" t="s">
        <v>129</v>
      </c>
      <c r="B107" s="3" t="s">
        <v>42</v>
      </c>
      <c r="C107" s="12" t="s">
        <v>21</v>
      </c>
      <c r="D107" s="4">
        <v>38000</v>
      </c>
      <c r="E107" s="4">
        <v>16000</v>
      </c>
      <c r="F107" s="4">
        <v>4515</v>
      </c>
      <c r="M107" s="4">
        <v>15000</v>
      </c>
      <c r="O107" s="4">
        <v>2485</v>
      </c>
      <c r="P107" s="4">
        <f t="shared" si="3"/>
        <v>38000</v>
      </c>
    </row>
    <row r="108" spans="1:16" x14ac:dyDescent="0.3">
      <c r="A108" s="3" t="s">
        <v>130</v>
      </c>
      <c r="B108" s="5" t="s">
        <v>42</v>
      </c>
      <c r="C108" s="12" t="s">
        <v>21</v>
      </c>
      <c r="D108" s="4">
        <v>181480</v>
      </c>
      <c r="E108" s="4">
        <v>140000</v>
      </c>
      <c r="F108" s="4">
        <v>9600</v>
      </c>
      <c r="H108" s="4">
        <v>5000</v>
      </c>
      <c r="K108" s="4">
        <v>1000</v>
      </c>
      <c r="M108" s="4">
        <v>14000</v>
      </c>
      <c r="O108" s="4">
        <v>11880</v>
      </c>
      <c r="P108" s="7">
        <f t="shared" si="3"/>
        <v>181480</v>
      </c>
    </row>
    <row r="109" spans="1:16" x14ac:dyDescent="0.3">
      <c r="A109" s="3" t="s">
        <v>131</v>
      </c>
      <c r="B109" s="5" t="s">
        <v>40</v>
      </c>
      <c r="C109" s="12" t="s">
        <v>21</v>
      </c>
      <c r="D109" s="4">
        <v>179723</v>
      </c>
      <c r="E109" s="4">
        <v>76500</v>
      </c>
      <c r="H109" s="4">
        <v>71708</v>
      </c>
      <c r="K109" s="4">
        <v>9411</v>
      </c>
      <c r="N109" s="4">
        <v>11930</v>
      </c>
      <c r="O109" s="4">
        <v>10173</v>
      </c>
      <c r="P109" s="7">
        <f t="shared" si="3"/>
        <v>179722</v>
      </c>
    </row>
    <row r="110" spans="1:16" x14ac:dyDescent="0.3">
      <c r="A110" s="3" t="s">
        <v>132</v>
      </c>
      <c r="B110" s="5" t="s">
        <v>56</v>
      </c>
      <c r="C110" s="3" t="s">
        <v>18</v>
      </c>
      <c r="D110" s="4">
        <v>300000</v>
      </c>
      <c r="E110" s="4">
        <v>116000</v>
      </c>
      <c r="H110" s="4">
        <v>125500</v>
      </c>
      <c r="I110" s="4">
        <v>17500</v>
      </c>
      <c r="J110" s="4">
        <v>15000</v>
      </c>
      <c r="K110" s="4">
        <v>8000</v>
      </c>
      <c r="O110" s="4">
        <v>18000</v>
      </c>
      <c r="P110" s="7">
        <f t="shared" si="3"/>
        <v>300000</v>
      </c>
    </row>
    <row r="111" spans="1:16" x14ac:dyDescent="0.3">
      <c r="A111" s="3" t="s">
        <v>133</v>
      </c>
      <c r="B111" s="5" t="s">
        <v>56</v>
      </c>
      <c r="C111" s="12" t="s">
        <v>21</v>
      </c>
      <c r="D111" s="4">
        <v>57355</v>
      </c>
      <c r="E111" s="4">
        <v>20410</v>
      </c>
      <c r="F111" s="4">
        <v>2500</v>
      </c>
      <c r="G111" s="4">
        <v>1000</v>
      </c>
      <c r="H111" s="4">
        <v>25883</v>
      </c>
      <c r="J111" s="4">
        <v>3810</v>
      </c>
      <c r="O111" s="4">
        <v>3752</v>
      </c>
      <c r="P111" s="4">
        <f t="shared" si="3"/>
        <v>57355</v>
      </c>
    </row>
    <row r="112" spans="1:16" x14ac:dyDescent="0.3">
      <c r="B112" s="5"/>
      <c r="C112" s="5"/>
      <c r="P112" s="4">
        <f t="shared" si="3"/>
        <v>0</v>
      </c>
    </row>
    <row r="113" spans="2:16" x14ac:dyDescent="0.3">
      <c r="B113" s="5"/>
      <c r="C113" s="5"/>
    </row>
    <row r="114" spans="2:16" x14ac:dyDescent="0.3">
      <c r="B114" s="5"/>
      <c r="C114" s="5"/>
    </row>
    <row r="115" spans="2:16" x14ac:dyDescent="0.3">
      <c r="B115" s="5"/>
      <c r="C115" s="5"/>
    </row>
    <row r="116" spans="2:16" ht="49.5" x14ac:dyDescent="0.3">
      <c r="D116" s="8" t="s">
        <v>3</v>
      </c>
      <c r="E116" s="9" t="s">
        <v>4</v>
      </c>
      <c r="F116" s="9" t="s">
        <v>5</v>
      </c>
      <c r="G116" s="8" t="s">
        <v>6</v>
      </c>
      <c r="H116" s="8" t="s">
        <v>7</v>
      </c>
      <c r="I116" s="8" t="s">
        <v>8</v>
      </c>
      <c r="J116" s="8" t="s">
        <v>9</v>
      </c>
      <c r="K116" s="8" t="s">
        <v>134</v>
      </c>
      <c r="L116" s="8" t="s">
        <v>11</v>
      </c>
      <c r="M116" s="8" t="s">
        <v>12</v>
      </c>
      <c r="N116" s="8" t="s">
        <v>13</v>
      </c>
      <c r="O116" s="8" t="s">
        <v>14</v>
      </c>
      <c r="P116" s="10"/>
    </row>
    <row r="117" spans="2:16" x14ac:dyDescent="0.3">
      <c r="D117" s="4">
        <f>SUM(D2:D116)</f>
        <v>18606030.399999999</v>
      </c>
      <c r="E117" s="4">
        <f t="shared" ref="E117:O117" si="4">SUM(E2:E113)</f>
        <v>3074442</v>
      </c>
      <c r="F117" s="4">
        <f t="shared" si="4"/>
        <v>717826</v>
      </c>
      <c r="G117" s="4">
        <f t="shared" si="4"/>
        <v>355290</v>
      </c>
      <c r="H117" s="4">
        <f t="shared" si="4"/>
        <v>4868513</v>
      </c>
      <c r="I117" s="4">
        <f t="shared" si="4"/>
        <v>204011</v>
      </c>
      <c r="J117" s="4">
        <f t="shared" si="4"/>
        <v>6502027</v>
      </c>
      <c r="K117" s="4">
        <f t="shared" si="4"/>
        <v>1372512</v>
      </c>
      <c r="L117" s="4">
        <f t="shared" si="4"/>
        <v>599921</v>
      </c>
      <c r="M117" s="4">
        <f t="shared" si="4"/>
        <v>48500</v>
      </c>
      <c r="N117" s="4">
        <f t="shared" si="4"/>
        <v>30661</v>
      </c>
      <c r="O117" s="4">
        <f t="shared" si="4"/>
        <v>900793</v>
      </c>
      <c r="P117" s="4">
        <f>SUM(E117:O117)</f>
        <v>18674496</v>
      </c>
    </row>
    <row r="122" spans="2:16" x14ac:dyDescent="0.3">
      <c r="H122" s="4" t="s">
        <v>135</v>
      </c>
    </row>
    <row r="123" spans="2:16" x14ac:dyDescent="0.3">
      <c r="H123" s="4" t="s">
        <v>136</v>
      </c>
    </row>
    <row r="124" spans="2:16" x14ac:dyDescent="0.3">
      <c r="H124" s="4" t="s">
        <v>137</v>
      </c>
      <c r="I124" s="13">
        <v>44804</v>
      </c>
    </row>
    <row r="143" spans="2:4" x14ac:dyDescent="0.3">
      <c r="B143" s="3" t="s">
        <v>21</v>
      </c>
      <c r="C143" s="3" t="s">
        <v>18</v>
      </c>
      <c r="D143" s="4" t="s">
        <v>1</v>
      </c>
    </row>
    <row r="144" spans="2:4" x14ac:dyDescent="0.3">
      <c r="B144" s="14">
        <v>8163521</v>
      </c>
      <c r="C144" s="14">
        <v>9973720</v>
      </c>
      <c r="D144" s="4">
        <v>526174</v>
      </c>
    </row>
    <row r="145" spans="1:18" x14ac:dyDescent="0.3">
      <c r="A145" s="3" t="s">
        <v>138</v>
      </c>
      <c r="B145" s="3">
        <v>43</v>
      </c>
      <c r="C145" s="3">
        <v>63</v>
      </c>
      <c r="D145" s="17">
        <v>4</v>
      </c>
    </row>
    <row r="146" spans="1:18" x14ac:dyDescent="0.3">
      <c r="A146" s="3" t="s">
        <v>139</v>
      </c>
      <c r="B146" s="15">
        <f>B144/B145</f>
        <v>189849.32558139536</v>
      </c>
      <c r="C146" s="15">
        <f>C144/C145</f>
        <v>158313.01587301589</v>
      </c>
      <c r="D146" s="15">
        <f>D144/D145</f>
        <v>131543.5</v>
      </c>
    </row>
    <row r="159" spans="1:18" x14ac:dyDescent="0.3">
      <c r="F159" s="4" t="s">
        <v>140</v>
      </c>
    </row>
    <row r="160" spans="1:18" ht="66" x14ac:dyDescent="0.3">
      <c r="F160" s="18" t="s">
        <v>3</v>
      </c>
      <c r="G160" s="19" t="s">
        <v>4</v>
      </c>
      <c r="H160" s="19" t="s">
        <v>5</v>
      </c>
      <c r="I160" s="18" t="s">
        <v>6</v>
      </c>
      <c r="J160" s="18" t="s">
        <v>7</v>
      </c>
      <c r="K160" s="18" t="s">
        <v>8</v>
      </c>
      <c r="L160" s="18" t="s">
        <v>9</v>
      </c>
      <c r="M160" s="18" t="s">
        <v>134</v>
      </c>
      <c r="N160" s="18" t="s">
        <v>11</v>
      </c>
      <c r="O160" s="18" t="s">
        <v>12</v>
      </c>
      <c r="P160" s="18"/>
      <c r="Q160" s="18"/>
      <c r="R160" s="20"/>
    </row>
    <row r="161" spans="5:18" x14ac:dyDescent="0.3">
      <c r="E161" s="22" t="s">
        <v>18</v>
      </c>
      <c r="F161" s="4">
        <v>9876029</v>
      </c>
      <c r="G161" s="4">
        <v>1719816</v>
      </c>
      <c r="H161" s="4">
        <v>266586</v>
      </c>
      <c r="I161" s="4">
        <v>119302</v>
      </c>
      <c r="J161" s="4">
        <v>2970324</v>
      </c>
      <c r="K161" s="4">
        <v>181261</v>
      </c>
      <c r="L161" s="4">
        <v>3351246</v>
      </c>
      <c r="M161" s="4">
        <v>439376</v>
      </c>
      <c r="N161" s="4">
        <v>407112</v>
      </c>
      <c r="O161" s="4">
        <v>12000</v>
      </c>
      <c r="Q161" s="21"/>
      <c r="R161" s="21"/>
    </row>
    <row r="162" spans="5:18" x14ac:dyDescent="0.3">
      <c r="E162" s="22" t="s">
        <v>21</v>
      </c>
      <c r="F162" s="4">
        <v>8203827.4000000004</v>
      </c>
      <c r="G162" s="4">
        <v>1354626</v>
      </c>
      <c r="H162" s="4">
        <v>414240</v>
      </c>
      <c r="I162" s="4">
        <v>206028</v>
      </c>
      <c r="J162" s="4">
        <v>1672536</v>
      </c>
      <c r="K162" s="4">
        <v>19750</v>
      </c>
      <c r="L162" s="4">
        <v>3128501</v>
      </c>
      <c r="M162" s="4">
        <v>852136</v>
      </c>
      <c r="N162" s="4">
        <v>167674</v>
      </c>
      <c r="O162" s="4">
        <v>36500</v>
      </c>
    </row>
    <row r="163" spans="5:18" x14ac:dyDescent="0.3">
      <c r="E163" s="22" t="s">
        <v>1</v>
      </c>
      <c r="F163" s="4">
        <v>526174</v>
      </c>
      <c r="G163" s="4">
        <v>0</v>
      </c>
      <c r="H163" s="4">
        <v>37000</v>
      </c>
      <c r="I163" s="4">
        <v>29960</v>
      </c>
      <c r="J163" s="4">
        <v>225653</v>
      </c>
      <c r="K163" s="4">
        <v>3000</v>
      </c>
      <c r="L163" s="4">
        <v>72280</v>
      </c>
      <c r="M163" s="4">
        <v>81000</v>
      </c>
      <c r="N163" s="4">
        <v>25135</v>
      </c>
      <c r="O163" s="4">
        <v>0</v>
      </c>
    </row>
  </sheetData>
  <phoneticPr fontId="6" type="noConversion"/>
  <dataValidations count="1">
    <dataValidation type="list" allowBlank="1" showInputMessage="1" showErrorMessage="1" sqref="C65:C112" xr:uid="{614BBB40-183A-4B31-AB4B-85D2C2F51189}">
      <formula1>"Urban, Rural, Mixed"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925d97-f750-4670-b9e4-db875bde4e56" xsi:nil="true"/>
    <lcf76f155ced4ddcb4097134ff3c332f xmlns="185eb6c7-00ac-4f9b-93df-9a70b651132e">
      <Terms xmlns="http://schemas.microsoft.com/office/infopath/2007/PartnerControls"/>
    </lcf76f155ced4ddcb4097134ff3c332f>
    <SharedWithUsers xmlns="78925d97-f750-4670-b9e4-db875bde4e56">
      <UserInfo>
        <DisplayName>Bre Urness-Straight</DisplayName>
        <AccountId>12</AccountId>
        <AccountType/>
      </UserInfo>
      <UserInfo>
        <DisplayName>Ana Ketch</DisplayName>
        <AccountId>51</AccountId>
        <AccountType/>
      </UserInfo>
      <UserInfo>
        <DisplayName>Chelsea Keyes</DisplayName>
        <AccountId>54</AccountId>
        <AccountType/>
      </UserInfo>
      <UserInfo>
        <DisplayName>Malory Graham (Contractor)</DisplayName>
        <AccountId>82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7376B0A216F04981293E94E7A7E94D" ma:contentTypeVersion="16" ma:contentTypeDescription="Create a new document." ma:contentTypeScope="" ma:versionID="caf2ea003264927151e97f445e4b5d11">
  <xsd:schema xmlns:xsd="http://www.w3.org/2001/XMLSchema" xmlns:xs="http://www.w3.org/2001/XMLSchema" xmlns:p="http://schemas.microsoft.com/office/2006/metadata/properties" xmlns:ns2="185eb6c7-00ac-4f9b-93df-9a70b651132e" xmlns:ns3="78925d97-f750-4670-b9e4-db875bde4e56" targetNamespace="http://schemas.microsoft.com/office/2006/metadata/properties" ma:root="true" ma:fieldsID="4361e49fb71fc9ecedb9a27c03e15044" ns2:_="" ns3:_="">
    <xsd:import namespace="185eb6c7-00ac-4f9b-93df-9a70b651132e"/>
    <xsd:import namespace="78925d97-f750-4670-b9e4-db875bde4e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eb6c7-00ac-4f9b-93df-9a70b6511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1e96cc0-46bd-46ca-9217-af340b20b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25d97-f750-4670-b9e4-db875bde4e5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29a87b-ca95-4b0c-ba32-18053dec9776}" ma:internalName="TaxCatchAll" ma:showField="CatchAllData" ma:web="78925d97-f750-4670-b9e4-db875bde4e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67BCFB-3ADA-4F86-8BBE-48CA2D2FE66C}">
  <ds:schemaRefs>
    <ds:schemaRef ds:uri="http://schemas.microsoft.com/office/2006/metadata/properties"/>
    <ds:schemaRef ds:uri="http://schemas.microsoft.com/office/infopath/2007/PartnerControls"/>
    <ds:schemaRef ds:uri="78925d97-f750-4670-b9e4-db875bde4e56"/>
    <ds:schemaRef ds:uri="185eb6c7-00ac-4f9b-93df-9a70b651132e"/>
  </ds:schemaRefs>
</ds:datastoreItem>
</file>

<file path=customXml/itemProps2.xml><?xml version="1.0" encoding="utf-8"?>
<ds:datastoreItem xmlns:ds="http://schemas.openxmlformats.org/officeDocument/2006/customXml" ds:itemID="{EABF16FA-C4AC-4EE0-A69A-598F6FFD85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5eb6c7-00ac-4f9b-93df-9a70b651132e"/>
    <ds:schemaRef ds:uri="78925d97-f750-4670-b9e4-db875bde4e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4E0B52-3C22-47C2-A51C-B48CA8EB25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Matrix by District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DEI Grant FP 188 FY 22 Awardees and Breakdown</dc:title>
  <dc:subject>Digital Equity Grant</dc:subject>
  <dc:creator>KC Merchant</dc:creator>
  <cp:keywords>DEI;grant;awardees</cp:keywords>
  <dc:description/>
  <cp:lastModifiedBy>KC Merchant</cp:lastModifiedBy>
  <cp:revision/>
  <dcterms:created xsi:type="dcterms:W3CDTF">2022-02-28T17:19:31Z</dcterms:created>
  <dcterms:modified xsi:type="dcterms:W3CDTF">2022-09-14T19:44:37Z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0x010100D57376B0A216F04981293E94E7A7E94D</vt:lpwstr>
  </property>
  <property fmtid="{D5CDD505-2E9C-101B-9397-08002B2CF9AE}" pid="3" name="MediaServiceImageTags">
    <vt:lpwstr/>
  </property>
</Properties>
</file>