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dget\2022 Supplemental\JohnJenftFiles\"/>
    </mc:Choice>
  </mc:AlternateContent>
  <xr:revisionPtr revIDLastSave="0" documentId="13_ncr:1_{9334E3BF-B545-4D4B-BA85-1B4CD294F4E0}" xr6:coauthVersionLast="47" xr6:coauthVersionMax="47" xr10:uidLastSave="{00000000-0000-0000-0000-000000000000}"/>
  <bookViews>
    <workbookView xWindow="1620" yWindow="1770" windowWidth="20835" windowHeight="12240" tabRatio="904" xr2:uid="{00000000-000D-0000-FFFF-FFFF00000000}"/>
  </bookViews>
  <sheets>
    <sheet name="2022-23 School Year" sheetId="6" r:id="rId1"/>
    <sheet name="Salaries, Benefits, and Other" sheetId="3" r:id="rId2"/>
    <sheet name="School Level Staff" sheetId="4" r:id="rId3"/>
    <sheet name="Teachers" sheetId="1" r:id="rId4"/>
    <sheet name="Other Staff, MSOC &amp; Categorical" sheetId="5" r:id="rId5"/>
    <sheet name="CTE &amp; Skills Centers" sheetId="7" r:id="rId6"/>
    <sheet name="Small High Funding Factors" sheetId="8" r:id="rId7"/>
    <sheet name="MinMax CIS Salary" sheetId="12" r:id="rId8"/>
    <sheet name="LEAPDocument3" sheetId="11" r:id="rId9"/>
  </sheets>
  <definedNames>
    <definedName name="_xlnm._FilterDatabase" localSheetId="8" hidden="1">LEAPDocument3!$A$8:$O$330</definedName>
    <definedName name="I732Adj" localSheetId="8">#REF!</definedName>
    <definedName name="I732Adj">#REF!</definedName>
    <definedName name="_xlnm.Print_Area" localSheetId="0">'2022-23 School Year'!$A$1:$J$207</definedName>
    <definedName name="_xlnm.Print_Area" localSheetId="8">LEAPDocument3!$B$1:$O$330</definedName>
    <definedName name="_xlnm.Print_Area" localSheetId="4">'Other Staff, MSOC &amp; Categorical'!$B$3:$J$86</definedName>
    <definedName name="_xlnm.Print_Area" localSheetId="1">'Salaries, Benefits, and Other'!$A$3:$J$42</definedName>
    <definedName name="_xlnm.Print_Area" localSheetId="2">'School Level Staff'!$A$3:$J$55</definedName>
    <definedName name="_xlnm.Print_Area" localSheetId="6">'Small High Funding Factors'!$A$3:$I$31</definedName>
    <definedName name="_xlnm.Print_Area" localSheetId="3">Teachers!$A$1:$I$33</definedName>
    <definedName name="_xlnm.Print_Titles" localSheetId="0">'2022-23 School Year'!$5:$5</definedName>
    <definedName name="_xlnm.Print_Titles" localSheetId="8">LEAPDocument3!$1:$8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2" l="1"/>
  <c r="D13" i="12"/>
  <c r="D12" i="12"/>
  <c r="D11" i="12"/>
  <c r="D10" i="12"/>
  <c r="D9" i="12"/>
  <c r="K21" i="6"/>
  <c r="K20" i="6"/>
  <c r="K19" i="6"/>
  <c r="H78" i="6"/>
  <c r="J21" i="6"/>
  <c r="J19" i="6"/>
  <c r="B55" i="4" l="1"/>
  <c r="J150" i="6" l="1"/>
  <c r="J107" i="6" l="1"/>
  <c r="I107" i="6"/>
  <c r="H107" i="6"/>
  <c r="J100" i="6"/>
  <c r="J93" i="6"/>
  <c r="I93" i="6"/>
  <c r="H93" i="6"/>
  <c r="J78" i="6"/>
  <c r="I78" i="6"/>
  <c r="J71" i="6"/>
  <c r="J86" i="6"/>
  <c r="J49" i="6"/>
  <c r="I49" i="6"/>
  <c r="J45" i="6"/>
  <c r="J124" i="6"/>
  <c r="J113" i="6"/>
  <c r="I113" i="6"/>
  <c r="H113" i="6"/>
  <c r="H45" i="6"/>
  <c r="B10" i="4"/>
  <c r="B9" i="4"/>
  <c r="B28" i="4"/>
  <c r="B27" i="4"/>
  <c r="B45" i="4"/>
  <c r="B39" i="4"/>
  <c r="B38" i="4"/>
  <c r="B21" i="4"/>
  <c r="B20" i="4"/>
  <c r="E150" i="6"/>
  <c r="F150" i="6"/>
  <c r="H150" i="6"/>
  <c r="I150" i="6"/>
  <c r="I21" i="6"/>
  <c r="I19" i="6"/>
  <c r="I124" i="6"/>
  <c r="I100" i="6"/>
  <c r="I86" i="6"/>
  <c r="I71" i="6"/>
  <c r="E8" i="4"/>
  <c r="E9" i="4"/>
  <c r="E10" i="4"/>
  <c r="E12" i="4"/>
  <c r="E13" i="4"/>
  <c r="E14" i="4"/>
  <c r="E26" i="4"/>
  <c r="E27" i="4"/>
  <c r="E28" i="4"/>
  <c r="E30" i="4"/>
  <c r="E31" i="4"/>
  <c r="E32" i="4"/>
  <c r="E44" i="4"/>
  <c r="E45" i="4"/>
  <c r="E47" i="4"/>
  <c r="E48" i="4"/>
  <c r="E49" i="4"/>
  <c r="H49" i="6"/>
  <c r="H33" i="3"/>
  <c r="I32" i="3"/>
  <c r="H32" i="3"/>
  <c r="H21" i="6"/>
  <c r="H19" i="6"/>
  <c r="H124" i="6"/>
  <c r="G124" i="6"/>
  <c r="G41" i="5" s="1"/>
  <c r="F124" i="6"/>
  <c r="F41" i="5" s="1"/>
  <c r="F113" i="6"/>
  <c r="F30" i="5" s="1"/>
  <c r="I45" i="6"/>
  <c r="G45" i="6"/>
  <c r="G114" i="6"/>
  <c r="G113" i="6" s="1"/>
  <c r="G30" i="5" s="1"/>
  <c r="B29" i="7"/>
  <c r="B16" i="7"/>
  <c r="E13" i="7"/>
  <c r="B35" i="3"/>
  <c r="B18" i="3"/>
  <c r="E190" i="6"/>
  <c r="E174" i="6"/>
  <c r="G186" i="6"/>
  <c r="G150" i="6"/>
  <c r="G49" i="6"/>
  <c r="F49" i="6"/>
  <c r="E49" i="6"/>
  <c r="E41" i="3" s="1"/>
  <c r="F45" i="6"/>
  <c r="E45" i="6"/>
  <c r="G21" i="6"/>
  <c r="G19" i="6"/>
  <c r="F21" i="6"/>
  <c r="F19" i="6"/>
  <c r="E21" i="6"/>
  <c r="E19" i="6"/>
  <c r="F80" i="5"/>
  <c r="F24" i="7"/>
  <c r="F11" i="7"/>
  <c r="G207" i="6"/>
  <c r="E6" i="8"/>
  <c r="E9" i="8"/>
  <c r="E11" i="8"/>
  <c r="E13" i="8"/>
  <c r="H3" i="8"/>
  <c r="H13" i="8" s="1"/>
  <c r="I3" i="8"/>
  <c r="G3" i="8"/>
  <c r="G6" i="8" s="1"/>
  <c r="D3" i="8"/>
  <c r="I3" i="7"/>
  <c r="I29" i="7" s="1"/>
  <c r="J3" i="7"/>
  <c r="H3" i="7"/>
  <c r="H18" i="7" s="1"/>
  <c r="F28" i="7"/>
  <c r="F29" i="7"/>
  <c r="F31" i="7"/>
  <c r="F26" i="7"/>
  <c r="F21" i="7"/>
  <c r="F15" i="7"/>
  <c r="F16" i="7"/>
  <c r="F18" i="7"/>
  <c r="F13" i="7"/>
  <c r="F9" i="7"/>
  <c r="F6" i="7"/>
  <c r="F7" i="7"/>
  <c r="E3" i="7"/>
  <c r="J74" i="5"/>
  <c r="F71" i="5"/>
  <c r="F73" i="5"/>
  <c r="F74" i="5"/>
  <c r="F76" i="5"/>
  <c r="F78" i="5"/>
  <c r="F83" i="5"/>
  <c r="F84" i="5"/>
  <c r="F86" i="5"/>
  <c r="F67" i="5"/>
  <c r="F68" i="5"/>
  <c r="F42" i="5"/>
  <c r="G42" i="5"/>
  <c r="F43" i="5"/>
  <c r="G43" i="5"/>
  <c r="F44" i="5"/>
  <c r="G44" i="5"/>
  <c r="F45" i="5"/>
  <c r="G45" i="5"/>
  <c r="F46" i="5"/>
  <c r="G46" i="5"/>
  <c r="F47" i="5"/>
  <c r="G47" i="5"/>
  <c r="F48" i="5"/>
  <c r="G48" i="5"/>
  <c r="F49" i="5"/>
  <c r="G49" i="5"/>
  <c r="F31" i="5"/>
  <c r="G31" i="5"/>
  <c r="F32" i="5"/>
  <c r="G32" i="5"/>
  <c r="F33" i="5"/>
  <c r="G33" i="5"/>
  <c r="F34" i="5"/>
  <c r="G34" i="5"/>
  <c r="F35" i="5"/>
  <c r="G35" i="5"/>
  <c r="F36" i="5"/>
  <c r="G36" i="5"/>
  <c r="F37" i="5"/>
  <c r="G37" i="5"/>
  <c r="F38" i="5"/>
  <c r="G38" i="5"/>
  <c r="I3" i="5"/>
  <c r="J3" i="5"/>
  <c r="J48" i="5" s="1"/>
  <c r="H3" i="5"/>
  <c r="H22" i="5" s="1"/>
  <c r="E3" i="5"/>
  <c r="E16" i="1"/>
  <c r="E6" i="1"/>
  <c r="E7" i="1"/>
  <c r="E8" i="1"/>
  <c r="E9" i="1"/>
  <c r="H3" i="1"/>
  <c r="H10" i="1" s="1"/>
  <c r="I3" i="1"/>
  <c r="I19" i="1" s="1"/>
  <c r="G3" i="1"/>
  <c r="G10" i="1" s="1"/>
  <c r="D3" i="1"/>
  <c r="J3" i="4"/>
  <c r="J45" i="4" s="1"/>
  <c r="I3" i="4"/>
  <c r="I8" i="4" s="1"/>
  <c r="H3" i="4"/>
  <c r="H48" i="4" s="1"/>
  <c r="G10" i="4"/>
  <c r="F47" i="4"/>
  <c r="G47" i="4"/>
  <c r="F48" i="4"/>
  <c r="G48" i="4"/>
  <c r="F49" i="4"/>
  <c r="G49" i="4"/>
  <c r="F44" i="4"/>
  <c r="G44" i="4"/>
  <c r="F45" i="4"/>
  <c r="G45" i="4"/>
  <c r="F28" i="4"/>
  <c r="G28" i="4"/>
  <c r="H17" i="5"/>
  <c r="G8" i="1"/>
  <c r="G25" i="1"/>
  <c r="H12" i="5"/>
  <c r="I7" i="1"/>
  <c r="I25" i="1"/>
  <c r="H7" i="1"/>
  <c r="G7" i="1"/>
  <c r="I32" i="1"/>
  <c r="I10" i="1"/>
  <c r="G33" i="1"/>
  <c r="I13" i="1"/>
  <c r="H33" i="1"/>
  <c r="H25" i="5"/>
  <c r="G13" i="1"/>
  <c r="H12" i="1"/>
  <c r="H33" i="5"/>
  <c r="G11" i="8"/>
  <c r="H16" i="1"/>
  <c r="I15" i="7"/>
  <c r="I18" i="7"/>
  <c r="G19" i="1"/>
  <c r="H49" i="5"/>
  <c r="H6" i="1"/>
  <c r="G22" i="1"/>
  <c r="H22" i="1"/>
  <c r="H48" i="5"/>
  <c r="J34" i="5"/>
  <c r="J7" i="7"/>
  <c r="J29" i="7"/>
  <c r="I7" i="7"/>
  <c r="J18" i="7"/>
  <c r="H31" i="7"/>
  <c r="G6" i="1"/>
  <c r="H13" i="1"/>
  <c r="I22" i="1"/>
  <c r="J57" i="5"/>
  <c r="H71" i="5"/>
  <c r="H7" i="7"/>
  <c r="H21" i="7"/>
  <c r="I31" i="7"/>
  <c r="G9" i="8"/>
  <c r="I9" i="7"/>
  <c r="H9" i="1"/>
  <c r="G12" i="1"/>
  <c r="G26" i="1"/>
  <c r="H11" i="7"/>
  <c r="J13" i="7"/>
  <c r="J31" i="7"/>
  <c r="J38" i="5"/>
  <c r="H13" i="7"/>
  <c r="I13" i="7"/>
  <c r="G9" i="1"/>
  <c r="I11" i="1"/>
  <c r="H26" i="1"/>
  <c r="H16" i="5"/>
  <c r="J37" i="5"/>
  <c r="H47" i="5"/>
  <c r="I11" i="7"/>
  <c r="J24" i="7"/>
  <c r="H24" i="7"/>
  <c r="I8" i="1"/>
  <c r="H11" i="1"/>
  <c r="I26" i="1"/>
  <c r="J8" i="4"/>
  <c r="J11" i="7"/>
  <c r="H26" i="7"/>
  <c r="G13" i="8"/>
  <c r="J12" i="5"/>
  <c r="J30" i="5"/>
  <c r="H9" i="7"/>
  <c r="J21" i="7"/>
  <c r="J9" i="7"/>
  <c r="H8" i="1"/>
  <c r="G11" i="1"/>
  <c r="G32" i="1"/>
  <c r="J16" i="5"/>
  <c r="J31" i="5"/>
  <c r="J53" i="5"/>
  <c r="H63" i="5"/>
  <c r="H15" i="7"/>
  <c r="I26" i="7"/>
  <c r="H6" i="7"/>
  <c r="I16" i="7"/>
  <c r="J28" i="7"/>
  <c r="H19" i="1"/>
  <c r="I33" i="1"/>
  <c r="I6" i="7"/>
  <c r="J16" i="7"/>
  <c r="H29" i="7"/>
  <c r="J45" i="5"/>
  <c r="J15" i="7"/>
  <c r="H28" i="7"/>
  <c r="H16" i="7"/>
  <c r="I28" i="7"/>
  <c r="J24" i="5"/>
  <c r="H35" i="5"/>
  <c r="J49" i="5"/>
  <c r="J56" i="5"/>
  <c r="F26" i="4"/>
  <c r="F27" i="4"/>
  <c r="F30" i="4"/>
  <c r="F31" i="4"/>
  <c r="F32" i="4"/>
  <c r="F8" i="4"/>
  <c r="F9" i="4"/>
  <c r="F10" i="4"/>
  <c r="F12" i="4"/>
  <c r="F13" i="4"/>
  <c r="F14" i="4"/>
  <c r="F42" i="3"/>
  <c r="F38" i="3"/>
  <c r="F29" i="3"/>
  <c r="F30" i="3"/>
  <c r="F31" i="3"/>
  <c r="F32" i="3"/>
  <c r="F33" i="3"/>
  <c r="F26" i="3"/>
  <c r="F24" i="3"/>
  <c r="F21" i="3"/>
  <c r="F17" i="3"/>
  <c r="F14" i="3"/>
  <c r="F13" i="3"/>
  <c r="F12" i="3"/>
  <c r="F9" i="3"/>
  <c r="F8" i="3"/>
  <c r="F7" i="3"/>
  <c r="F6" i="3"/>
  <c r="J3" i="3"/>
  <c r="J7" i="3" s="1"/>
  <c r="I3" i="3"/>
  <c r="I12" i="3" s="1"/>
  <c r="H3" i="3"/>
  <c r="H41" i="3" s="1"/>
  <c r="E3" i="3"/>
  <c r="H42" i="3"/>
  <c r="H6" i="3"/>
  <c r="J13" i="3"/>
  <c r="J14" i="3"/>
  <c r="I21" i="3"/>
  <c r="I29" i="3"/>
  <c r="I14" i="3"/>
  <c r="H24" i="3"/>
  <c r="H17" i="3"/>
  <c r="I26" i="3"/>
  <c r="F41" i="3"/>
  <c r="F37" i="3"/>
  <c r="E3" i="8"/>
  <c r="F3" i="7"/>
  <c r="F3" i="5"/>
  <c r="E3" i="1"/>
  <c r="F3" i="4"/>
  <c r="F3" i="3"/>
  <c r="E78" i="5"/>
  <c r="E76" i="5"/>
  <c r="E74" i="5"/>
  <c r="E73" i="5"/>
  <c r="E71" i="5"/>
  <c r="G78" i="5"/>
  <c r="G76" i="5"/>
  <c r="G74" i="5"/>
  <c r="G73" i="5"/>
  <c r="G71" i="5"/>
  <c r="G9" i="3"/>
  <c r="G8" i="3"/>
  <c r="G7" i="3"/>
  <c r="E8" i="3"/>
  <c r="E7" i="3"/>
  <c r="B7" i="3"/>
  <c r="B8" i="3"/>
  <c r="B9" i="3"/>
  <c r="B6" i="3"/>
  <c r="E68" i="5"/>
  <c r="G68" i="5"/>
  <c r="B68" i="5"/>
  <c r="G26" i="3"/>
  <c r="D13" i="8"/>
  <c r="D9" i="8"/>
  <c r="D11" i="8"/>
  <c r="F11" i="8"/>
  <c r="F9" i="8"/>
  <c r="F6" i="8"/>
  <c r="D6" i="8"/>
  <c r="F3" i="8"/>
  <c r="G31" i="7"/>
  <c r="E31" i="7"/>
  <c r="G29" i="7"/>
  <c r="E29" i="7"/>
  <c r="G28" i="7"/>
  <c r="E28" i="7"/>
  <c r="G26" i="7"/>
  <c r="E26" i="7"/>
  <c r="E24" i="7"/>
  <c r="G21" i="7"/>
  <c r="E21" i="7"/>
  <c r="G18" i="7"/>
  <c r="E18" i="7"/>
  <c r="G15" i="7"/>
  <c r="G16" i="7"/>
  <c r="E16" i="7"/>
  <c r="E15" i="7"/>
  <c r="E11" i="7"/>
  <c r="G9" i="7"/>
  <c r="E9" i="7"/>
  <c r="G7" i="7"/>
  <c r="G6" i="7"/>
  <c r="E7" i="7"/>
  <c r="E6" i="7"/>
  <c r="G3" i="7"/>
  <c r="G86" i="5"/>
  <c r="E86" i="5"/>
  <c r="E84" i="5"/>
  <c r="G84" i="5"/>
  <c r="G83" i="5"/>
  <c r="E83" i="5"/>
  <c r="G80" i="5"/>
  <c r="E80" i="5"/>
  <c r="B74" i="5"/>
  <c r="B73" i="5"/>
  <c r="B72" i="5"/>
  <c r="G67" i="5"/>
  <c r="E67" i="5"/>
  <c r="B67" i="5"/>
  <c r="E49" i="5"/>
  <c r="E48" i="5"/>
  <c r="E47" i="5"/>
  <c r="E46" i="5"/>
  <c r="E45" i="5"/>
  <c r="E44" i="5"/>
  <c r="E43" i="5"/>
  <c r="E42" i="5"/>
  <c r="E38" i="5"/>
  <c r="E37" i="5"/>
  <c r="E36" i="5"/>
  <c r="E35" i="5"/>
  <c r="E34" i="5"/>
  <c r="E33" i="5"/>
  <c r="E32" i="5"/>
  <c r="E31" i="5"/>
  <c r="G3" i="5"/>
  <c r="F16" i="1"/>
  <c r="D16" i="1"/>
  <c r="F9" i="1"/>
  <c r="D9" i="1"/>
  <c r="F8" i="1"/>
  <c r="D8" i="1"/>
  <c r="F7" i="1"/>
  <c r="D7" i="1"/>
  <c r="F6" i="1"/>
  <c r="D6" i="1"/>
  <c r="F3" i="1"/>
  <c r="G32" i="4"/>
  <c r="G31" i="4"/>
  <c r="G30" i="4"/>
  <c r="G27" i="4"/>
  <c r="G26" i="4"/>
  <c r="G14" i="4"/>
  <c r="G13" i="4"/>
  <c r="G12" i="4"/>
  <c r="G9" i="4"/>
  <c r="G8" i="4"/>
  <c r="G3" i="4"/>
  <c r="G42" i="3"/>
  <c r="E42" i="3"/>
  <c r="E38" i="3"/>
  <c r="E37" i="3"/>
  <c r="G33" i="3"/>
  <c r="E33" i="3"/>
  <c r="G32" i="3"/>
  <c r="E32" i="3"/>
  <c r="E31" i="3"/>
  <c r="E30" i="3"/>
  <c r="E29" i="3"/>
  <c r="E26" i="3"/>
  <c r="G24" i="3"/>
  <c r="E24" i="3"/>
  <c r="G21" i="3"/>
  <c r="E21" i="3"/>
  <c r="G17" i="3"/>
  <c r="E17" i="3"/>
  <c r="E9" i="3"/>
  <c r="G6" i="3"/>
  <c r="E6" i="3"/>
  <c r="G3" i="3"/>
  <c r="F13" i="8"/>
  <c r="G24" i="7"/>
  <c r="G170" i="6"/>
  <c r="G11" i="7" s="1"/>
  <c r="E41" i="5"/>
  <c r="E30" i="5"/>
  <c r="G41" i="3"/>
  <c r="G38" i="3"/>
  <c r="G31" i="3"/>
  <c r="G30" i="3"/>
  <c r="G29" i="3"/>
  <c r="G14" i="3"/>
  <c r="E14" i="3"/>
  <c r="G13" i="3"/>
  <c r="E13" i="3"/>
  <c r="G12" i="3"/>
  <c r="E12" i="3"/>
  <c r="G37" i="3"/>
  <c r="I6" i="3" l="1"/>
  <c r="H31" i="3"/>
  <c r="H11" i="5"/>
  <c r="I25" i="5"/>
  <c r="I78" i="5"/>
  <c r="I33" i="3"/>
  <c r="H14" i="3"/>
  <c r="G16" i="1"/>
  <c r="H43" i="5"/>
  <c r="I37" i="3"/>
  <c r="H9" i="3"/>
  <c r="I49" i="4"/>
  <c r="I22" i="5"/>
  <c r="I30" i="3"/>
  <c r="H29" i="3"/>
  <c r="I86" i="5"/>
  <c r="I28" i="4"/>
  <c r="I13" i="3"/>
  <c r="H38" i="3"/>
  <c r="I46" i="5"/>
  <c r="I71" i="5"/>
  <c r="H58" i="5"/>
  <c r="I44" i="4"/>
  <c r="I8" i="3"/>
  <c r="H13" i="3"/>
  <c r="H37" i="5"/>
  <c r="I13" i="4"/>
  <c r="I80" i="5"/>
  <c r="H49" i="4"/>
  <c r="H8" i="4"/>
  <c r="H32" i="1"/>
  <c r="H30" i="3"/>
  <c r="J8" i="3"/>
  <c r="H8" i="3"/>
  <c r="H11" i="8"/>
  <c r="I26" i="4"/>
  <c r="J6" i="7"/>
  <c r="J26" i="7"/>
  <c r="J37" i="3"/>
  <c r="H12" i="3"/>
  <c r="H27" i="4"/>
  <c r="I43" i="5"/>
  <c r="H21" i="3"/>
  <c r="J9" i="3"/>
  <c r="H12" i="4"/>
  <c r="H53" i="5"/>
  <c r="I24" i="7"/>
  <c r="I21" i="7"/>
  <c r="H83" i="5"/>
  <c r="I45" i="5"/>
  <c r="I49" i="5"/>
  <c r="J26" i="3"/>
  <c r="J29" i="3"/>
  <c r="I54" i="5"/>
  <c r="H26" i="3"/>
  <c r="J38" i="3"/>
  <c r="I44" i="5"/>
  <c r="I32" i="5"/>
  <c r="I30" i="4"/>
  <c r="I31" i="4"/>
  <c r="J36" i="5"/>
  <c r="J83" i="5"/>
  <c r="J80" i="5"/>
  <c r="J78" i="5"/>
  <c r="J76" i="5"/>
  <c r="J73" i="5"/>
  <c r="J67" i="5"/>
  <c r="J71" i="5"/>
  <c r="J68" i="5"/>
  <c r="J84" i="5"/>
  <c r="I13" i="8"/>
  <c r="I11" i="8"/>
  <c r="I9" i="8"/>
  <c r="I6" i="8"/>
  <c r="I9" i="4"/>
  <c r="I11" i="5"/>
  <c r="I7" i="3"/>
  <c r="J32" i="3"/>
  <c r="H7" i="3"/>
  <c r="I41" i="5"/>
  <c r="I56" i="5"/>
  <c r="I53" i="5"/>
  <c r="I38" i="5"/>
  <c r="H62" i="5"/>
  <c r="H9" i="8"/>
  <c r="I12" i="5"/>
  <c r="I45" i="4"/>
  <c r="I48" i="5"/>
  <c r="H31" i="5"/>
  <c r="J47" i="4"/>
  <c r="H80" i="5"/>
  <c r="H13" i="4"/>
  <c r="J31" i="4"/>
  <c r="J24" i="3"/>
  <c r="I42" i="3"/>
  <c r="J12" i="3"/>
  <c r="J35" i="5"/>
  <c r="J44" i="5"/>
  <c r="J22" i="5"/>
  <c r="J46" i="5"/>
  <c r="J9" i="4"/>
  <c r="H42" i="5"/>
  <c r="J33" i="5"/>
  <c r="J49" i="4"/>
  <c r="H26" i="4"/>
  <c r="H54" i="5"/>
  <c r="J31" i="3"/>
  <c r="I27" i="4"/>
  <c r="H41" i="5"/>
  <c r="J63" i="5"/>
  <c r="H32" i="5"/>
  <c r="J42" i="5"/>
  <c r="I47" i="5"/>
  <c r="I10" i="4"/>
  <c r="H45" i="4"/>
  <c r="I14" i="4"/>
  <c r="I63" i="5"/>
  <c r="H10" i="4"/>
  <c r="H30" i="5"/>
  <c r="I31" i="3"/>
  <c r="J30" i="3"/>
  <c r="J21" i="3"/>
  <c r="J10" i="5"/>
  <c r="I35" i="5"/>
  <c r="I37" i="5"/>
  <c r="J32" i="5"/>
  <c r="I31" i="5"/>
  <c r="I12" i="1"/>
  <c r="H24" i="5"/>
  <c r="H45" i="5"/>
  <c r="I9" i="1"/>
  <c r="J6" i="3"/>
  <c r="I10" i="5"/>
  <c r="I24" i="5"/>
  <c r="I16" i="5"/>
  <c r="I83" i="5"/>
  <c r="H38" i="5"/>
  <c r="H14" i="4"/>
  <c r="H30" i="4"/>
  <c r="H56" i="5"/>
  <c r="J44" i="4"/>
  <c r="H15" i="5"/>
  <c r="J17" i="5"/>
  <c r="H10" i="5"/>
  <c r="J48" i="4"/>
  <c r="I74" i="5"/>
  <c r="I33" i="5"/>
  <c r="H84" i="5"/>
  <c r="I42" i="5"/>
  <c r="J15" i="5"/>
  <c r="J10" i="4"/>
  <c r="H6" i="8"/>
  <c r="I36" i="5"/>
  <c r="H28" i="4"/>
  <c r="H31" i="4"/>
  <c r="J11" i="5"/>
  <c r="I76" i="5"/>
  <c r="I32" i="4"/>
  <c r="I62" i="5"/>
  <c r="I68" i="5"/>
  <c r="I47" i="4"/>
  <c r="J13" i="4"/>
  <c r="H18" i="5"/>
  <c r="I48" i="4"/>
  <c r="I17" i="3"/>
  <c r="I9" i="3"/>
  <c r="J33" i="3"/>
  <c r="H37" i="3"/>
  <c r="H47" i="4"/>
  <c r="J32" i="4"/>
  <c r="H34" i="5"/>
  <c r="I57" i="5"/>
  <c r="J12" i="4"/>
  <c r="H44" i="4"/>
  <c r="J14" i="4"/>
  <c r="I38" i="3"/>
  <c r="J41" i="3"/>
  <c r="J26" i="4"/>
  <c r="H32" i="4"/>
  <c r="I84" i="5"/>
  <c r="J30" i="4"/>
  <c r="I30" i="5"/>
  <c r="J43" i="5"/>
  <c r="I6" i="1"/>
  <c r="I16" i="1"/>
  <c r="H86" i="5"/>
  <c r="J27" i="4"/>
  <c r="H76" i="5"/>
  <c r="H73" i="5"/>
  <c r="J17" i="3"/>
  <c r="I41" i="3"/>
  <c r="J42" i="3"/>
  <c r="I12" i="4"/>
  <c r="H78" i="5"/>
  <c r="J54" i="5"/>
  <c r="J28" i="4"/>
  <c r="H74" i="5"/>
  <c r="J58" i="5"/>
  <c r="I58" i="5"/>
  <c r="I34" i="5"/>
  <c r="H57" i="5"/>
  <c r="H44" i="5"/>
  <c r="H46" i="5"/>
  <c r="I24" i="3"/>
  <c r="I67" i="5"/>
  <c r="J41" i="5"/>
  <c r="J62" i="5"/>
  <c r="J47" i="5"/>
  <c r="H9" i="4"/>
  <c r="I73" i="5"/>
  <c r="J25" i="5"/>
  <c r="H68" i="5"/>
  <c r="H67" i="5"/>
  <c r="H36" i="5"/>
  <c r="J18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Melissa Jarmon</author>
    <author>Michelle Matakas</author>
  </authors>
  <commentList>
    <comment ref="E33" authorId="0" shapeId="0" xr:uid="{B1546923-7273-4E7F-AAF5-D9E2AB66F29D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 943</t>
        </r>
      </text>
    </comment>
    <comment ref="G33" authorId="0" shapeId="0" xr:uid="{1E7DA197-FD38-40E4-B99B-B5F70031C349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 932</t>
        </r>
      </text>
    </comment>
    <comment ref="H33" authorId="0" shapeId="0" xr:uid="{7471A072-6510-4A24-BE74-12F48189AD2A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Section 931</t>
        </r>
      </text>
    </comment>
    <comment ref="I33" authorId="0" shapeId="0" xr:uid="{CC8285B6-00EF-435F-A56F-0BF955F2ED16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Section 934</t>
        </r>
      </text>
    </comment>
    <comment ref="J33" authorId="0" shapeId="0" xr:uid="{59106503-9ECC-4D8E-AC2C-60F03B806F09}">
      <text>
        <r>
          <rPr>
            <b/>
            <sz val="9"/>
            <color indexed="81"/>
            <rFont val="Tahoma"/>
            <family val="2"/>
          </rPr>
          <t>Melissa Jarmon:</t>
        </r>
        <r>
          <rPr>
            <sz val="9"/>
            <color indexed="81"/>
            <rFont val="Tahoma"/>
            <family val="2"/>
          </rPr>
          <t xml:space="preserve">
Section 935</t>
        </r>
      </text>
    </comment>
    <comment ref="A45" authorId="1" shapeId="0" xr:uid="{FCFD7334-D1CF-42CA-B931-708347E6BAF8}">
      <text>
        <r>
          <rPr>
            <b/>
            <sz val="9"/>
            <color indexed="81"/>
            <rFont val="Tahoma"/>
            <family val="2"/>
          </rPr>
          <t>Michelle Matakas:</t>
        </r>
        <r>
          <rPr>
            <sz val="9"/>
            <color indexed="81"/>
            <rFont val="Tahoma"/>
            <family val="2"/>
          </rPr>
          <t xml:space="preserve">
Section 515</t>
        </r>
      </text>
    </comment>
  </commentList>
</comments>
</file>

<file path=xl/sharedStrings.xml><?xml version="1.0" encoding="utf-8"?>
<sst xmlns="http://schemas.openxmlformats.org/spreadsheetml/2006/main" count="1472" uniqueCount="912">
  <si>
    <t>Grade 4</t>
  </si>
  <si>
    <t>Grades 5-6</t>
  </si>
  <si>
    <t>Grades 7-8</t>
  </si>
  <si>
    <t>Grades 9-12</t>
  </si>
  <si>
    <t>CTE 7-8</t>
  </si>
  <si>
    <t>CTE 9-12</t>
  </si>
  <si>
    <t>*</t>
  </si>
  <si>
    <t>Principals</t>
  </si>
  <si>
    <t>Teacher Librarian</t>
  </si>
  <si>
    <t>Heath and Social Services</t>
  </si>
  <si>
    <t>School Nurses</t>
  </si>
  <si>
    <t>Social Workers</t>
  </si>
  <si>
    <t>Psychologists</t>
  </si>
  <si>
    <t>Teaching Assistance</t>
  </si>
  <si>
    <t>Office Support</t>
  </si>
  <si>
    <t>Custodians</t>
  </si>
  <si>
    <t>Student and Staff Safety</t>
  </si>
  <si>
    <t>Technology</t>
  </si>
  <si>
    <t xml:space="preserve"> (as % of units generated as K-12 Teachers, School Level Staffing, and Districtwide Support)</t>
  </si>
  <si>
    <t>Percent Classified</t>
  </si>
  <si>
    <t>NOTE:</t>
  </si>
  <si>
    <t>When converting these class sizes to funded teacher until the following</t>
  </si>
  <si>
    <t>planning time assumptions were used:</t>
  </si>
  <si>
    <t>Primary (K-6)</t>
  </si>
  <si>
    <t>Secondary (7-12)</t>
  </si>
  <si>
    <t>Percent Certificated Admin</t>
  </si>
  <si>
    <t>Total MSOC per student FTE</t>
  </si>
  <si>
    <t>Curriculum and Textbooks</t>
  </si>
  <si>
    <t>Instructional Professional 
Development for Certificated 
and Classified Staff</t>
  </si>
  <si>
    <t>CLS Minimum Base Salary</t>
  </si>
  <si>
    <t>Administrative Minimum Salary</t>
  </si>
  <si>
    <t>Certificated Increase</t>
  </si>
  <si>
    <t>Facilities, Maintenance, 
and Grounds</t>
  </si>
  <si>
    <t>Warehouse, Laborers, and 
Mechanics</t>
  </si>
  <si>
    <t>Total Central Admin Staff</t>
  </si>
  <si>
    <t>(the units generated by the 5.30% are further broken down by the following percentages)</t>
  </si>
  <si>
    <t>Utilities and Insurance</t>
  </si>
  <si>
    <t>Facilities Maintenance</t>
  </si>
  <si>
    <t>Security and Central Office</t>
  </si>
  <si>
    <t>Learning Assistance Program</t>
  </si>
  <si>
    <t>Certificated Maintenance</t>
  </si>
  <si>
    <t>Family Involvement Coordinators</t>
  </si>
  <si>
    <t>School Classroom Ratios</t>
  </si>
  <si>
    <t>School Level Staff</t>
  </si>
  <si>
    <t>Other Staff</t>
  </si>
  <si>
    <t>TRS</t>
  </si>
  <si>
    <t>PERS</t>
  </si>
  <si>
    <t>SERS</t>
  </si>
  <si>
    <t>Teacher Salaries and Benefits &amp; Per Pupil Inflator</t>
  </si>
  <si>
    <t>Days</t>
  </si>
  <si>
    <t>Rate</t>
  </si>
  <si>
    <t>-</t>
  </si>
  <si>
    <t>Class Size</t>
  </si>
  <si>
    <t>BEA District Admin Multiplier</t>
  </si>
  <si>
    <t>CTE and Skills Center Factors</t>
  </si>
  <si>
    <t>F-203 Item Code</t>
  </si>
  <si>
    <t>126X</t>
  </si>
  <si>
    <t>128X</t>
  </si>
  <si>
    <t>127X</t>
  </si>
  <si>
    <t>129X</t>
  </si>
  <si>
    <t>M80</t>
  </si>
  <si>
    <t>M1</t>
  </si>
  <si>
    <t>M2</t>
  </si>
  <si>
    <t>M3</t>
  </si>
  <si>
    <t>M4</t>
  </si>
  <si>
    <t>M5</t>
  </si>
  <si>
    <t>M6</t>
  </si>
  <si>
    <t>M7</t>
  </si>
  <si>
    <t>135X</t>
  </si>
  <si>
    <t>136X</t>
  </si>
  <si>
    <t>561x</t>
  </si>
  <si>
    <t>573x</t>
  </si>
  <si>
    <t>First
Year</t>
  </si>
  <si>
    <t>First Year</t>
  </si>
  <si>
    <t>Subsequent
Years</t>
  </si>
  <si>
    <t>BEA School Admin Multiplier</t>
  </si>
  <si>
    <t>Career and Technical Education Factors</t>
  </si>
  <si>
    <t>Skills Center Funding Factors</t>
  </si>
  <si>
    <t>ESA Staff (per 1,000 student FTE)</t>
  </si>
  <si>
    <t>CTE MSOC Per Pupil Rates</t>
  </si>
  <si>
    <t>Skills Center MSOC Per Pupil Rates</t>
  </si>
  <si>
    <t>M84</t>
  </si>
  <si>
    <t>M83</t>
  </si>
  <si>
    <t>Vocational</t>
  </si>
  <si>
    <t>Non-Vocational</t>
  </si>
  <si>
    <t xml:space="preserve">were not changed in the  proposed budget.  Those items have been included on the subsequent tabs in this </t>
  </si>
  <si>
    <t>Small High Funding Factors</t>
  </si>
  <si>
    <t>CIS Minimum</t>
  </si>
  <si>
    <t>Categorical Programs, MSOC, LEA Funding %, &amp; Running Start BEA Rates</t>
  </si>
  <si>
    <t>Classified Maintenance</t>
  </si>
  <si>
    <t>Classified Increase</t>
  </si>
  <si>
    <t>Small School Funding Factors</t>
  </si>
  <si>
    <t>179A &amp; 177A</t>
  </si>
  <si>
    <t>178A &amp; 176A</t>
  </si>
  <si>
    <t>571X, 563X, 567X</t>
  </si>
  <si>
    <t>187A</t>
  </si>
  <si>
    <t>186A</t>
  </si>
  <si>
    <t>575X</t>
  </si>
  <si>
    <t>Categorical, MSOC, &amp; LEA Funding %</t>
  </si>
  <si>
    <t>14.  Class Size - General Education</t>
  </si>
  <si>
    <t>Transitional Bilingual - Transitional Support*</t>
  </si>
  <si>
    <t>Fringe Benefits in Percent</t>
  </si>
  <si>
    <t>Employer Rates</t>
  </si>
  <si>
    <t>Retiree Subsidy</t>
  </si>
  <si>
    <t xml:space="preserve">Funded Salaries </t>
  </si>
  <si>
    <t>National Board Teacher 
Certification</t>
  </si>
  <si>
    <t>National Board Challenging
Schools</t>
  </si>
  <si>
    <t>Substitute Teacher</t>
  </si>
  <si>
    <t>Planning Time</t>
  </si>
  <si>
    <t>Elementary School Other Staffing Ratios (Grades K-6 Base Enrollment 400 FTE)</t>
  </si>
  <si>
    <t>Middle School Other Staffing Ratios (Grades 7-8 Base Enrollment 432 FTE)</t>
  </si>
  <si>
    <t>High School Other Staffing Ratios (Grades 9-12 Base Enrollment 600 FTE)</t>
  </si>
  <si>
    <t>District wide Support (Per 1,000 FTE in all grades)</t>
  </si>
  <si>
    <t>Central Administration</t>
  </si>
  <si>
    <t>Categorical Programs (expressed in additional classroom hours per week for a class size of 15 FTE)</t>
  </si>
  <si>
    <t>Special Education (enhancement is a percentage of basic ed and MSOC)</t>
  </si>
  <si>
    <t>Special Ed FED Funds INTEG</t>
  </si>
  <si>
    <t>Running Start BEA Rates</t>
  </si>
  <si>
    <t>Running Start Combined FTE</t>
  </si>
  <si>
    <t>Remote and Necessary &lt;25 AAFTE</t>
  </si>
  <si>
    <t>All Other Small High</t>
  </si>
  <si>
    <t xml:space="preserve">CIS Ratio Per 43.5 AAFTE </t>
  </si>
  <si>
    <t>CTE Funding Factors</t>
  </si>
  <si>
    <t>Guidance Counselors</t>
  </si>
  <si>
    <t>505X</t>
  </si>
  <si>
    <t xml:space="preserve"> Alternative Learning Experience Per Pupil Funding</t>
  </si>
  <si>
    <t xml:space="preserve"> Lab Science Class Size Enhancement</t>
  </si>
  <si>
    <t>Lab Science Class Size Enhancement Factor Grades (9-12)</t>
  </si>
  <si>
    <t>356X</t>
  </si>
  <si>
    <t>355X</t>
  </si>
  <si>
    <t>MSOC (Maintenance, Supplies, and Operating Costs allocated as dollars per student)</t>
  </si>
  <si>
    <t>MSOC Increases Grades 9-12</t>
  </si>
  <si>
    <t>National Board Teacher 
       Certification</t>
  </si>
  <si>
    <t>National Board Challenging
    Schools</t>
  </si>
  <si>
    <t xml:space="preserve">MSOC (Maintenance, Supplies, and Operating Costs allocated as dollars per student) </t>
  </si>
  <si>
    <t>MSOC Grades 9-12 Increase</t>
  </si>
  <si>
    <t>ALE Per Pupil Funding Rate</t>
  </si>
  <si>
    <t>CIS Ratio Per 43.5 AAFTE Students</t>
  </si>
  <si>
    <t>Small School NERC</t>
  </si>
  <si>
    <t>Parent Involvement Coordinators</t>
  </si>
  <si>
    <t>Special Education (enhancement is a percentage of basic end and MSOC)</t>
  </si>
  <si>
    <t>Grades K</t>
  </si>
  <si>
    <t>Grade 1</t>
  </si>
  <si>
    <t>Grade 2</t>
  </si>
  <si>
    <t>Grade 3</t>
  </si>
  <si>
    <t>Grade K</t>
  </si>
  <si>
    <t>Highly Capable (Hours of Instruction)</t>
  </si>
  <si>
    <t>Highly Capable % of Eligible Students</t>
  </si>
  <si>
    <t xml:space="preserve">*3.0 additional hours per week of funding generated by students who have exited the program during </t>
  </si>
  <si>
    <t>the prior two school years based on their performance on the WELPA.</t>
  </si>
  <si>
    <t>Funded Salaries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</si>
  <si>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Assumes that all staff generated are allocated as teachers.</t>
    </r>
  </si>
  <si>
    <r>
      <rPr>
        <b/>
        <u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Items that do not appear on this sheet such as prototypical school staffing levels, and class sizes</t>
    </r>
  </si>
  <si>
    <r>
      <t>Small School MSOC</t>
    </r>
    <r>
      <rPr>
        <sz val="11"/>
        <color theme="1"/>
        <rFont val="Calibri"/>
        <family val="2"/>
        <scheme val="minor"/>
      </rPr>
      <t xml:space="preserve"> </t>
    </r>
  </si>
  <si>
    <t xml:space="preserve">workbook.  </t>
  </si>
  <si>
    <t>Fields with an asterisk "*" indicate that the driver value was not changed form the current value.</t>
  </si>
  <si>
    <t>Transitional Bilingual (K-6)</t>
  </si>
  <si>
    <t>Special Education Funded Percent</t>
  </si>
  <si>
    <t>Learning Assistance Program High Poverty*</t>
  </si>
  <si>
    <t>139X</t>
  </si>
  <si>
    <t>M9</t>
  </si>
  <si>
    <t>M10</t>
  </si>
  <si>
    <t>M11</t>
  </si>
  <si>
    <t>M12</t>
  </si>
  <si>
    <t>M13</t>
  </si>
  <si>
    <t>M14</t>
  </si>
  <si>
    <t>M15</t>
  </si>
  <si>
    <t>M81</t>
  </si>
  <si>
    <t>526X</t>
  </si>
  <si>
    <t>527X</t>
  </si>
  <si>
    <t>528X</t>
  </si>
  <si>
    <t>529X</t>
  </si>
  <si>
    <t>565X &amp; 569X</t>
  </si>
  <si>
    <t>369X</t>
  </si>
  <si>
    <t>CIS Professional Development (State Allocated Units Only)</t>
  </si>
  <si>
    <t>K-3 Class Size Compliance</t>
  </si>
  <si>
    <t>CIS Salary Allocation (staff mix eliminated)</t>
  </si>
  <si>
    <t>Regionalization Factors as of Date^</t>
  </si>
  <si>
    <t>CIS Salary Allocation  (staff mix eliminated)</t>
  </si>
  <si>
    <t>142X</t>
  </si>
  <si>
    <t>53X</t>
  </si>
  <si>
    <t>52X</t>
  </si>
  <si>
    <t>Other Supplies</t>
  </si>
  <si>
    <t>Library Materials</t>
  </si>
  <si>
    <t>Rate for Insurance Benefit Allocation</t>
  </si>
  <si>
    <t>Maximum Allowabale AAFTE for Students</t>
  </si>
  <si>
    <t>Health Benefit Multiplier - Certificated Staff</t>
  </si>
  <si>
    <t>Maximum Allowable AAFTE for Students</t>
  </si>
  <si>
    <t>Maintenance  Rate</t>
  </si>
  <si>
    <t>Maintenance  Multiplier</t>
  </si>
  <si>
    <t>Health Benefit Multiplier - Classified Staff</t>
  </si>
  <si>
    <t>Health and Social Services</t>
  </si>
  <si>
    <t>Instructional Professional Development for Certificated and Classified Staff*</t>
  </si>
  <si>
    <t>LEAP Document 3</t>
  </si>
  <si>
    <t>Regionalization Factors for K-12 Compensation</t>
  </si>
  <si>
    <t>*Italics indicate experience adjustment</t>
  </si>
  <si>
    <t>Certificated Instructional Staff*</t>
  </si>
  <si>
    <t>Certificated Administrative and Classified Staff</t>
  </si>
  <si>
    <t>School District</t>
  </si>
  <si>
    <t>2018-19</t>
  </si>
  <si>
    <t>2019-20</t>
  </si>
  <si>
    <t>2020-21</t>
  </si>
  <si>
    <t>2021-22</t>
  </si>
  <si>
    <t>2022-23</t>
  </si>
  <si>
    <t xml:space="preserve">^See the tab at the end of this workbook for district by district regionalization factors. </t>
  </si>
  <si>
    <t>Transitional Bilingual (7-12)</t>
  </si>
  <si>
    <t>CURRENT 
FUNDING</t>
  </si>
  <si>
    <t>Guidance Counselors w/Compliance for eligible schools^</t>
  </si>
  <si>
    <t xml:space="preserve">^Increases are for 20 eligible schools in the state, and are subject to staffing compliance.  </t>
  </si>
  <si>
    <t>3 Days</t>
  </si>
  <si>
    <t xml:space="preserve">Tier 1 Spec Ed Multiplier (5-21 yr. olds): =&gt; 80% time in BEA </t>
  </si>
  <si>
    <t>Tier 2 Spec Ed Multiplier (5-21 yr. olds): &lt; 80% time in BEA</t>
  </si>
  <si>
    <t>Kindergarten to age 21</t>
  </si>
  <si>
    <t>*Additional 1.1 only available to High Poverty Schools in section 517 of the budget.</t>
  </si>
  <si>
    <t>^Subsidy rate included in insurance benefit allocation</t>
  </si>
  <si>
    <t>Retiree Subsidy^</t>
  </si>
  <si>
    <t>Regionalization Factors as of Date</t>
  </si>
  <si>
    <t>TBIP Assessment Withholding Percentage</t>
  </si>
  <si>
    <t>Age 3 to Pre-Kindergarten</t>
  </si>
  <si>
    <t>**Governor's values will be updated in the budget language to include the 2% increase in values</t>
  </si>
  <si>
    <t>3 days</t>
  </si>
  <si>
    <t>01109</t>
  </si>
  <si>
    <t xml:space="preserve">01 109 Washtucna                </t>
  </si>
  <si>
    <t>01122</t>
  </si>
  <si>
    <t xml:space="preserve">01 122 Benge                    </t>
  </si>
  <si>
    <t>01147</t>
  </si>
  <si>
    <t xml:space="preserve">01 147 Othello                  </t>
  </si>
  <si>
    <t>01158</t>
  </si>
  <si>
    <t xml:space="preserve">01 158 Lind                     </t>
  </si>
  <si>
    <t>01160</t>
  </si>
  <si>
    <t xml:space="preserve">01 160 Ritzville                </t>
  </si>
  <si>
    <t>02250</t>
  </si>
  <si>
    <t xml:space="preserve">02 250 Clarkston                </t>
  </si>
  <si>
    <t>02420</t>
  </si>
  <si>
    <t xml:space="preserve">02 420 Asotin-Anatone           </t>
  </si>
  <si>
    <t>03017</t>
  </si>
  <si>
    <t xml:space="preserve">03 017 Kennewick                </t>
  </si>
  <si>
    <t>03050</t>
  </si>
  <si>
    <t xml:space="preserve">03 050 Paterson                 </t>
  </si>
  <si>
    <t>03052</t>
  </si>
  <si>
    <t xml:space="preserve">03 052 Kiona-Benton City        </t>
  </si>
  <si>
    <t>03053</t>
  </si>
  <si>
    <t xml:space="preserve">03 053 Finley                   </t>
  </si>
  <si>
    <t>03116</t>
  </si>
  <si>
    <t xml:space="preserve">03 116 Prosser                  </t>
  </si>
  <si>
    <t>03400</t>
  </si>
  <si>
    <t xml:space="preserve">03 400 Richland                 </t>
  </si>
  <si>
    <t>04019</t>
  </si>
  <si>
    <t xml:space="preserve">04 019 Manson                   </t>
  </si>
  <si>
    <t>04069</t>
  </si>
  <si>
    <t xml:space="preserve">04 069 Stehekin                 </t>
  </si>
  <si>
    <t>04127</t>
  </si>
  <si>
    <t xml:space="preserve">04 127 Entiat                   </t>
  </si>
  <si>
    <t>04129</t>
  </si>
  <si>
    <t xml:space="preserve">04 129 Lake Chelan              </t>
  </si>
  <si>
    <t>04222</t>
  </si>
  <si>
    <t xml:space="preserve">04 222 Cashmere                 </t>
  </si>
  <si>
    <t>04228</t>
  </si>
  <si>
    <t xml:space="preserve">04 228 Cascade                  </t>
  </si>
  <si>
    <t>04246</t>
  </si>
  <si>
    <t xml:space="preserve">04 246 Wenatchee                </t>
  </si>
  <si>
    <t>05121</t>
  </si>
  <si>
    <t xml:space="preserve">05 121 Port Angeles             </t>
  </si>
  <si>
    <t>05313</t>
  </si>
  <si>
    <t xml:space="preserve">05 313 Crescent                 </t>
  </si>
  <si>
    <t>05323</t>
  </si>
  <si>
    <t xml:space="preserve">05 323 Sequim                   </t>
  </si>
  <si>
    <t>05401</t>
  </si>
  <si>
    <t xml:space="preserve">05 401 Cape Flattery            </t>
  </si>
  <si>
    <t>05402</t>
  </si>
  <si>
    <t xml:space="preserve">05 402 Quillayute Valley        </t>
  </si>
  <si>
    <t>05903</t>
  </si>
  <si>
    <t xml:space="preserve">05 903 Quileute Tribal          </t>
  </si>
  <si>
    <t>06037</t>
  </si>
  <si>
    <t xml:space="preserve">06 037 Vancouver                </t>
  </si>
  <si>
    <t>06098</t>
  </si>
  <si>
    <t xml:space="preserve">06 098 Hockinson                </t>
  </si>
  <si>
    <t>06101</t>
  </si>
  <si>
    <t xml:space="preserve">06 101 La Center                </t>
  </si>
  <si>
    <t>06103</t>
  </si>
  <si>
    <t xml:space="preserve">06 103 Green Mountain           </t>
  </si>
  <si>
    <t>06112</t>
  </si>
  <si>
    <t xml:space="preserve">06 112 Washougal                </t>
  </si>
  <si>
    <t>06114</t>
  </si>
  <si>
    <t xml:space="preserve">06 114 Evergreen (Clark)        </t>
  </si>
  <si>
    <t>06117</t>
  </si>
  <si>
    <t xml:space="preserve">06 117 Camas                    </t>
  </si>
  <si>
    <t>06119</t>
  </si>
  <si>
    <t xml:space="preserve">06 119 Battle Ground            </t>
  </si>
  <si>
    <t>06122</t>
  </si>
  <si>
    <t xml:space="preserve">06 122 Ridgefield               </t>
  </si>
  <si>
    <t>07002</t>
  </si>
  <si>
    <t xml:space="preserve">07 002 Dayton                   </t>
  </si>
  <si>
    <t>07035</t>
  </si>
  <si>
    <t xml:space="preserve">07 035 Starbuck                 </t>
  </si>
  <si>
    <t>08122</t>
  </si>
  <si>
    <t xml:space="preserve">08 122 Longview                 </t>
  </si>
  <si>
    <t>08130</t>
  </si>
  <si>
    <t xml:space="preserve">08 130 Toutle Lake              </t>
  </si>
  <si>
    <t>08401</t>
  </si>
  <si>
    <t xml:space="preserve">08 401 Castle Rock              </t>
  </si>
  <si>
    <t>08402</t>
  </si>
  <si>
    <t xml:space="preserve">08 402 Kalama                   </t>
  </si>
  <si>
    <t>08404</t>
  </si>
  <si>
    <t xml:space="preserve">08 404 Woodland                 </t>
  </si>
  <si>
    <t>08458</t>
  </si>
  <si>
    <t xml:space="preserve">08 458 Kelso                    </t>
  </si>
  <si>
    <t>09013</t>
  </si>
  <si>
    <t xml:space="preserve">09 013 Orondo                   </t>
  </si>
  <si>
    <t>09075</t>
  </si>
  <si>
    <t xml:space="preserve">09 075 Bridgeport               </t>
  </si>
  <si>
    <t>09102</t>
  </si>
  <si>
    <t xml:space="preserve">09 102 Palisades                </t>
  </si>
  <si>
    <t>09206</t>
  </si>
  <si>
    <t xml:space="preserve">09 206 Eastmont                 </t>
  </si>
  <si>
    <t>09207</t>
  </si>
  <si>
    <t xml:space="preserve">09 207 Mansfield                </t>
  </si>
  <si>
    <t>09209</t>
  </si>
  <si>
    <t xml:space="preserve">09 209 Waterville               </t>
  </si>
  <si>
    <t>10003</t>
  </si>
  <si>
    <t xml:space="preserve">10 003 Keller                   </t>
  </si>
  <si>
    <t>10050</t>
  </si>
  <si>
    <t xml:space="preserve">10 050 Curlew                   </t>
  </si>
  <si>
    <t>10065</t>
  </si>
  <si>
    <t xml:space="preserve">10 065 Orient                   </t>
  </si>
  <si>
    <t>10070</t>
  </si>
  <si>
    <t xml:space="preserve">10 070 Inchelium                </t>
  </si>
  <si>
    <t>10309</t>
  </si>
  <si>
    <t xml:space="preserve">10 309 Republic                 </t>
  </si>
  <si>
    <t>11001</t>
  </si>
  <si>
    <t xml:space="preserve">11 001 Pasco                    </t>
  </si>
  <si>
    <t>11051</t>
  </si>
  <si>
    <t xml:space="preserve">11 051 North Franklin           </t>
  </si>
  <si>
    <t>11054</t>
  </si>
  <si>
    <t xml:space="preserve">11 054 Star                     </t>
  </si>
  <si>
    <t>11056</t>
  </si>
  <si>
    <t xml:space="preserve">11 056 Kahlotus                 </t>
  </si>
  <si>
    <t>12110</t>
  </si>
  <si>
    <t xml:space="preserve">12 110 Pomeroy                  </t>
  </si>
  <si>
    <t>13073</t>
  </si>
  <si>
    <t xml:space="preserve">13 073 Wahluke                  </t>
  </si>
  <si>
    <t>13144</t>
  </si>
  <si>
    <t xml:space="preserve">13 144 Quincy                   </t>
  </si>
  <si>
    <t>13146</t>
  </si>
  <si>
    <t xml:space="preserve">13 146 Warden                   </t>
  </si>
  <si>
    <t>13151</t>
  </si>
  <si>
    <t xml:space="preserve">13 151 Coulee-Hartline          </t>
  </si>
  <si>
    <t>13156</t>
  </si>
  <si>
    <t xml:space="preserve">13 156 Soap Lake                </t>
  </si>
  <si>
    <t>13160</t>
  </si>
  <si>
    <t xml:space="preserve">13 160 Royal                    </t>
  </si>
  <si>
    <t>13161</t>
  </si>
  <si>
    <t xml:space="preserve">13 161 Moses Lake               </t>
  </si>
  <si>
    <t>13165</t>
  </si>
  <si>
    <t xml:space="preserve">13 165 Ephrata                  </t>
  </si>
  <si>
    <t>13167</t>
  </si>
  <si>
    <t xml:space="preserve">13 167 Wilson Creek             </t>
  </si>
  <si>
    <t>13301</t>
  </si>
  <si>
    <t xml:space="preserve">13 301 Grand Coulee Dam         </t>
  </si>
  <si>
    <t>14005</t>
  </si>
  <si>
    <t xml:space="preserve">14 005 Aberdeen                 </t>
  </si>
  <si>
    <t>14028</t>
  </si>
  <si>
    <t xml:space="preserve">14 028 Hoquiam                  </t>
  </si>
  <si>
    <t>14064</t>
  </si>
  <si>
    <t xml:space="preserve">14 064 North Beach              </t>
  </si>
  <si>
    <t>14065</t>
  </si>
  <si>
    <t xml:space="preserve">14 065 McCleary                 </t>
  </si>
  <si>
    <t>14066</t>
  </si>
  <si>
    <t xml:space="preserve">14 066 Montesano                </t>
  </si>
  <si>
    <t>14068</t>
  </si>
  <si>
    <t xml:space="preserve">14 068 Elma                     </t>
  </si>
  <si>
    <t>14077</t>
  </si>
  <si>
    <t xml:space="preserve">14 077 Taholah                  </t>
  </si>
  <si>
    <t>14097</t>
  </si>
  <si>
    <t xml:space="preserve">14 097 Lake Quinault            </t>
  </si>
  <si>
    <t>14099</t>
  </si>
  <si>
    <t xml:space="preserve">14 099 Cosmopolis               </t>
  </si>
  <si>
    <t>14104</t>
  </si>
  <si>
    <t xml:space="preserve">14 104 Satsop                   </t>
  </si>
  <si>
    <t>14117</t>
  </si>
  <si>
    <t xml:space="preserve">14 117 Wishkah Valley           </t>
  </si>
  <si>
    <t>14172</t>
  </si>
  <si>
    <t xml:space="preserve">14 172 Ocosta                   </t>
  </si>
  <si>
    <t>14400</t>
  </si>
  <si>
    <t xml:space="preserve">14 400 Oakville                 </t>
  </si>
  <si>
    <t>15201</t>
  </si>
  <si>
    <t xml:space="preserve">15 201 Oak Harbor               </t>
  </si>
  <si>
    <t>15204</t>
  </si>
  <si>
    <t xml:space="preserve">15 204 Coupeville               </t>
  </si>
  <si>
    <t>15206</t>
  </si>
  <si>
    <t xml:space="preserve">15 206 South Whidbey            </t>
  </si>
  <si>
    <t>16020</t>
  </si>
  <si>
    <t xml:space="preserve">16 020 Queets-Clearwater        </t>
  </si>
  <si>
    <t>16046</t>
  </si>
  <si>
    <t xml:space="preserve">16 046 Brinnon                  </t>
  </si>
  <si>
    <t>16048</t>
  </si>
  <si>
    <t xml:space="preserve">16 048 Quilcene                 </t>
  </si>
  <si>
    <t>16049</t>
  </si>
  <si>
    <t xml:space="preserve">16 049 Chimacum                 </t>
  </si>
  <si>
    <t>16050</t>
  </si>
  <si>
    <t xml:space="preserve">16 050 Port Townsend            </t>
  </si>
  <si>
    <t>17001</t>
  </si>
  <si>
    <t xml:space="preserve">17 001 Seattle                  </t>
  </si>
  <si>
    <t>17210</t>
  </si>
  <si>
    <t xml:space="preserve">17 210 Federal Way              </t>
  </si>
  <si>
    <t>17216</t>
  </si>
  <si>
    <t xml:space="preserve">17 216 Enumclaw                 </t>
  </si>
  <si>
    <t>17400</t>
  </si>
  <si>
    <t xml:space="preserve">17 400 Mercer Island            </t>
  </si>
  <si>
    <t>17401</t>
  </si>
  <si>
    <t xml:space="preserve">17 401 Highline                 </t>
  </si>
  <si>
    <t>17402</t>
  </si>
  <si>
    <t xml:space="preserve">17 402 Vashon Island            </t>
  </si>
  <si>
    <t>17403</t>
  </si>
  <si>
    <t xml:space="preserve">17 403 Renton                   </t>
  </si>
  <si>
    <t>17404</t>
  </si>
  <si>
    <t xml:space="preserve">17 404 Skykomish                </t>
  </si>
  <si>
    <t>17405</t>
  </si>
  <si>
    <t xml:space="preserve">17 405 Bellevue                 </t>
  </si>
  <si>
    <t>17406</t>
  </si>
  <si>
    <t xml:space="preserve">17 406 Tukwila                  </t>
  </si>
  <si>
    <t>17407</t>
  </si>
  <si>
    <t xml:space="preserve">17 407 Riverview                </t>
  </si>
  <si>
    <t>17408</t>
  </si>
  <si>
    <t xml:space="preserve">17 408 Auburn                   </t>
  </si>
  <si>
    <t>17409</t>
  </si>
  <si>
    <t xml:space="preserve">17 409 Tahoma                   </t>
  </si>
  <si>
    <t>17410</t>
  </si>
  <si>
    <t xml:space="preserve">17 410 Snoqualmie Valley        </t>
  </si>
  <si>
    <t>17411</t>
  </si>
  <si>
    <t xml:space="preserve">17 411 Issaquah                 </t>
  </si>
  <si>
    <t>17412</t>
  </si>
  <si>
    <t xml:space="preserve">17 412 Shoreline                </t>
  </si>
  <si>
    <t>17414</t>
  </si>
  <si>
    <t xml:space="preserve">17 414 Lake Washington          </t>
  </si>
  <si>
    <t>17415</t>
  </si>
  <si>
    <t xml:space="preserve">17 415 Kent                     </t>
  </si>
  <si>
    <t>17417</t>
  </si>
  <si>
    <t xml:space="preserve">17 417 Northshore               </t>
  </si>
  <si>
    <t>17902</t>
  </si>
  <si>
    <t xml:space="preserve">17 902 Summit Sierra Charter    </t>
  </si>
  <si>
    <t>17903</t>
  </si>
  <si>
    <t xml:space="preserve">17 903 Muckleshoot Tribal       </t>
  </si>
  <si>
    <t>17905</t>
  </si>
  <si>
    <t>17 905 Summit Atlas Charter</t>
  </si>
  <si>
    <t>17906</t>
  </si>
  <si>
    <t>17 906 Green Dot Excel Charter</t>
  </si>
  <si>
    <t>17908</t>
  </si>
  <si>
    <t xml:space="preserve">17 908 Rainier Prep Charter     </t>
  </si>
  <si>
    <t>17910</t>
  </si>
  <si>
    <t>17 910 Green Dot Rainier Valley Charter</t>
  </si>
  <si>
    <t>17911</t>
  </si>
  <si>
    <t>17 911 Impact Charter</t>
  </si>
  <si>
    <t>17916</t>
  </si>
  <si>
    <t>17 916 Impact Salish Sea Charter</t>
  </si>
  <si>
    <t>17917</t>
  </si>
  <si>
    <t>18100</t>
  </si>
  <si>
    <t xml:space="preserve">18 100 Bremerton                </t>
  </si>
  <si>
    <t>18303</t>
  </si>
  <si>
    <t xml:space="preserve">18 303 Bainbridge Island        </t>
  </si>
  <si>
    <t>18400</t>
  </si>
  <si>
    <t xml:space="preserve">18 400 North Kitsap             </t>
  </si>
  <si>
    <t>18401</t>
  </si>
  <si>
    <t xml:space="preserve">18 401 Central Kitsap           </t>
  </si>
  <si>
    <t>18402</t>
  </si>
  <si>
    <t xml:space="preserve">18 402 South Kitsap             </t>
  </si>
  <si>
    <t>18901</t>
  </si>
  <si>
    <t>18 901 Catalyst Bremerton Charter</t>
  </si>
  <si>
    <t>18902</t>
  </si>
  <si>
    <t xml:space="preserve">18 902 Suquamish Tribal         </t>
  </si>
  <si>
    <t>19007</t>
  </si>
  <si>
    <t xml:space="preserve">19 007 Damman                   </t>
  </si>
  <si>
    <t>19028</t>
  </si>
  <si>
    <t xml:space="preserve">19 028 Easton                   </t>
  </si>
  <si>
    <t>19400</t>
  </si>
  <si>
    <t xml:space="preserve">19 400 Thorp                    </t>
  </si>
  <si>
    <t>19401</t>
  </si>
  <si>
    <t xml:space="preserve">19 401 Ellensburg               </t>
  </si>
  <si>
    <t>19403</t>
  </si>
  <si>
    <t xml:space="preserve">19 403 Kittitas                 </t>
  </si>
  <si>
    <t>19404</t>
  </si>
  <si>
    <t xml:space="preserve">19 404 Cle Elum-Roslyn          </t>
  </si>
  <si>
    <t>20094</t>
  </si>
  <si>
    <t xml:space="preserve">20 094 Wishram                  </t>
  </si>
  <si>
    <t>20203</t>
  </si>
  <si>
    <t xml:space="preserve">20 203 Bickleton                </t>
  </si>
  <si>
    <t>20215</t>
  </si>
  <si>
    <t xml:space="preserve">20 215 Centerville              </t>
  </si>
  <si>
    <t>20400</t>
  </si>
  <si>
    <t xml:space="preserve">20 400 Trout Lake               </t>
  </si>
  <si>
    <t>20401</t>
  </si>
  <si>
    <t xml:space="preserve">20 401 Glenwood                 </t>
  </si>
  <si>
    <t>20402</t>
  </si>
  <si>
    <t xml:space="preserve">20 402 Klickitat                </t>
  </si>
  <si>
    <t>20403</t>
  </si>
  <si>
    <t xml:space="preserve">20 403 Roosevelt                </t>
  </si>
  <si>
    <t>20404</t>
  </si>
  <si>
    <t xml:space="preserve">20 404 Goldendale               </t>
  </si>
  <si>
    <t>20405</t>
  </si>
  <si>
    <t xml:space="preserve">20 405 White Salmon Valley      </t>
  </si>
  <si>
    <t>20406</t>
  </si>
  <si>
    <t xml:space="preserve">20 406 Lyle                     </t>
  </si>
  <si>
    <t>21014</t>
  </si>
  <si>
    <t xml:space="preserve">21 014 Napavine                 </t>
  </si>
  <si>
    <t>21036</t>
  </si>
  <si>
    <t xml:space="preserve">21 036 Evaline                  </t>
  </si>
  <si>
    <t>21206</t>
  </si>
  <si>
    <t xml:space="preserve">21 206 Mossyrock                </t>
  </si>
  <si>
    <t>21214</t>
  </si>
  <si>
    <t xml:space="preserve">21 214 Morton                   </t>
  </si>
  <si>
    <t>21226</t>
  </si>
  <si>
    <t xml:space="preserve">21 226 Adna                     </t>
  </si>
  <si>
    <t>21232</t>
  </si>
  <si>
    <t xml:space="preserve">21 232 Winlock                  </t>
  </si>
  <si>
    <t>21234</t>
  </si>
  <si>
    <t xml:space="preserve">21 234 Boistfort                </t>
  </si>
  <si>
    <t>21237</t>
  </si>
  <si>
    <t xml:space="preserve">21 237 Toledo                   </t>
  </si>
  <si>
    <t>21300</t>
  </si>
  <si>
    <t xml:space="preserve">21 300 Onalaska                 </t>
  </si>
  <si>
    <t>21301</t>
  </si>
  <si>
    <t xml:space="preserve">21 301 Pe Ell                   </t>
  </si>
  <si>
    <t>21302</t>
  </si>
  <si>
    <t xml:space="preserve">21 302 Chehalis                 </t>
  </si>
  <si>
    <t>21303</t>
  </si>
  <si>
    <t xml:space="preserve">21 303 White Pass               </t>
  </si>
  <si>
    <t>21401</t>
  </si>
  <si>
    <t xml:space="preserve">21 401 Centralia                </t>
  </si>
  <si>
    <t>22008</t>
  </si>
  <si>
    <t xml:space="preserve">22 008 Sprague                  </t>
  </si>
  <si>
    <t>22009</t>
  </si>
  <si>
    <t xml:space="preserve">22 009 Reardan-Edwall           </t>
  </si>
  <si>
    <t>22017</t>
  </si>
  <si>
    <t xml:space="preserve">22 017 Almira                   </t>
  </si>
  <si>
    <t>22073</t>
  </si>
  <si>
    <t xml:space="preserve">22 073 Creston                  </t>
  </si>
  <si>
    <t>22105</t>
  </si>
  <si>
    <t xml:space="preserve">22 105 Odessa                   </t>
  </si>
  <si>
    <t>22200</t>
  </si>
  <si>
    <t xml:space="preserve">22 200 Wilbur                   </t>
  </si>
  <si>
    <t>22204</t>
  </si>
  <si>
    <t xml:space="preserve">22 204 Harrington               </t>
  </si>
  <si>
    <t>22207</t>
  </si>
  <si>
    <t xml:space="preserve">22 207 Davenport                </t>
  </si>
  <si>
    <t>23042</t>
  </si>
  <si>
    <t xml:space="preserve">23 042 Southside                </t>
  </si>
  <si>
    <t>23054</t>
  </si>
  <si>
    <t xml:space="preserve">23 054 Grapeview                </t>
  </si>
  <si>
    <t>23309</t>
  </si>
  <si>
    <t xml:space="preserve">23 309 Shelton                  </t>
  </si>
  <si>
    <t>23311</t>
  </si>
  <si>
    <t xml:space="preserve">23 311 Mary M. Knight           </t>
  </si>
  <si>
    <t>23402</t>
  </si>
  <si>
    <t xml:space="preserve">23 402 Pioneer                  </t>
  </si>
  <si>
    <t>23403</t>
  </si>
  <si>
    <t xml:space="preserve">23 403 North Mason              </t>
  </si>
  <si>
    <t>23404</t>
  </si>
  <si>
    <t xml:space="preserve">23 404 Hood Canal               </t>
  </si>
  <si>
    <t>24014</t>
  </si>
  <si>
    <t xml:space="preserve">24 014 Nespelem                 </t>
  </si>
  <si>
    <t>24019</t>
  </si>
  <si>
    <t xml:space="preserve">24 019 Omak                     </t>
  </si>
  <si>
    <t>24105</t>
  </si>
  <si>
    <t xml:space="preserve">24 105 Okanogan                 </t>
  </si>
  <si>
    <t>24111</t>
  </si>
  <si>
    <t xml:space="preserve">24 111 Brewster                 </t>
  </si>
  <si>
    <t>24122</t>
  </si>
  <si>
    <t xml:space="preserve">24 122 Pateros                  </t>
  </si>
  <si>
    <t>24350</t>
  </si>
  <si>
    <t xml:space="preserve">24 350 Methow Valley            </t>
  </si>
  <si>
    <t>24404</t>
  </si>
  <si>
    <t xml:space="preserve">24 404 Tonasket                 </t>
  </si>
  <si>
    <t>24410</t>
  </si>
  <si>
    <t xml:space="preserve">24 410 Oroville                 </t>
  </si>
  <si>
    <t>25101</t>
  </si>
  <si>
    <t xml:space="preserve">25 101 Ocean Beach              </t>
  </si>
  <si>
    <t>25116</t>
  </si>
  <si>
    <t xml:space="preserve">25 116 Raymond                  </t>
  </si>
  <si>
    <t>25118</t>
  </si>
  <si>
    <t xml:space="preserve">25 118 South Bend               </t>
  </si>
  <si>
    <t>25155</t>
  </si>
  <si>
    <t>25 155 Naselle-Grays River Valley</t>
  </si>
  <si>
    <t>25160</t>
  </si>
  <si>
    <t xml:space="preserve">25 160 Willapa Valley           </t>
  </si>
  <si>
    <t>25200</t>
  </si>
  <si>
    <t xml:space="preserve">25 200 North River              </t>
  </si>
  <si>
    <t>26056</t>
  </si>
  <si>
    <t xml:space="preserve">26 056 Newport                  </t>
  </si>
  <si>
    <t>26059</t>
  </si>
  <si>
    <t xml:space="preserve">26 059 Cusick                   </t>
  </si>
  <si>
    <t>26070</t>
  </si>
  <si>
    <t xml:space="preserve">26 070 Selkirk                  </t>
  </si>
  <si>
    <t>27001</t>
  </si>
  <si>
    <t xml:space="preserve">27 001 Steilacoom Historical    </t>
  </si>
  <si>
    <t>27003</t>
  </si>
  <si>
    <t xml:space="preserve">27 003 Puyallup                 </t>
  </si>
  <si>
    <t>27010</t>
  </si>
  <si>
    <t xml:space="preserve">27 010 Tacoma                   </t>
  </si>
  <si>
    <t>27019</t>
  </si>
  <si>
    <t xml:space="preserve">27 019 Carbonado                </t>
  </si>
  <si>
    <t>27083</t>
  </si>
  <si>
    <t xml:space="preserve">27 083 University Place         </t>
  </si>
  <si>
    <t>27320</t>
  </si>
  <si>
    <t xml:space="preserve">27 320 Sumner                   </t>
  </si>
  <si>
    <t>27343</t>
  </si>
  <si>
    <t xml:space="preserve">27 343 Dieringer                </t>
  </si>
  <si>
    <t>27344</t>
  </si>
  <si>
    <t xml:space="preserve">27 344 Orting                   </t>
  </si>
  <si>
    <t>27400</t>
  </si>
  <si>
    <t xml:space="preserve">27 400 Clover Park              </t>
  </si>
  <si>
    <t>27401</t>
  </si>
  <si>
    <t xml:space="preserve">27 401 Peninsula                </t>
  </si>
  <si>
    <t>27402</t>
  </si>
  <si>
    <t xml:space="preserve">27 402 Franklin Pierce          </t>
  </si>
  <si>
    <t>27403</t>
  </si>
  <si>
    <t xml:space="preserve">27 403 Bethel                   </t>
  </si>
  <si>
    <t>27404</t>
  </si>
  <si>
    <t xml:space="preserve">27 404 Eatonville               </t>
  </si>
  <si>
    <t>27416</t>
  </si>
  <si>
    <t xml:space="preserve">27 416 White River              </t>
  </si>
  <si>
    <t>27417</t>
  </si>
  <si>
    <t xml:space="preserve">27 417 Fife                     </t>
  </si>
  <si>
    <t>27901</t>
  </si>
  <si>
    <t>27 901 Chief Leschi Tribal</t>
  </si>
  <si>
    <t>27904</t>
  </si>
  <si>
    <t xml:space="preserve">27 904 Green Dot Destiny Charter        </t>
  </si>
  <si>
    <t>27905</t>
  </si>
  <si>
    <t xml:space="preserve">27 905 Summit Olympus Charter   </t>
  </si>
  <si>
    <t>27909</t>
  </si>
  <si>
    <t xml:space="preserve">27 909 Soar Academy Charter     </t>
  </si>
  <si>
    <t>28010</t>
  </si>
  <si>
    <t xml:space="preserve">28 010 Shaw Island              </t>
  </si>
  <si>
    <t>28137</t>
  </si>
  <si>
    <t xml:space="preserve">28 137 Orcas Island             </t>
  </si>
  <si>
    <t>28144</t>
  </si>
  <si>
    <t xml:space="preserve">28 144 Lopez Island             </t>
  </si>
  <si>
    <t>28149</t>
  </si>
  <si>
    <t xml:space="preserve">28 149 San Juan Island          </t>
  </si>
  <si>
    <t>29011</t>
  </si>
  <si>
    <t xml:space="preserve">29 011 Concrete                 </t>
  </si>
  <si>
    <t>29100</t>
  </si>
  <si>
    <t xml:space="preserve">29 100 Burlington-Edison        </t>
  </si>
  <si>
    <t>29101</t>
  </si>
  <si>
    <t xml:space="preserve">29 101 Sedro-Woolley            </t>
  </si>
  <si>
    <t>29103</t>
  </si>
  <si>
    <t xml:space="preserve">29 103 Anacortes                </t>
  </si>
  <si>
    <t>29311</t>
  </si>
  <si>
    <t xml:space="preserve">29 311 La Conner                </t>
  </si>
  <si>
    <t>29317</t>
  </si>
  <si>
    <t xml:space="preserve">29 317 Conway                   </t>
  </si>
  <si>
    <t>29320</t>
  </si>
  <si>
    <t xml:space="preserve">29 320 Mount Vernon             </t>
  </si>
  <si>
    <t>30002</t>
  </si>
  <si>
    <t xml:space="preserve">30 002 Skamania                 </t>
  </si>
  <si>
    <t>30029</t>
  </si>
  <si>
    <t xml:space="preserve">30 029 Mount Pleasant           </t>
  </si>
  <si>
    <t>30031</t>
  </si>
  <si>
    <t xml:space="preserve">30 031 Mill A                   </t>
  </si>
  <si>
    <t>30303</t>
  </si>
  <si>
    <t xml:space="preserve">30 303 Stevenson-Carson         </t>
  </si>
  <si>
    <t>31002</t>
  </si>
  <si>
    <t xml:space="preserve">31 002 Everett                  </t>
  </si>
  <si>
    <t>31004</t>
  </si>
  <si>
    <t xml:space="preserve">31 004 Lake Stevens             </t>
  </si>
  <si>
    <t>31006</t>
  </si>
  <si>
    <t xml:space="preserve">31 006 Mukilteo                 </t>
  </si>
  <si>
    <t>31015</t>
  </si>
  <si>
    <t xml:space="preserve">31 015 Edmonds                  </t>
  </si>
  <si>
    <t>31016</t>
  </si>
  <si>
    <t xml:space="preserve">31 016 Arlington                </t>
  </si>
  <si>
    <t>31025</t>
  </si>
  <si>
    <t xml:space="preserve">31 025 Marysville               </t>
  </si>
  <si>
    <t>31063</t>
  </si>
  <si>
    <t xml:space="preserve">31 063 Index                    </t>
  </si>
  <si>
    <t>31103</t>
  </si>
  <si>
    <t xml:space="preserve">31 103 Monroe                   </t>
  </si>
  <si>
    <t>31201</t>
  </si>
  <si>
    <t xml:space="preserve">31 201 Snohomish                </t>
  </si>
  <si>
    <t>31306</t>
  </si>
  <si>
    <t xml:space="preserve">31 306 Lakewood                 </t>
  </si>
  <si>
    <t>31311</t>
  </si>
  <si>
    <t xml:space="preserve">31 311 Sultan                   </t>
  </si>
  <si>
    <t>31330</t>
  </si>
  <si>
    <t xml:space="preserve">31 330 Darrington               </t>
  </si>
  <si>
    <t>31332</t>
  </si>
  <si>
    <t xml:space="preserve">31 332 Granite Falls            </t>
  </si>
  <si>
    <t>31401</t>
  </si>
  <si>
    <t xml:space="preserve">31 401 Stanwood-Camano          </t>
  </si>
  <si>
    <t>32081</t>
  </si>
  <si>
    <t xml:space="preserve">32 081 Spokane                  </t>
  </si>
  <si>
    <t>32123</t>
  </si>
  <si>
    <t xml:space="preserve">32 123 Orchard Prairie          </t>
  </si>
  <si>
    <t>32312</t>
  </si>
  <si>
    <t xml:space="preserve">32 312 Great Northern           </t>
  </si>
  <si>
    <t>32325</t>
  </si>
  <si>
    <t xml:space="preserve">32 325 Nine Mile Falls          </t>
  </si>
  <si>
    <t>32326</t>
  </si>
  <si>
    <t xml:space="preserve">32 326 Medical Lake             </t>
  </si>
  <si>
    <t>32354</t>
  </si>
  <si>
    <t xml:space="preserve">32 354 Mead                     </t>
  </si>
  <si>
    <t>32356</t>
  </si>
  <si>
    <t xml:space="preserve">32 356 Central Valley           </t>
  </si>
  <si>
    <t>32358</t>
  </si>
  <si>
    <t xml:space="preserve">32 358 Freeman                  </t>
  </si>
  <si>
    <t>32360</t>
  </si>
  <si>
    <t xml:space="preserve">32 360 Cheney                   </t>
  </si>
  <si>
    <t>32361</t>
  </si>
  <si>
    <t xml:space="preserve">32 361 East Valley (Spokane)    </t>
  </si>
  <si>
    <t>32362</t>
  </si>
  <si>
    <t xml:space="preserve">32 362 Liberty                  </t>
  </si>
  <si>
    <t>32363</t>
  </si>
  <si>
    <t xml:space="preserve">32 363 West Valley (Spokane)    </t>
  </si>
  <si>
    <t>32414</t>
  </si>
  <si>
    <t xml:space="preserve">32 414 Deer Park                </t>
  </si>
  <si>
    <t>32416</t>
  </si>
  <si>
    <t xml:space="preserve">32 416 Riverside                </t>
  </si>
  <si>
    <t>32901</t>
  </si>
  <si>
    <t>32 901 Spokane Intl Acad Charter</t>
  </si>
  <si>
    <t>32903</t>
  </si>
  <si>
    <t>32 903 Lumen Charter</t>
  </si>
  <si>
    <t>32907</t>
  </si>
  <si>
    <t xml:space="preserve">32 907 Pride Prep Charter       </t>
  </si>
  <si>
    <t>33030</t>
  </si>
  <si>
    <t xml:space="preserve">33 030 Onion Creek              </t>
  </si>
  <si>
    <t>33036</t>
  </si>
  <si>
    <t xml:space="preserve">33 036 Chewelah                 </t>
  </si>
  <si>
    <t>33049</t>
  </si>
  <si>
    <t xml:space="preserve">33 049 Wellpinit                </t>
  </si>
  <si>
    <t>33070</t>
  </si>
  <si>
    <t xml:space="preserve">33 070 Valley                   </t>
  </si>
  <si>
    <t>33115</t>
  </si>
  <si>
    <t xml:space="preserve">33 115 Colville                 </t>
  </si>
  <si>
    <t>33183</t>
  </si>
  <si>
    <t xml:space="preserve">33 183 Loon Lake                </t>
  </si>
  <si>
    <t>33202</t>
  </si>
  <si>
    <t xml:space="preserve">33 202 Summit Valley            </t>
  </si>
  <si>
    <t>33205</t>
  </si>
  <si>
    <t xml:space="preserve">33 205 Evergreen (Stevens)      </t>
  </si>
  <si>
    <t>33206</t>
  </si>
  <si>
    <t xml:space="preserve">33 206 Columbia (Stevens)       </t>
  </si>
  <si>
    <t>33207</t>
  </si>
  <si>
    <t xml:space="preserve">33 207 Mary Walker              </t>
  </si>
  <si>
    <t>33211</t>
  </si>
  <si>
    <t xml:space="preserve">33 211 Northport                </t>
  </si>
  <si>
    <t>33212</t>
  </si>
  <si>
    <t xml:space="preserve">33 212 Kettle Falls             </t>
  </si>
  <si>
    <t>34002</t>
  </si>
  <si>
    <t xml:space="preserve">34 002 Yelm                     </t>
  </si>
  <si>
    <t>34003</t>
  </si>
  <si>
    <t xml:space="preserve">34 003 North Thurston           </t>
  </si>
  <si>
    <t>34033</t>
  </si>
  <si>
    <t xml:space="preserve">34 033 Tumwater                 </t>
  </si>
  <si>
    <t>34111</t>
  </si>
  <si>
    <t xml:space="preserve">34 111 Olympia                  </t>
  </si>
  <si>
    <t>34307</t>
  </si>
  <si>
    <t xml:space="preserve">34 307 Rainier                  </t>
  </si>
  <si>
    <t>34324</t>
  </si>
  <si>
    <t xml:space="preserve">34 324 Griffin                  </t>
  </si>
  <si>
    <t>34401</t>
  </si>
  <si>
    <t xml:space="preserve">34 401 Rochester                </t>
  </si>
  <si>
    <t>34402</t>
  </si>
  <si>
    <t xml:space="preserve">34 402 Tenino                   </t>
  </si>
  <si>
    <t>34901</t>
  </si>
  <si>
    <t>34 901 WA HE LUT Indian Tribal</t>
  </si>
  <si>
    <t>35200</t>
  </si>
  <si>
    <t xml:space="preserve">35 200 Wahkiakum                </t>
  </si>
  <si>
    <t>36101</t>
  </si>
  <si>
    <t xml:space="preserve">36 101 Dixie                    </t>
  </si>
  <si>
    <t>36140</t>
  </si>
  <si>
    <t xml:space="preserve">36 140 Walla Walla              </t>
  </si>
  <si>
    <t>36250</t>
  </si>
  <si>
    <t xml:space="preserve">36 250 College Place            </t>
  </si>
  <si>
    <t>36300</t>
  </si>
  <si>
    <t xml:space="preserve">36 300 Touchet                  </t>
  </si>
  <si>
    <t>36400</t>
  </si>
  <si>
    <t xml:space="preserve">36 400 Columbia (Walla Walla)   </t>
  </si>
  <si>
    <t>36401</t>
  </si>
  <si>
    <t xml:space="preserve">36 401 Waitsburg                </t>
  </si>
  <si>
    <t>36402</t>
  </si>
  <si>
    <t xml:space="preserve">36 402 Prescott                 </t>
  </si>
  <si>
    <t>36901</t>
  </si>
  <si>
    <t>36 901 Willow Charter</t>
  </si>
  <si>
    <t>37501</t>
  </si>
  <si>
    <t xml:space="preserve">37 501 Bellingham               </t>
  </si>
  <si>
    <t>37502</t>
  </si>
  <si>
    <t xml:space="preserve">37 502 Ferndale                 </t>
  </si>
  <si>
    <t>37503</t>
  </si>
  <si>
    <t xml:space="preserve">37 503 Blaine                   </t>
  </si>
  <si>
    <t>37504</t>
  </si>
  <si>
    <t xml:space="preserve">37 504 Lynden                   </t>
  </si>
  <si>
    <t>37505</t>
  </si>
  <si>
    <t xml:space="preserve">37 505 Meridian                 </t>
  </si>
  <si>
    <t>37506</t>
  </si>
  <si>
    <t xml:space="preserve">37 506 Nooksack Valley          </t>
  </si>
  <si>
    <t>37507</t>
  </si>
  <si>
    <t xml:space="preserve">37 507 Mount Baker              </t>
  </si>
  <si>
    <t>37902</t>
  </si>
  <si>
    <t>37 902 Whatcom Intergenerational Charter</t>
  </si>
  <si>
    <t>37903</t>
  </si>
  <si>
    <t xml:space="preserve">37 903 Lummi Tribal             </t>
  </si>
  <si>
    <t>38126</t>
  </si>
  <si>
    <t xml:space="preserve">38 126 Lacrosse                 </t>
  </si>
  <si>
    <t>38264</t>
  </si>
  <si>
    <t xml:space="preserve">38 264 Lamont                   </t>
  </si>
  <si>
    <t>38265</t>
  </si>
  <si>
    <t xml:space="preserve">38 265 Tekoa                    </t>
  </si>
  <si>
    <t>38267</t>
  </si>
  <si>
    <t xml:space="preserve">38 267 Pullman                  </t>
  </si>
  <si>
    <t>38300</t>
  </si>
  <si>
    <t xml:space="preserve">38 300 Colfax                   </t>
  </si>
  <si>
    <t>38301</t>
  </si>
  <si>
    <t xml:space="preserve">38 301 Palouse                  </t>
  </si>
  <si>
    <t>38302</t>
  </si>
  <si>
    <t xml:space="preserve">38 302 Garfield                 </t>
  </si>
  <si>
    <t>38304</t>
  </si>
  <si>
    <t xml:space="preserve">38 304 Steptoe                  </t>
  </si>
  <si>
    <t>38306</t>
  </si>
  <si>
    <t xml:space="preserve">38 306 Colton                   </t>
  </si>
  <si>
    <t>38308</t>
  </si>
  <si>
    <t xml:space="preserve">38 308 Endicott                 </t>
  </si>
  <si>
    <t>38320</t>
  </si>
  <si>
    <t xml:space="preserve">38 320 Rosalia                  </t>
  </si>
  <si>
    <t>38322</t>
  </si>
  <si>
    <t xml:space="preserve">38 322 St. John                 </t>
  </si>
  <si>
    <t>38324</t>
  </si>
  <si>
    <t xml:space="preserve">38 324 Oakesdale                </t>
  </si>
  <si>
    <t>39002</t>
  </si>
  <si>
    <t xml:space="preserve">39 002 Union Gap                </t>
  </si>
  <si>
    <t>39003</t>
  </si>
  <si>
    <t xml:space="preserve">39 003 Naches Valley            </t>
  </si>
  <si>
    <t>39007</t>
  </si>
  <si>
    <t xml:space="preserve">39 007 Yakima                   </t>
  </si>
  <si>
    <t>39090</t>
  </si>
  <si>
    <t xml:space="preserve">39 090 East Valley (Yakima)     </t>
  </si>
  <si>
    <t>39119</t>
  </si>
  <si>
    <t xml:space="preserve">39 119 Selah                    </t>
  </si>
  <si>
    <t>39120</t>
  </si>
  <si>
    <t xml:space="preserve">39 120 Mabton                   </t>
  </si>
  <si>
    <t>39200</t>
  </si>
  <si>
    <t xml:space="preserve">39 200 Grandview                </t>
  </si>
  <si>
    <t>39201</t>
  </si>
  <si>
    <t xml:space="preserve">39 201 Sunnyside                </t>
  </si>
  <si>
    <t>39202</t>
  </si>
  <si>
    <t xml:space="preserve">39 202 Toppenish                </t>
  </si>
  <si>
    <t>39203</t>
  </si>
  <si>
    <t xml:space="preserve">39 203 Highland                 </t>
  </si>
  <si>
    <t>39204</t>
  </si>
  <si>
    <t xml:space="preserve">39 204 Granger                  </t>
  </si>
  <si>
    <t>39205</t>
  </si>
  <si>
    <t xml:space="preserve">39 205 Zillah                   </t>
  </si>
  <si>
    <t>39207</t>
  </si>
  <si>
    <t xml:space="preserve">39 207 Wapato                   </t>
  </si>
  <si>
    <t>39208</t>
  </si>
  <si>
    <t xml:space="preserve">39 208 West Valley (Yakima)     </t>
  </si>
  <si>
    <t>39209</t>
  </si>
  <si>
    <t xml:space="preserve">39 209 Mount Adams              </t>
  </si>
  <si>
    <t>39901</t>
  </si>
  <si>
    <t>39 901 Yakama Nation Tribal</t>
  </si>
  <si>
    <t>Governor's Budget 
12/16/21</t>
  </si>
  <si>
    <t>*NOTE: The IPD (Comp) for the Governor's Budget is 2.0% and the CPI (LEA) is 2.3%.  These percentages are reflected correctly in the JJ, the budget bill section 506 will be corrected.</t>
  </si>
  <si>
    <t>Yes</t>
  </si>
  <si>
    <t>CURRENT 
FUNDING
SY 2021-22</t>
  </si>
  <si>
    <t>TBIP Assessment Withholding Percentage 2021-22</t>
  </si>
  <si>
    <t>*NOTE: The insurance benefits were adjusted in Sec 931 for the Governor's Budget. Values are reflected correctly in the JJ, the budget bill section 506 will be corrected.</t>
  </si>
  <si>
    <t>BEA District Admin Multiplier 2021-22</t>
  </si>
  <si>
    <t>Maintenance Funding
SY 2022-23
as of 02/21/22</t>
  </si>
  <si>
    <t>Employer Rates (includes DRS admin)</t>
  </si>
  <si>
    <t>Running Start Combined FTE for SY 2021-22</t>
  </si>
  <si>
    <t xml:space="preserve">Enrollment Stabilization </t>
  </si>
  <si>
    <t>LEA Funded (yes/no)</t>
  </si>
  <si>
    <t>Enrollment Funded (yes/no)</t>
  </si>
  <si>
    <t>yes</t>
  </si>
  <si>
    <t>no</t>
  </si>
  <si>
    <t>Levy Language Included (yes/no)</t>
  </si>
  <si>
    <t>Substitutes</t>
  </si>
  <si>
    <t>Days - Per Teacher</t>
  </si>
  <si>
    <t>Days - Per Classified Staff</t>
  </si>
  <si>
    <t>2^</t>
  </si>
  <si>
    <t>No</t>
  </si>
  <si>
    <t>LAP Hold Harmless Poverty Language Included (Yes / No) - Section 517</t>
  </si>
  <si>
    <t>38 901 Pullman Community Montessori</t>
  </si>
  <si>
    <t>38901</t>
  </si>
  <si>
    <t>27 902 Impact Commencement Bay</t>
  </si>
  <si>
    <t>27902</t>
  </si>
  <si>
    <t>17 917 Why Not You Academy</t>
  </si>
  <si>
    <t xml:space="preserve">04 901 Pinnacles Prep                </t>
  </si>
  <si>
    <t>04901</t>
  </si>
  <si>
    <t xml:space="preserve">Time:  06:09 hours </t>
  </si>
  <si>
    <t>Date:  February 18, 2022</t>
  </si>
  <si>
    <t>House Appropriations Committee Chair Proposed 2022 Supplemental Budget</t>
  </si>
  <si>
    <t>Guidance Counselors High Poverty schools (total allocation, not in addition to)^^</t>
  </si>
  <si>
    <t>Senate Budget
02/25/22</t>
  </si>
  <si>
    <t>yes^</t>
  </si>
  <si>
    <t>^Senate Floor budget includes additional $1550 + inflation per pupil LEA funding for charters based on SY 2019-20 enrollment.</t>
  </si>
  <si>
    <r>
      <t>PERS -</t>
    </r>
    <r>
      <rPr>
        <sz val="11"/>
        <color rgb="FFFF0000"/>
        <rFont val="Calibri"/>
        <family val="2"/>
        <scheme val="minor"/>
      </rPr>
      <t xml:space="preserve"> </t>
    </r>
    <r>
      <rPr>
        <sz val="9"/>
        <color rgb="FFFF0000"/>
        <rFont val="Calibri"/>
        <family val="2"/>
        <scheme val="minor"/>
      </rPr>
      <t>Note: statewide numbers insignificant due to low participation in this plan</t>
    </r>
  </si>
  <si>
    <t>House Budget
02/25/22</t>
  </si>
  <si>
    <t>Guidance Counselors High Poverty schools (total allocation, not in addition to)</t>
  </si>
  <si>
    <t>^Note: In addition to these two days, an additional 2 sub days included for estimated classified trasportation staff for SY 2022-23 only</t>
  </si>
  <si>
    <t>**final values will apply inflation factor to 2021-22 values in conference budget</t>
  </si>
  <si>
    <t>2022 Supplemental Budget
03/09/22</t>
  </si>
  <si>
    <t>Combined Totals~</t>
  </si>
  <si>
    <t>~Note: Staffing units highlighted are subject to staffing compliance based on combined totals. OSPI to establish rules for implementation for SY 2022-23, more to follow soon. For more detail, see 2SHB 1664.</t>
  </si>
  <si>
    <r>
      <t xml:space="preserve">With the implementation of EHB 2242 section 103: Districts must meet a minimum salary and maximum salary for full-time CIS staff.  </t>
    </r>
    <r>
      <rPr>
        <u/>
        <sz val="14"/>
        <color rgb="FFFF0000"/>
        <rFont val="Calibri"/>
        <family val="2"/>
        <scheme val="minor"/>
      </rPr>
      <t>This salary is without regionalization or supplemental contracts.</t>
    </r>
    <r>
      <rPr>
        <sz val="14"/>
        <color theme="1"/>
        <rFont val="Calibri"/>
        <family val="2"/>
        <scheme val="minor"/>
      </rPr>
      <t xml:space="preserve"> Salaries for full-time CIS staff with at least five years of experience must exceed the minimum by at least 10%.</t>
    </r>
  </si>
  <si>
    <t>Minimum and Maximum Salary is increased annual by budgeted inflationary amount, below is the final salary for each school year.</t>
  </si>
  <si>
    <t>School Year</t>
  </si>
  <si>
    <t>IPD</t>
  </si>
  <si>
    <t>Minimum</t>
  </si>
  <si>
    <t>Min w/ 5 yrs</t>
  </si>
  <si>
    <t>Maximum</t>
  </si>
  <si>
    <t>SB 5676 Benefit Increase 07/27/22</t>
  </si>
  <si>
    <t>Updated 7/27/2022</t>
  </si>
  <si>
    <t>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</si>
</sst>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_(&quot;$&quot;* #,##0_);_(&quot;$&quot;* \(#,##0\);_(&quot;$&quot;* &quot;-&quot;??_);_(@_)"/>
    <numFmt numFmtId="167" formatCode="0.0"/>
    <numFmt numFmtId="168" formatCode="#,##0.0_);[Red]\(#,##0.0\)"/>
    <numFmt numFmtId="169" formatCode="0.000%"/>
    <numFmt numFmtId="170" formatCode="0.0%"/>
    <numFmt numFmtId="171" formatCode="_(&quot;$&quot;* #,##0.0_);_(&quot;$&quot;* \(#,##0.0\);_(&quot;$&quot;* &quot;-&quot;?_);_(@_)"/>
    <numFmt numFmtId="172" formatCode="_(* #,##0_);_(* \(#,##0\);_(* &quot;-&quot;??_);_(@_)"/>
    <numFmt numFmtId="173" formatCode="#,##0.000_);\(#,##0.000\)"/>
    <numFmt numFmtId="174" formatCode="_(* #,##0_);_(* \(#,##0\);_(* &quot;-&quot;?_);_(@_)"/>
  </numFmts>
  <fonts count="3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DUTCH"/>
    </font>
    <font>
      <b/>
      <i/>
      <u/>
      <sz val="10"/>
      <color theme="1"/>
      <name val="Calibri"/>
      <family val="2"/>
      <scheme val="minor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43" fontId="3" fillId="0" borderId="0" applyFont="0" applyFill="0" applyBorder="0" applyAlignment="0" applyProtection="0"/>
  </cellStyleXfs>
  <cellXfs count="257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16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/>
    <xf numFmtId="0" fontId="6" fillId="0" borderId="0" xfId="0" applyFont="1" applyBorder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8" fillId="0" borderId="0" xfId="0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69" fontId="0" fillId="0" borderId="1" xfId="2" applyNumberFormat="1" applyFont="1" applyFill="1" applyBorder="1" applyAlignment="1">
      <alignment horizontal="center"/>
    </xf>
    <xf numFmtId="170" fontId="0" fillId="0" borderId="1" xfId="2" applyNumberFormat="1" applyFont="1" applyFill="1" applyBorder="1" applyAlignment="1">
      <alignment horizontal="center"/>
    </xf>
    <xf numFmtId="10" fontId="0" fillId="0" borderId="1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2" fillId="0" borderId="0" xfId="0" applyFont="1" applyFill="1"/>
    <xf numFmtId="9" fontId="0" fillId="0" borderId="0" xfId="0" applyNumberFormat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0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0" fontId="14" fillId="0" borderId="1" xfId="0" applyNumberFormat="1" applyFont="1" applyFill="1" applyBorder="1" applyAlignment="1">
      <alignment horizontal="center" vertical="center"/>
    </xf>
    <xf numFmtId="10" fontId="0" fillId="0" borderId="1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1" xfId="1" applyFont="1" applyFill="1" applyBorder="1"/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0" fontId="0" fillId="0" borderId="7" xfId="0" applyFont="1" applyFill="1" applyBorder="1" applyAlignment="1">
      <alignment horizontal="right" vertical="top" wrapText="1"/>
    </xf>
    <xf numFmtId="42" fontId="0" fillId="0" borderId="5" xfId="0" applyNumberFormat="1" applyFont="1" applyFill="1" applyBorder="1" applyAlignment="1">
      <alignment horizontal="center" vertical="center"/>
    </xf>
    <xf numFmtId="42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 wrapText="1"/>
    </xf>
    <xf numFmtId="166" fontId="0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166" fontId="8" fillId="0" borderId="0" xfId="1" applyNumberFormat="1" applyFont="1" applyFill="1" applyBorder="1"/>
    <xf numFmtId="10" fontId="0" fillId="0" borderId="0" xfId="2" applyNumberFormat="1" applyFont="1" applyFill="1" applyBorder="1" applyAlignment="1">
      <alignment horizontal="center"/>
    </xf>
    <xf numFmtId="0" fontId="12" fillId="0" borderId="0" xfId="0" applyFont="1" applyFill="1" applyBorder="1"/>
    <xf numFmtId="10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/>
    </xf>
    <xf numFmtId="0" fontId="12" fillId="0" borderId="0" xfId="0" applyFont="1" applyFill="1" applyAlignment="1">
      <alignment vertical="top"/>
    </xf>
    <xf numFmtId="44" fontId="12" fillId="0" borderId="0" xfId="1" applyFont="1" applyFill="1" applyBorder="1" applyAlignment="1">
      <alignment horizontal="center" vertical="center"/>
    </xf>
    <xf numFmtId="8" fontId="0" fillId="0" borderId="0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67" fontId="0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0" fillId="0" borderId="0" xfId="0" applyNumberFormat="1" applyFont="1" applyFill="1"/>
    <xf numFmtId="0" fontId="1" fillId="0" borderId="0" xfId="0" applyFont="1" applyFill="1" applyAlignment="1">
      <alignment horizontal="center"/>
    </xf>
    <xf numFmtId="44" fontId="0" fillId="0" borderId="0" xfId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/>
    <xf numFmtId="166" fontId="4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10" fontId="0" fillId="0" borderId="0" xfId="0" applyNumberFormat="1" applyFont="1" applyFill="1"/>
    <xf numFmtId="10" fontId="0" fillId="0" borderId="0" xfId="2" applyNumberFormat="1" applyFont="1" applyFill="1"/>
    <xf numFmtId="10" fontId="8" fillId="0" borderId="0" xfId="0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" xfId="1" applyNumberFormat="1" applyFont="1" applyFill="1" applyBorder="1" applyAlignment="1">
      <alignment horizontal="center"/>
    </xf>
    <xf numFmtId="0" fontId="5" fillId="0" borderId="0" xfId="0" applyFont="1" applyFill="1"/>
    <xf numFmtId="14" fontId="3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1" xfId="1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/>
    <xf numFmtId="172" fontId="14" fillId="0" borderId="0" xfId="4" applyNumberFormat="1" applyFont="1" applyBorder="1" applyAlignment="1">
      <alignment horizontal="left"/>
    </xf>
    <xf numFmtId="2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16" fillId="0" borderId="0" xfId="0" applyFont="1" applyFill="1"/>
    <xf numFmtId="10" fontId="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3" quotePrefix="1" applyFont="1" applyAlignment="1">
      <alignment horizontal="centerContinuous"/>
    </xf>
    <xf numFmtId="0" fontId="18" fillId="0" borderId="0" xfId="3" applyFont="1"/>
    <xf numFmtId="0" fontId="19" fillId="0" borderId="0" xfId="3" applyFont="1"/>
    <xf numFmtId="0" fontId="18" fillId="0" borderId="0" xfId="3" applyFont="1" applyAlignment="1">
      <alignment horizontal="centerContinuous"/>
    </xf>
    <xf numFmtId="173" fontId="20" fillId="0" borderId="0" xfId="3" applyNumberFormat="1" applyFont="1" applyAlignment="1">
      <alignment horizontal="right"/>
    </xf>
    <xf numFmtId="0" fontId="20" fillId="0" borderId="0" xfId="3" applyFont="1"/>
    <xf numFmtId="0" fontId="22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0" fontId="23" fillId="0" borderId="8" xfId="3" applyFont="1" applyBorder="1" applyAlignment="1">
      <alignment horizontal="centerContinuous"/>
    </xf>
    <xf numFmtId="0" fontId="18" fillId="0" borderId="8" xfId="3" applyFont="1" applyBorder="1" applyAlignment="1">
      <alignment horizontal="centerContinuous"/>
    </xf>
    <xf numFmtId="0" fontId="20" fillId="0" borderId="8" xfId="3" applyFont="1" applyBorder="1" applyAlignment="1">
      <alignment horizontal="centerContinuous"/>
    </xf>
    <xf numFmtId="0" fontId="24" fillId="0" borderId="0" xfId="3" applyFont="1" applyAlignment="1">
      <alignment vertical="center"/>
    </xf>
    <xf numFmtId="0" fontId="25" fillId="0" borderId="0" xfId="3" applyFont="1" applyAlignment="1">
      <alignment vertical="center"/>
    </xf>
    <xf numFmtId="0" fontId="24" fillId="0" borderId="0" xfId="3" applyFont="1" applyAlignment="1">
      <alignment horizontal="right" vertical="center"/>
    </xf>
    <xf numFmtId="0" fontId="24" fillId="0" borderId="0" xfId="3" applyFont="1" applyAlignment="1">
      <alignment horizontal="center" vertical="center"/>
    </xf>
    <xf numFmtId="43" fontId="18" fillId="0" borderId="0" xfId="4" applyFont="1" applyFill="1" applyBorder="1" applyAlignment="1">
      <alignment horizontal="right"/>
    </xf>
    <xf numFmtId="43" fontId="22" fillId="0" borderId="0" xfId="4" applyFont="1" applyFill="1" applyBorder="1" applyAlignment="1">
      <alignment horizontal="right"/>
    </xf>
    <xf numFmtId="43" fontId="14" fillId="0" borderId="0" xfId="4" applyFont="1" applyFill="1" applyAlignment="1">
      <alignment horizontal="right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72" fontId="14" fillId="0" borderId="0" xfId="4" applyNumberFormat="1" applyFont="1" applyBorder="1" applyAlignment="1">
      <alignment horizontal="left" indent="3"/>
    </xf>
    <xf numFmtId="165" fontId="0" fillId="0" borderId="6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 applyFont="1" applyFill="1"/>
    <xf numFmtId="0" fontId="21" fillId="0" borderId="0" xfId="3" applyFont="1" applyAlignment="1">
      <alignment horizontal="centerContinuous"/>
    </xf>
    <xf numFmtId="0" fontId="18" fillId="0" borderId="0" xfId="0" applyFont="1" applyAlignment="1">
      <alignment horizontal="left"/>
    </xf>
    <xf numFmtId="43" fontId="18" fillId="0" borderId="0" xfId="0" applyNumberFormat="1" applyFont="1" applyAlignment="1">
      <alignment horizontal="left"/>
    </xf>
    <xf numFmtId="0" fontId="14" fillId="0" borderId="0" xfId="0" applyFont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9" fontId="0" fillId="0" borderId="1" xfId="2" applyFont="1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/>
    </xf>
    <xf numFmtId="0" fontId="18" fillId="0" borderId="0" xfId="0" quotePrefix="1" applyFont="1" applyAlignment="1">
      <alignment horizontal="left"/>
    </xf>
    <xf numFmtId="164" fontId="1" fillId="0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3" fontId="0" fillId="0" borderId="0" xfId="0" applyNumberFormat="1" applyFont="1" applyFill="1"/>
    <xf numFmtId="0" fontId="14" fillId="0" borderId="0" xfId="0" applyFont="1" applyFill="1"/>
    <xf numFmtId="10" fontId="0" fillId="2" borderId="1" xfId="2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0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3" borderId="0" xfId="0" applyFont="1" applyFill="1"/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4" applyNumberFormat="1" applyFont="1" applyAlignment="1">
      <alignment horizontal="center"/>
    </xf>
    <xf numFmtId="174" fontId="0" fillId="0" borderId="0" xfId="0" applyNumberFormat="1"/>
    <xf numFmtId="170" fontId="0" fillId="0" borderId="0" xfId="2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10" fontId="0" fillId="4" borderId="1" xfId="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31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9" fontId="0" fillId="0" borderId="0" xfId="2" applyFont="1" applyAlignment="1">
      <alignment horizontal="center"/>
    </xf>
  </cellXfs>
  <cellStyles count="5">
    <cellStyle name="Comma" xfId="4" builtinId="3"/>
    <cellStyle name="Currency" xfId="1" builtinId="4"/>
    <cellStyle name="Normal" xfId="0" builtinId="0"/>
    <cellStyle name="Normal 3" xfId="3" xr:uid="{00000000-0005-0000-0000-000003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K210"/>
  <sheetViews>
    <sheetView tabSelected="1" zoomScale="90" zoomScaleNormal="90" workbookViewId="0">
      <pane ySplit="5" topLeftCell="A6" activePane="bottomLeft" state="frozen"/>
      <selection pane="bottomLeft"/>
    </sheetView>
  </sheetViews>
  <sheetFormatPr defaultColWidth="14.5703125" defaultRowHeight="15"/>
  <cols>
    <col min="1" max="1" width="39.5703125" style="28" customWidth="1"/>
    <col min="2" max="2" width="14.5703125" style="28" customWidth="1"/>
    <col min="3" max="3" width="18.28515625" style="28" customWidth="1"/>
    <col min="4" max="4" width="15.5703125" style="28" hidden="1" customWidth="1"/>
    <col min="5" max="6" width="16.5703125" style="28" customWidth="1"/>
    <col min="7" max="7" width="15.42578125" style="28" customWidth="1"/>
    <col min="8" max="8" width="16.42578125" style="28" customWidth="1"/>
    <col min="9" max="9" width="17.5703125" style="28" customWidth="1"/>
    <col min="10" max="10" width="18.42578125" style="28" customWidth="1"/>
    <col min="11" max="16384" width="14.5703125" style="28"/>
  </cols>
  <sheetData>
    <row r="1" spans="1:11">
      <c r="A1" s="28" t="s">
        <v>152</v>
      </c>
      <c r="K1" s="229" t="s">
        <v>910</v>
      </c>
    </row>
    <row r="2" spans="1:11">
      <c r="A2" s="28" t="s">
        <v>85</v>
      </c>
    </row>
    <row r="3" spans="1:11">
      <c r="A3" s="28" t="s">
        <v>154</v>
      </c>
    </row>
    <row r="4" spans="1:11">
      <c r="A4" s="232" t="s">
        <v>155</v>
      </c>
      <c r="B4" s="232"/>
      <c r="C4" s="232"/>
      <c r="D4" s="232"/>
      <c r="E4" s="232"/>
      <c r="F4" s="232"/>
      <c r="G4" s="232"/>
      <c r="H4" s="232"/>
      <c r="I4" s="232"/>
    </row>
    <row r="5" spans="1:11" ht="58.5" customHeight="1">
      <c r="A5" s="103"/>
      <c r="B5" s="103"/>
      <c r="C5" s="104"/>
      <c r="D5" s="30" t="s">
        <v>55</v>
      </c>
      <c r="E5" s="177" t="s">
        <v>861</v>
      </c>
      <c r="F5" s="201" t="s">
        <v>865</v>
      </c>
      <c r="G5" s="30" t="s">
        <v>858</v>
      </c>
      <c r="H5" s="30" t="s">
        <v>891</v>
      </c>
      <c r="I5" s="30" t="s">
        <v>895</v>
      </c>
      <c r="J5" s="30" t="s">
        <v>899</v>
      </c>
      <c r="K5" s="30" t="s">
        <v>909</v>
      </c>
    </row>
    <row r="6" spans="1:11" ht="12.75" customHeight="1">
      <c r="A6" s="33" t="s">
        <v>868</v>
      </c>
      <c r="B6" s="34"/>
      <c r="C6" s="34"/>
      <c r="D6" s="34"/>
      <c r="E6" s="34"/>
    </row>
    <row r="7" spans="1:11" ht="12.75" customHeight="1">
      <c r="A7" s="34" t="s">
        <v>869</v>
      </c>
      <c r="B7" s="34"/>
      <c r="C7" s="200"/>
      <c r="D7" s="35" t="s">
        <v>872</v>
      </c>
      <c r="E7" s="35" t="s">
        <v>872</v>
      </c>
      <c r="F7" s="35" t="s">
        <v>872</v>
      </c>
      <c r="G7" s="35" t="s">
        <v>872</v>
      </c>
      <c r="H7" s="35" t="s">
        <v>892</v>
      </c>
      <c r="I7" s="35" t="s">
        <v>871</v>
      </c>
      <c r="J7" s="35" t="s">
        <v>871</v>
      </c>
    </row>
    <row r="8" spans="1:11" ht="12.75" customHeight="1">
      <c r="A8" s="34" t="s">
        <v>873</v>
      </c>
      <c r="B8" s="34"/>
      <c r="C8" s="200"/>
      <c r="D8" s="35" t="s">
        <v>871</v>
      </c>
      <c r="E8" s="35" t="s">
        <v>871</v>
      </c>
      <c r="F8" s="35" t="s">
        <v>871</v>
      </c>
      <c r="G8" s="35" t="s">
        <v>872</v>
      </c>
      <c r="H8" s="35" t="s">
        <v>871</v>
      </c>
      <c r="I8" s="35" t="s">
        <v>871</v>
      </c>
      <c r="J8" s="35" t="s">
        <v>871</v>
      </c>
    </row>
    <row r="9" spans="1:11" ht="12.75" customHeight="1">
      <c r="A9" s="34" t="s">
        <v>870</v>
      </c>
      <c r="B9" s="34"/>
      <c r="C9" s="200"/>
      <c r="D9" s="35" t="s">
        <v>871</v>
      </c>
      <c r="E9" s="35" t="s">
        <v>872</v>
      </c>
      <c r="F9" s="35" t="s">
        <v>872</v>
      </c>
      <c r="G9" s="35" t="s">
        <v>872</v>
      </c>
      <c r="H9" s="35" t="s">
        <v>871</v>
      </c>
      <c r="I9" s="35" t="s">
        <v>871</v>
      </c>
      <c r="J9" s="35" t="s">
        <v>871</v>
      </c>
    </row>
    <row r="10" spans="1:11" ht="12.75" customHeight="1">
      <c r="A10" s="34" t="s">
        <v>893</v>
      </c>
      <c r="B10" s="34"/>
      <c r="C10" s="208"/>
      <c r="D10" s="208"/>
      <c r="E10" s="208"/>
      <c r="F10" s="208"/>
      <c r="G10" s="208"/>
      <c r="H10" s="208"/>
      <c r="I10" s="208"/>
      <c r="J10" s="208"/>
    </row>
    <row r="11" spans="1:11" ht="12.75" customHeight="1">
      <c r="A11" s="31"/>
      <c r="B11" s="31"/>
      <c r="C11" s="31"/>
      <c r="D11" s="32"/>
      <c r="E11" s="192"/>
    </row>
    <row r="12" spans="1:11">
      <c r="A12" s="27" t="s">
        <v>101</v>
      </c>
      <c r="E12" s="38"/>
      <c r="F12" s="38"/>
    </row>
    <row r="13" spans="1:11">
      <c r="A13" s="28" t="s">
        <v>40</v>
      </c>
      <c r="D13" s="38" t="s">
        <v>56</v>
      </c>
      <c r="E13" s="78">
        <v>0.2271</v>
      </c>
      <c r="F13" s="78">
        <v>0.2271</v>
      </c>
      <c r="G13" s="78">
        <v>0.2298</v>
      </c>
      <c r="H13" s="78">
        <v>0.2271</v>
      </c>
      <c r="I13" s="78">
        <v>0.2298</v>
      </c>
      <c r="J13" s="78">
        <v>0.2298</v>
      </c>
      <c r="K13" s="78">
        <v>0.2298</v>
      </c>
    </row>
    <row r="14" spans="1:11">
      <c r="A14" s="28" t="s">
        <v>31</v>
      </c>
      <c r="D14" s="38" t="s">
        <v>58</v>
      </c>
      <c r="E14" s="78">
        <v>0.22070000000000001</v>
      </c>
      <c r="F14" s="78">
        <v>0.22070000000000001</v>
      </c>
      <c r="G14" s="78">
        <v>0.22339999999999999</v>
      </c>
      <c r="H14" s="78">
        <v>0.22070000000000001</v>
      </c>
      <c r="I14" s="78">
        <v>0.22339999999999999</v>
      </c>
      <c r="J14" s="78">
        <v>0.22339999999999999</v>
      </c>
      <c r="K14" s="78">
        <v>0.22339999999999999</v>
      </c>
    </row>
    <row r="15" spans="1:11">
      <c r="A15" s="28" t="s">
        <v>89</v>
      </c>
      <c r="D15" s="38" t="s">
        <v>57</v>
      </c>
      <c r="E15" s="78">
        <v>0.22750000000000001</v>
      </c>
      <c r="F15" s="78">
        <v>0.22800000000000001</v>
      </c>
      <c r="G15" s="78">
        <v>0.22939999999999999</v>
      </c>
      <c r="H15" s="78">
        <v>0.22800000000000001</v>
      </c>
      <c r="I15" s="78">
        <v>0.22800000000000001</v>
      </c>
      <c r="J15" s="78">
        <v>0.22800000000000001</v>
      </c>
      <c r="K15" s="230">
        <v>0.22939999999999999</v>
      </c>
    </row>
    <row r="16" spans="1:11">
      <c r="A16" s="28" t="s">
        <v>90</v>
      </c>
      <c r="D16" s="38" t="s">
        <v>59</v>
      </c>
      <c r="E16" s="78">
        <v>0.1925</v>
      </c>
      <c r="F16" s="78">
        <v>0.193</v>
      </c>
      <c r="G16" s="78">
        <v>0.19439999999999999</v>
      </c>
      <c r="H16" s="78">
        <v>0.193</v>
      </c>
      <c r="I16" s="78">
        <v>0.193</v>
      </c>
      <c r="J16" s="78">
        <v>0.193</v>
      </c>
      <c r="K16" s="230">
        <v>0.19439999999999999</v>
      </c>
    </row>
    <row r="17" spans="1:11" ht="12.75" customHeight="1">
      <c r="D17" s="38"/>
      <c r="E17" s="79"/>
      <c r="F17" s="79"/>
      <c r="J17" s="34"/>
    </row>
    <row r="18" spans="1:11">
      <c r="A18" s="27" t="s">
        <v>866</v>
      </c>
      <c r="D18" s="38"/>
      <c r="E18" s="79"/>
      <c r="F18" s="79"/>
      <c r="J18" s="34"/>
    </row>
    <row r="19" spans="1:11">
      <c r="A19" s="28" t="s">
        <v>45</v>
      </c>
      <c r="C19" s="125"/>
      <c r="D19" s="38" t="s">
        <v>51</v>
      </c>
      <c r="E19" s="78">
        <f>14.24%+0.18%</f>
        <v>0.14419999999999999</v>
      </c>
      <c r="F19" s="78">
        <f>14.24%+0.18%</f>
        <v>0.14419999999999999</v>
      </c>
      <c r="G19" s="78">
        <f>14.51%+0.18%</f>
        <v>0.1469</v>
      </c>
      <c r="H19" s="78">
        <f>14.24%+0.18%</f>
        <v>0.14419999999999999</v>
      </c>
      <c r="I19" s="78">
        <f>14.51%+0.18%</f>
        <v>0.1469</v>
      </c>
      <c r="J19" s="78">
        <f>14.51%+0.18%</f>
        <v>0.1469</v>
      </c>
      <c r="K19" s="78">
        <f>14.51%+0.18%</f>
        <v>0.1469</v>
      </c>
    </row>
    <row r="20" spans="1:11">
      <c r="A20" s="210" t="s">
        <v>894</v>
      </c>
      <c r="C20" s="124"/>
      <c r="D20" s="38" t="s">
        <v>51</v>
      </c>
      <c r="E20" s="211">
        <v>0.10249999999999999</v>
      </c>
      <c r="F20" s="211">
        <v>0.10249999999999999</v>
      </c>
      <c r="G20" s="211">
        <v>0.10249999999999999</v>
      </c>
      <c r="H20" s="211">
        <v>0.10249999999999999</v>
      </c>
      <c r="I20" s="211">
        <v>0.10249999999999999</v>
      </c>
      <c r="J20" s="211">
        <v>0.10249999999999999</v>
      </c>
      <c r="K20" s="230">
        <f>10.21%+0.18%</f>
        <v>0.10390000000000001</v>
      </c>
    </row>
    <row r="21" spans="1:11">
      <c r="A21" s="28" t="s">
        <v>47</v>
      </c>
      <c r="D21" s="38" t="s">
        <v>51</v>
      </c>
      <c r="E21" s="78">
        <f>11.47%+0.18%</f>
        <v>0.11650000000000001</v>
      </c>
      <c r="F21" s="78">
        <f>11.47%+0.18%</f>
        <v>0.11650000000000001</v>
      </c>
      <c r="G21" s="78">
        <f>11.61%+0.18%</f>
        <v>0.11789999999999999</v>
      </c>
      <c r="H21" s="78">
        <f>11.47%+0.18%</f>
        <v>0.11650000000000001</v>
      </c>
      <c r="I21" s="78">
        <f>11.47%+0.18%</f>
        <v>0.11650000000000001</v>
      </c>
      <c r="J21" s="78">
        <f>11.47%+0.18%</f>
        <v>0.11650000000000001</v>
      </c>
      <c r="K21" s="230">
        <f>11.61%+0.18%</f>
        <v>0.11789999999999999</v>
      </c>
    </row>
    <row r="22" spans="1:11">
      <c r="D22" s="38"/>
      <c r="J22" s="34"/>
    </row>
    <row r="23" spans="1:11">
      <c r="A23" s="27" t="s">
        <v>184</v>
      </c>
      <c r="D23" s="38"/>
      <c r="F23" s="186"/>
      <c r="J23" s="34"/>
    </row>
    <row r="24" spans="1:11">
      <c r="A24" s="28" t="s">
        <v>188</v>
      </c>
      <c r="D24" s="38" t="s">
        <v>51</v>
      </c>
      <c r="E24" s="41">
        <v>968</v>
      </c>
      <c r="F24" s="41">
        <v>1023</v>
      </c>
      <c r="G24" s="41">
        <v>1026</v>
      </c>
      <c r="H24" s="41">
        <v>1023</v>
      </c>
      <c r="I24" s="41">
        <v>1026</v>
      </c>
      <c r="J24" s="41">
        <v>1026</v>
      </c>
    </row>
    <row r="25" spans="1:11">
      <c r="A25" s="28" t="s">
        <v>863</v>
      </c>
      <c r="D25" s="83"/>
      <c r="E25" s="130"/>
      <c r="F25" s="130"/>
      <c r="G25" s="95"/>
      <c r="H25" s="85"/>
      <c r="I25" s="85"/>
      <c r="J25" s="85"/>
    </row>
    <row r="26" spans="1:11" ht="11.25" customHeight="1">
      <c r="D26" s="38"/>
    </row>
    <row r="27" spans="1:11" ht="15" customHeight="1">
      <c r="A27" s="27" t="s">
        <v>186</v>
      </c>
      <c r="D27" s="38"/>
    </row>
    <row r="28" spans="1:11" ht="15" customHeight="1">
      <c r="A28" s="28" t="s">
        <v>189</v>
      </c>
      <c r="D28" s="38" t="s">
        <v>51</v>
      </c>
      <c r="E28" s="140">
        <v>1.02</v>
      </c>
      <c r="F28" s="140" t="s">
        <v>6</v>
      </c>
      <c r="G28" s="41" t="s">
        <v>6</v>
      </c>
      <c r="H28" s="41" t="s">
        <v>6</v>
      </c>
      <c r="I28" s="39" t="s">
        <v>6</v>
      </c>
      <c r="J28" s="39" t="s">
        <v>6</v>
      </c>
    </row>
    <row r="29" spans="1:11" ht="15" customHeight="1">
      <c r="D29" s="38"/>
    </row>
    <row r="30" spans="1:11" ht="15" customHeight="1">
      <c r="A30" s="27" t="s">
        <v>190</v>
      </c>
      <c r="D30" s="38"/>
    </row>
    <row r="31" spans="1:11" ht="15" customHeight="1">
      <c r="A31" s="28" t="s">
        <v>189</v>
      </c>
      <c r="D31" s="38" t="s">
        <v>51</v>
      </c>
      <c r="E31" s="140">
        <v>1.43</v>
      </c>
      <c r="F31" s="140" t="s">
        <v>6</v>
      </c>
      <c r="G31" s="41" t="s">
        <v>6</v>
      </c>
      <c r="H31" s="141" t="s">
        <v>6</v>
      </c>
      <c r="I31" s="141" t="s">
        <v>6</v>
      </c>
      <c r="J31" s="141" t="s">
        <v>6</v>
      </c>
    </row>
    <row r="32" spans="1:11" ht="11.25" customHeight="1">
      <c r="D32" s="38"/>
    </row>
    <row r="33" spans="1:10">
      <c r="A33" s="27" t="s">
        <v>215</v>
      </c>
      <c r="D33" s="38" t="s">
        <v>51</v>
      </c>
      <c r="E33" s="61">
        <v>72.08</v>
      </c>
      <c r="F33" s="61">
        <v>74.83</v>
      </c>
      <c r="G33" s="61">
        <v>80.040000000000006</v>
      </c>
      <c r="H33" s="61">
        <v>74.52</v>
      </c>
      <c r="I33" s="61">
        <v>80.040000000000006</v>
      </c>
      <c r="J33" s="61">
        <v>80.040000000000006</v>
      </c>
    </row>
    <row r="34" spans="1:10">
      <c r="A34" s="27" t="s">
        <v>214</v>
      </c>
      <c r="D34" s="38"/>
      <c r="E34" s="185"/>
      <c r="F34" s="185"/>
      <c r="G34" s="185"/>
      <c r="H34" s="185"/>
      <c r="I34" s="185"/>
      <c r="J34" s="185"/>
    </row>
    <row r="35" spans="1:10" ht="11.25" customHeight="1">
      <c r="D35" s="38"/>
      <c r="H35" s="124"/>
      <c r="I35" s="124"/>
    </row>
    <row r="36" spans="1:10">
      <c r="A36" s="27" t="s">
        <v>150</v>
      </c>
      <c r="D36" s="38"/>
    </row>
    <row r="37" spans="1:10">
      <c r="A37" s="28" t="s">
        <v>176</v>
      </c>
      <c r="D37" s="83" t="s">
        <v>179</v>
      </c>
      <c r="E37" s="105">
        <v>68937</v>
      </c>
      <c r="F37" s="105">
        <v>70866.929999999993</v>
      </c>
      <c r="G37" s="105">
        <v>70315.429999999993</v>
      </c>
      <c r="H37" s="105">
        <v>72177.039999999994</v>
      </c>
      <c r="I37" s="105">
        <v>72728.22</v>
      </c>
      <c r="J37" s="105">
        <v>72728</v>
      </c>
    </row>
    <row r="38" spans="1:10">
      <c r="A38" s="28" t="s">
        <v>29</v>
      </c>
      <c r="D38" s="83" t="s">
        <v>180</v>
      </c>
      <c r="E38" s="84">
        <v>49453</v>
      </c>
      <c r="F38" s="84">
        <v>50837.4</v>
      </c>
      <c r="G38" s="105">
        <v>50441.78</v>
      </c>
      <c r="H38" s="84">
        <v>51777.29</v>
      </c>
      <c r="I38" s="84">
        <v>52172.62</v>
      </c>
      <c r="J38" s="84">
        <v>52173</v>
      </c>
    </row>
    <row r="39" spans="1:10">
      <c r="A39" s="28" t="s">
        <v>30</v>
      </c>
      <c r="D39" s="83" t="s">
        <v>181</v>
      </c>
      <c r="E39" s="84">
        <v>102327</v>
      </c>
      <c r="F39" s="84">
        <v>105192.35</v>
      </c>
      <c r="G39" s="105">
        <v>104373.73</v>
      </c>
      <c r="H39" s="84">
        <v>107137.37</v>
      </c>
      <c r="I39" s="84">
        <v>107955.18</v>
      </c>
      <c r="J39" s="84">
        <v>107955</v>
      </c>
    </row>
    <row r="40" spans="1:10">
      <c r="A40" s="28" t="s">
        <v>216</v>
      </c>
      <c r="D40" s="83"/>
      <c r="E40" s="129">
        <v>44228</v>
      </c>
      <c r="F40" s="129">
        <v>44610</v>
      </c>
      <c r="G40" s="129">
        <v>44228</v>
      </c>
      <c r="H40" s="131">
        <v>44610</v>
      </c>
      <c r="I40" s="131">
        <v>44610</v>
      </c>
      <c r="J40" s="129">
        <v>44610</v>
      </c>
    </row>
    <row r="41" spans="1:10">
      <c r="A41" s="28" t="s">
        <v>174</v>
      </c>
      <c r="D41" s="83"/>
      <c r="E41" s="127" t="s">
        <v>220</v>
      </c>
      <c r="F41" s="135" t="s">
        <v>209</v>
      </c>
      <c r="G41" s="135" t="s">
        <v>209</v>
      </c>
      <c r="H41" s="135" t="s">
        <v>209</v>
      </c>
      <c r="I41" s="135" t="s">
        <v>209</v>
      </c>
      <c r="J41" s="135" t="s">
        <v>209</v>
      </c>
    </row>
    <row r="42" spans="1:10">
      <c r="A42" s="28" t="s">
        <v>859</v>
      </c>
      <c r="D42" s="83"/>
      <c r="E42" s="130"/>
      <c r="F42" s="130"/>
      <c r="G42" s="95"/>
      <c r="H42" s="85"/>
      <c r="I42" s="85"/>
      <c r="J42" s="85"/>
    </row>
    <row r="43" spans="1:10">
      <c r="D43" s="83"/>
      <c r="G43" s="95"/>
      <c r="H43" s="85"/>
      <c r="I43" s="85"/>
      <c r="J43" s="85"/>
    </row>
    <row r="44" spans="1:10" ht="12.75" customHeight="1">
      <c r="A44" s="172"/>
      <c r="B44" s="172"/>
      <c r="C44" s="106"/>
      <c r="D44" s="174"/>
      <c r="E44" s="197"/>
      <c r="F44" s="197"/>
      <c r="G44" s="197"/>
    </row>
    <row r="45" spans="1:10" ht="30" customHeight="1">
      <c r="A45" s="233" t="s">
        <v>132</v>
      </c>
      <c r="B45" s="233"/>
      <c r="C45" s="236" t="s">
        <v>73</v>
      </c>
      <c r="D45" s="237"/>
      <c r="E45" s="87">
        <f>ROUND(E46*0.6,0)</f>
        <v>3423</v>
      </c>
      <c r="F45" s="87">
        <f>ROUND(F46*0.6,0)</f>
        <v>3519</v>
      </c>
      <c r="G45" s="87">
        <f t="shared" ref="G45:J45" si="0">ROUND(G46*0.6,0)</f>
        <v>3478</v>
      </c>
      <c r="H45" s="87">
        <f>ROUND(H46*0.6,0)</f>
        <v>3519</v>
      </c>
      <c r="I45" s="87">
        <f t="shared" si="0"/>
        <v>3611</v>
      </c>
      <c r="J45" s="87">
        <f t="shared" si="0"/>
        <v>3611</v>
      </c>
    </row>
    <row r="46" spans="1:10" ht="30" customHeight="1">
      <c r="A46" s="172"/>
      <c r="B46" s="172"/>
      <c r="C46" s="234" t="s">
        <v>74</v>
      </c>
      <c r="D46" s="235"/>
      <c r="E46" s="88">
        <v>5705</v>
      </c>
      <c r="F46" s="88">
        <v>5865</v>
      </c>
      <c r="G46" s="88">
        <v>5796</v>
      </c>
      <c r="H46" s="88">
        <v>5865</v>
      </c>
      <c r="I46" s="88">
        <v>6019</v>
      </c>
      <c r="J46" s="88">
        <v>6019</v>
      </c>
    </row>
    <row r="47" spans="1:10">
      <c r="A47" s="89" t="s">
        <v>898</v>
      </c>
      <c r="B47" s="90"/>
      <c r="C47" s="90"/>
      <c r="D47" s="90"/>
      <c r="E47" s="90"/>
      <c r="F47" s="90"/>
      <c r="G47" s="90"/>
      <c r="H47" s="90"/>
    </row>
    <row r="48" spans="1:10" ht="8.25" customHeight="1">
      <c r="A48" s="89"/>
      <c r="B48" s="176"/>
      <c r="C48" s="176"/>
      <c r="D48" s="176"/>
      <c r="E48" s="176"/>
      <c r="F48" s="191"/>
      <c r="G48" s="176"/>
      <c r="H48" s="198"/>
    </row>
    <row r="49" spans="1:10" ht="30" customHeight="1">
      <c r="A49" s="233" t="s">
        <v>133</v>
      </c>
      <c r="B49" s="233"/>
      <c r="C49" s="236" t="s">
        <v>73</v>
      </c>
      <c r="D49" s="237"/>
      <c r="E49" s="87">
        <f t="shared" ref="E49:H49" si="1">ROUND(E50*0.6,0)</f>
        <v>3000</v>
      </c>
      <c r="F49" s="87">
        <f t="shared" si="1"/>
        <v>3000</v>
      </c>
      <c r="G49" s="87">
        <f t="shared" si="1"/>
        <v>3000</v>
      </c>
      <c r="H49" s="87">
        <f t="shared" si="1"/>
        <v>3000</v>
      </c>
      <c r="I49" s="87">
        <f>ROUND(I50*0.6,0)</f>
        <v>3000</v>
      </c>
      <c r="J49" s="87">
        <f>ROUND(J50*0.6,0)</f>
        <v>3000</v>
      </c>
    </row>
    <row r="50" spans="1:10" ht="30" customHeight="1">
      <c r="A50" s="172"/>
      <c r="B50" s="172"/>
      <c r="C50" s="234" t="s">
        <v>74</v>
      </c>
      <c r="D50" s="235"/>
      <c r="E50" s="91">
        <v>5000</v>
      </c>
      <c r="F50" s="91">
        <v>5000</v>
      </c>
      <c r="G50" s="91">
        <v>5000</v>
      </c>
      <c r="H50" s="91">
        <v>5000</v>
      </c>
      <c r="I50" s="91">
        <v>5000</v>
      </c>
      <c r="J50" s="91">
        <v>5000</v>
      </c>
    </row>
    <row r="51" spans="1:10">
      <c r="A51" s="27"/>
      <c r="D51" s="38"/>
      <c r="E51" s="96"/>
      <c r="F51" s="96"/>
    </row>
    <row r="52" spans="1:10">
      <c r="A52" s="27" t="s">
        <v>52</v>
      </c>
      <c r="C52" s="38"/>
    </row>
    <row r="53" spans="1:10">
      <c r="A53" s="27"/>
      <c r="B53" s="28" t="s">
        <v>141</v>
      </c>
      <c r="C53" s="38"/>
      <c r="D53" s="133" t="s">
        <v>124</v>
      </c>
      <c r="E53" s="49">
        <v>17</v>
      </c>
      <c r="F53" s="49" t="s">
        <v>6</v>
      </c>
      <c r="G53" s="49" t="s">
        <v>6</v>
      </c>
      <c r="H53" s="49" t="s">
        <v>6</v>
      </c>
      <c r="I53" s="49" t="s">
        <v>6</v>
      </c>
      <c r="J53" s="49" t="s">
        <v>6</v>
      </c>
    </row>
    <row r="54" spans="1:10">
      <c r="A54" s="27"/>
      <c r="B54" s="28" t="s">
        <v>142</v>
      </c>
      <c r="C54" s="38"/>
      <c r="D54" s="133" t="s">
        <v>124</v>
      </c>
      <c r="E54" s="49">
        <v>17</v>
      </c>
      <c r="F54" s="49" t="s">
        <v>6</v>
      </c>
      <c r="G54" s="49" t="s">
        <v>6</v>
      </c>
      <c r="H54" s="49" t="s">
        <v>6</v>
      </c>
      <c r="I54" s="49" t="s">
        <v>6</v>
      </c>
      <c r="J54" s="49" t="s">
        <v>6</v>
      </c>
    </row>
    <row r="55" spans="1:10">
      <c r="A55" s="27"/>
      <c r="B55" s="28" t="s">
        <v>143</v>
      </c>
      <c r="C55" s="38"/>
      <c r="D55" s="133" t="s">
        <v>124</v>
      </c>
      <c r="E55" s="49">
        <v>17</v>
      </c>
      <c r="F55" s="49" t="s">
        <v>6</v>
      </c>
      <c r="G55" s="49" t="s">
        <v>6</v>
      </c>
      <c r="H55" s="49" t="s">
        <v>6</v>
      </c>
      <c r="I55" s="49" t="s">
        <v>6</v>
      </c>
      <c r="J55" s="49" t="s">
        <v>6</v>
      </c>
    </row>
    <row r="56" spans="1:10">
      <c r="A56" s="27"/>
      <c r="B56" s="28" t="s">
        <v>144</v>
      </c>
      <c r="C56" s="38"/>
      <c r="D56" s="133" t="s">
        <v>124</v>
      </c>
      <c r="E56" s="49">
        <v>17</v>
      </c>
      <c r="F56" s="49" t="s">
        <v>6</v>
      </c>
      <c r="G56" s="49" t="s">
        <v>6</v>
      </c>
      <c r="H56" s="49" t="s">
        <v>6</v>
      </c>
      <c r="I56" s="49" t="s">
        <v>6</v>
      </c>
      <c r="J56" s="49" t="s">
        <v>6</v>
      </c>
    </row>
    <row r="57" spans="1:10">
      <c r="A57" s="27"/>
      <c r="C57" s="38"/>
      <c r="D57" s="133"/>
      <c r="E57" s="27"/>
      <c r="F57" s="27"/>
      <c r="G57" s="92"/>
      <c r="H57" s="92"/>
      <c r="I57" s="27"/>
      <c r="J57" s="92"/>
    </row>
    <row r="58" spans="1:10">
      <c r="A58" s="27"/>
      <c r="C58" s="38"/>
      <c r="D58" s="133"/>
      <c r="E58" s="27"/>
      <c r="F58" s="27"/>
      <c r="G58" s="92"/>
      <c r="H58" s="92"/>
      <c r="I58" s="27"/>
      <c r="J58" s="92"/>
    </row>
    <row r="59" spans="1:10" ht="15" customHeight="1">
      <c r="A59" s="117" t="s">
        <v>175</v>
      </c>
      <c r="B59" s="101"/>
      <c r="D59" s="38"/>
      <c r="E59" s="44" t="s">
        <v>860</v>
      </c>
      <c r="F59" s="44" t="s">
        <v>6</v>
      </c>
      <c r="G59" s="49" t="s">
        <v>6</v>
      </c>
      <c r="H59" s="49" t="s">
        <v>6</v>
      </c>
      <c r="I59" s="44" t="s">
        <v>6</v>
      </c>
      <c r="J59" s="44" t="s">
        <v>6</v>
      </c>
    </row>
    <row r="60" spans="1:10" ht="15" customHeight="1">
      <c r="A60" s="101"/>
      <c r="B60" s="101"/>
      <c r="D60" s="38"/>
      <c r="E60" s="126"/>
      <c r="F60" s="126"/>
      <c r="G60" s="126"/>
      <c r="H60" s="126"/>
      <c r="I60" s="126"/>
      <c r="J60" s="126"/>
    </row>
    <row r="61" spans="1:10">
      <c r="A61" s="27" t="s">
        <v>874</v>
      </c>
      <c r="B61" s="34"/>
      <c r="C61" s="200"/>
      <c r="D61" s="37"/>
    </row>
    <row r="62" spans="1:10">
      <c r="A62" s="28" t="s">
        <v>875</v>
      </c>
      <c r="D62" s="38"/>
      <c r="E62" s="39">
        <v>4</v>
      </c>
      <c r="F62" s="39" t="s">
        <v>6</v>
      </c>
      <c r="G62" s="39" t="s">
        <v>6</v>
      </c>
      <c r="H62" s="39" t="s">
        <v>6</v>
      </c>
      <c r="I62" s="35">
        <v>5</v>
      </c>
      <c r="J62" s="35" t="s">
        <v>6</v>
      </c>
    </row>
    <row r="63" spans="1:10">
      <c r="A63" s="28" t="s">
        <v>50</v>
      </c>
      <c r="D63" s="38"/>
      <c r="E63" s="40">
        <v>151.86000000000001</v>
      </c>
      <c r="F63" s="41" t="s">
        <v>6</v>
      </c>
      <c r="G63" s="41" t="s">
        <v>6</v>
      </c>
      <c r="H63" s="41" t="s">
        <v>6</v>
      </c>
      <c r="I63" s="35" t="s">
        <v>6</v>
      </c>
      <c r="J63" s="35" t="s">
        <v>6</v>
      </c>
    </row>
    <row r="64" spans="1:10">
      <c r="A64" s="28" t="s">
        <v>876</v>
      </c>
      <c r="D64" s="38"/>
      <c r="E64" s="39">
        <v>0</v>
      </c>
      <c r="F64" s="39" t="s">
        <v>6</v>
      </c>
      <c r="G64" s="39" t="s">
        <v>6</v>
      </c>
      <c r="H64" s="39" t="s">
        <v>6</v>
      </c>
      <c r="I64" s="35" t="s">
        <v>877</v>
      </c>
      <c r="J64" s="39">
        <v>0</v>
      </c>
    </row>
    <row r="65" spans="1:10">
      <c r="A65" s="28" t="s">
        <v>50</v>
      </c>
      <c r="D65" s="38"/>
      <c r="E65" s="40">
        <v>0</v>
      </c>
      <c r="F65" s="40" t="s">
        <v>6</v>
      </c>
      <c r="G65" s="40" t="s">
        <v>6</v>
      </c>
      <c r="H65" s="40" t="s">
        <v>6</v>
      </c>
      <c r="I65" s="40">
        <v>100</v>
      </c>
      <c r="J65" s="40">
        <v>0</v>
      </c>
    </row>
    <row r="66" spans="1:10">
      <c r="A66" s="28" t="s">
        <v>897</v>
      </c>
      <c r="D66" s="38"/>
      <c r="E66" s="120"/>
      <c r="F66" s="120"/>
      <c r="G66" s="120"/>
      <c r="H66" s="120"/>
      <c r="I66" s="120"/>
      <c r="J66" s="200"/>
    </row>
    <row r="67" spans="1:10">
      <c r="D67" s="38"/>
      <c r="E67" s="120"/>
      <c r="F67" s="120"/>
      <c r="G67" s="120"/>
      <c r="H67" s="120"/>
      <c r="I67" s="120"/>
      <c r="J67" s="200"/>
    </row>
    <row r="68" spans="1:10" customFormat="1" ht="12.75" customHeight="1">
      <c r="A68" s="68" t="s">
        <v>109</v>
      </c>
      <c r="B68" s="10"/>
      <c r="G68" s="16"/>
    </row>
    <row r="69" spans="1:10" customFormat="1" ht="12.75" customHeight="1">
      <c r="A69" s="1" t="s">
        <v>123</v>
      </c>
      <c r="B69" s="1"/>
      <c r="C69" s="3"/>
      <c r="D69" s="14">
        <v>0.49299999999999999</v>
      </c>
      <c r="E69" s="14">
        <v>0.49299999999999999</v>
      </c>
      <c r="F69" s="14" t="s">
        <v>6</v>
      </c>
      <c r="G69" s="14">
        <v>0.99299999999999999</v>
      </c>
      <c r="H69" s="212">
        <v>0.99299999999999999</v>
      </c>
      <c r="I69" s="213">
        <v>0.66</v>
      </c>
      <c r="J69" s="213">
        <v>0.66</v>
      </c>
    </row>
    <row r="70" spans="1:10" customFormat="1" ht="15.6" customHeight="1">
      <c r="A70" s="1" t="s">
        <v>207</v>
      </c>
      <c r="B70" s="1"/>
      <c r="C70" s="3"/>
      <c r="D70" s="14">
        <v>0.49299999999999999</v>
      </c>
      <c r="E70" s="18">
        <v>0.307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1" spans="1:10" customFormat="1" ht="15.6" customHeight="1">
      <c r="A71" s="1" t="s">
        <v>896</v>
      </c>
      <c r="B71" s="1"/>
      <c r="C71" s="3"/>
      <c r="D71" s="14"/>
      <c r="E71" s="18">
        <v>0.49299999999999999</v>
      </c>
      <c r="F71" s="18">
        <v>0.99299999999999999</v>
      </c>
      <c r="G71" s="18" t="s">
        <v>6</v>
      </c>
      <c r="H71" s="18">
        <v>0.99299999999999999</v>
      </c>
      <c r="I71" s="4">
        <f>0.66+0.5</f>
        <v>1.1600000000000001</v>
      </c>
      <c r="J71" s="18">
        <f>J69+0.333</f>
        <v>0.9930000000000001</v>
      </c>
    </row>
    <row r="72" spans="1:10" customFormat="1" ht="12.75" customHeight="1">
      <c r="A72" s="6" t="s">
        <v>9</v>
      </c>
      <c r="B72" s="6"/>
      <c r="C72" s="3"/>
      <c r="D72" s="15"/>
      <c r="E72" s="181"/>
      <c r="F72" s="181"/>
      <c r="G72" s="181"/>
      <c r="H72" s="181"/>
      <c r="I72" s="181"/>
      <c r="J72" s="181"/>
    </row>
    <row r="73" spans="1:10" customFormat="1" ht="12.75" customHeight="1">
      <c r="A73" s="1"/>
      <c r="B73" s="1" t="s">
        <v>10</v>
      </c>
      <c r="C73" s="3"/>
      <c r="D73" s="14">
        <v>7.5999999999999998E-2</v>
      </c>
      <c r="E73" s="14">
        <v>7.5999999999999998E-2</v>
      </c>
      <c r="F73" s="14" t="s">
        <v>6</v>
      </c>
      <c r="G73" s="14">
        <v>0.246</v>
      </c>
      <c r="H73" s="212">
        <v>0.246</v>
      </c>
      <c r="I73" s="212">
        <v>0.246</v>
      </c>
      <c r="J73" s="212">
        <v>0.246</v>
      </c>
    </row>
    <row r="74" spans="1:10" customFormat="1" ht="12.75" customHeight="1">
      <c r="A74" s="1"/>
      <c r="B74" s="1" t="s">
        <v>11</v>
      </c>
      <c r="C74" s="3"/>
      <c r="D74" s="14">
        <v>4.2000000000000003E-2</v>
      </c>
      <c r="E74" s="14">
        <v>4.2000000000000003E-2</v>
      </c>
      <c r="F74" s="14" t="s">
        <v>6</v>
      </c>
      <c r="G74" s="14">
        <v>0.311</v>
      </c>
      <c r="H74" s="212">
        <v>0.311</v>
      </c>
      <c r="I74" s="212">
        <v>0.13200000000000001</v>
      </c>
      <c r="J74" s="212">
        <v>0.13200000000000001</v>
      </c>
    </row>
    <row r="75" spans="1:10" customFormat="1" ht="12.75" customHeight="1">
      <c r="A75" s="1"/>
      <c r="B75" s="1" t="s">
        <v>12</v>
      </c>
      <c r="C75" s="3"/>
      <c r="D75" s="14">
        <v>1.7000000000000001E-2</v>
      </c>
      <c r="E75" s="14">
        <v>1.7000000000000001E-2</v>
      </c>
      <c r="F75" s="14" t="s">
        <v>6</v>
      </c>
      <c r="G75" s="14">
        <v>0.104</v>
      </c>
      <c r="H75" s="212">
        <v>0.104</v>
      </c>
      <c r="I75" s="212">
        <v>4.5999999999999999E-2</v>
      </c>
      <c r="J75" s="212">
        <v>4.5999999999999999E-2</v>
      </c>
    </row>
    <row r="76" spans="1:10" customFormat="1" ht="12.75" customHeight="1">
      <c r="A76" s="1" t="s">
        <v>16</v>
      </c>
      <c r="B76" s="1"/>
      <c r="C76" s="3"/>
      <c r="D76" s="12"/>
      <c r="E76" s="14">
        <v>7.9000000000000001E-2</v>
      </c>
      <c r="F76" s="14" t="s">
        <v>6</v>
      </c>
      <c r="G76" s="14" t="s">
        <v>6</v>
      </c>
      <c r="H76" s="212" t="s">
        <v>6</v>
      </c>
      <c r="I76" s="212" t="s">
        <v>6</v>
      </c>
      <c r="J76" s="212" t="s">
        <v>6</v>
      </c>
    </row>
    <row r="77" spans="1:10" customFormat="1" ht="12.75" customHeight="1">
      <c r="A77" s="1" t="s">
        <v>139</v>
      </c>
      <c r="B77" s="1"/>
      <c r="C77" s="3"/>
      <c r="D77" s="12"/>
      <c r="E77" s="14">
        <v>8.2500000000000004E-2</v>
      </c>
      <c r="F77" s="14" t="s">
        <v>6</v>
      </c>
      <c r="G77" s="14" t="s">
        <v>6</v>
      </c>
      <c r="H77" s="212" t="s">
        <v>6</v>
      </c>
      <c r="I77" s="212" t="s">
        <v>6</v>
      </c>
      <c r="J77" s="212" t="s">
        <v>6</v>
      </c>
    </row>
    <row r="78" spans="1:10" customFormat="1" ht="12.75" customHeight="1">
      <c r="A78" s="215" t="s">
        <v>900</v>
      </c>
      <c r="B78" s="1"/>
      <c r="C78" s="3"/>
      <c r="D78" s="12"/>
      <c r="E78" s="12"/>
      <c r="F78" s="12"/>
      <c r="G78" s="12"/>
      <c r="H78" s="214">
        <f>SUM($E76:$E77,H73:H75,H69)</f>
        <v>1.8154999999999999</v>
      </c>
      <c r="I78" s="214">
        <f>SUM($E76:$E77,I73:I75,I69)</f>
        <v>1.2455000000000001</v>
      </c>
      <c r="J78" s="214">
        <f>SUM($E76:$E77,J73:J75,J69)</f>
        <v>1.2455000000000001</v>
      </c>
    </row>
    <row r="79" spans="1:10" customFormat="1" ht="12.75" customHeight="1">
      <c r="A79" s="13" t="s">
        <v>208</v>
      </c>
      <c r="B79" s="28"/>
      <c r="C79" s="13"/>
      <c r="D79" s="25"/>
      <c r="E79" s="123"/>
      <c r="F79" s="17"/>
      <c r="G79" s="17"/>
      <c r="H79" s="16"/>
      <c r="I79" s="123"/>
    </row>
    <row r="80" spans="1:10" customFormat="1" ht="12.75" customHeight="1">
      <c r="A80" s="218" t="s">
        <v>901</v>
      </c>
      <c r="B80" s="219"/>
      <c r="C80" s="218"/>
      <c r="D80" s="220"/>
      <c r="E80" s="221"/>
      <c r="F80" s="222"/>
      <c r="G80" s="222"/>
      <c r="H80" s="223"/>
      <c r="I80" s="221"/>
      <c r="J80" s="223"/>
    </row>
    <row r="81" spans="1:10" customFormat="1" ht="12.75" customHeight="1">
      <c r="A81" s="28"/>
      <c r="B81" s="1"/>
      <c r="C81" s="1"/>
      <c r="D81" s="136"/>
      <c r="E81" s="136"/>
      <c r="F81" s="137"/>
      <c r="G81" s="137"/>
      <c r="H81" s="112"/>
      <c r="I81" s="112"/>
    </row>
    <row r="82" spans="1:10">
      <c r="A82" s="68" t="s">
        <v>110</v>
      </c>
    </row>
    <row r="83" spans="1:10">
      <c r="B83" s="10"/>
      <c r="C83" s="1"/>
      <c r="D83" s="1"/>
      <c r="E83" s="1"/>
      <c r="F83" s="1"/>
      <c r="G83" s="1"/>
      <c r="H83" s="1"/>
      <c r="I83" s="65"/>
      <c r="J83" s="65"/>
    </row>
    <row r="84" spans="1:10">
      <c r="A84" s="1" t="s">
        <v>123</v>
      </c>
      <c r="B84" s="1"/>
      <c r="C84" s="3"/>
      <c r="D84" s="3" t="s">
        <v>168</v>
      </c>
      <c r="E84" s="18">
        <v>1.216</v>
      </c>
      <c r="F84" s="18" t="s">
        <v>6</v>
      </c>
      <c r="G84" s="18">
        <v>1.716</v>
      </c>
      <c r="H84" s="212">
        <v>1.716</v>
      </c>
      <c r="I84" s="212">
        <v>1.383</v>
      </c>
      <c r="J84" s="212">
        <v>1.383</v>
      </c>
    </row>
    <row r="85" spans="1:10" customFormat="1" ht="12.75" customHeight="1">
      <c r="A85" s="1" t="s">
        <v>207</v>
      </c>
      <c r="B85" s="1"/>
      <c r="C85" s="3"/>
      <c r="D85" s="14">
        <v>0.49299999999999999</v>
      </c>
      <c r="E85" s="18">
        <v>0.51200000000000001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</row>
    <row r="86" spans="1:10" customFormat="1" ht="15.6" customHeight="1">
      <c r="A86" s="1" t="s">
        <v>896</v>
      </c>
      <c r="B86" s="1"/>
      <c r="C86" s="3"/>
      <c r="D86" s="14"/>
      <c r="E86" s="18">
        <v>1.216</v>
      </c>
      <c r="F86" s="18">
        <v>1.716</v>
      </c>
      <c r="G86" s="18" t="s">
        <v>6</v>
      </c>
      <c r="H86" s="18">
        <v>1.716</v>
      </c>
      <c r="I86" s="18">
        <f>1.383+0.5</f>
        <v>1.883</v>
      </c>
      <c r="J86" s="18">
        <f>J84+0.333</f>
        <v>1.716</v>
      </c>
    </row>
    <row r="87" spans="1:10">
      <c r="A87" s="6" t="s">
        <v>191</v>
      </c>
      <c r="B87" s="6"/>
      <c r="C87" s="3"/>
      <c r="D87" s="3"/>
      <c r="E87" s="181"/>
      <c r="F87" s="181"/>
      <c r="G87" s="181"/>
      <c r="H87" s="181"/>
      <c r="I87" s="181"/>
      <c r="J87" s="181"/>
    </row>
    <row r="88" spans="1:10">
      <c r="A88" s="1"/>
      <c r="B88" s="1" t="s">
        <v>10</v>
      </c>
      <c r="C88" s="3"/>
      <c r="D88" s="3" t="s">
        <v>169</v>
      </c>
      <c r="E88" s="4">
        <v>0.06</v>
      </c>
      <c r="F88" s="4" t="s">
        <v>6</v>
      </c>
      <c r="G88" s="4">
        <v>0.33600000000000002</v>
      </c>
      <c r="H88" s="213">
        <v>0.33600000000000002</v>
      </c>
      <c r="I88" s="212">
        <v>0.33600000000000002</v>
      </c>
      <c r="J88" s="212">
        <v>0.33600000000000002</v>
      </c>
    </row>
    <row r="89" spans="1:10">
      <c r="A89" s="1"/>
      <c r="B89" s="1" t="s">
        <v>11</v>
      </c>
      <c r="C89" s="3"/>
      <c r="D89" s="3" t="s">
        <v>170</v>
      </c>
      <c r="E89" s="4">
        <v>6.0000000000000001E-3</v>
      </c>
      <c r="F89" s="4" t="s">
        <v>6</v>
      </c>
      <c r="G89" s="4">
        <v>8.7999999999999995E-2</v>
      </c>
      <c r="H89" s="213">
        <v>8.7999999999999995E-2</v>
      </c>
      <c r="I89" s="212">
        <v>3.3000000000000002E-2</v>
      </c>
      <c r="J89" s="212">
        <v>3.3000000000000002E-2</v>
      </c>
    </row>
    <row r="90" spans="1:10">
      <c r="B90" s="1" t="s">
        <v>12</v>
      </c>
      <c r="C90" s="3"/>
      <c r="D90" s="3" t="s">
        <v>171</v>
      </c>
      <c r="E90" s="4">
        <v>2E-3</v>
      </c>
      <c r="F90" s="4" t="s">
        <v>6</v>
      </c>
      <c r="G90" s="4">
        <v>2.4E-2</v>
      </c>
      <c r="H90" s="213">
        <v>2.4E-2</v>
      </c>
      <c r="I90" s="212">
        <v>8.9999999999999993E-3</v>
      </c>
      <c r="J90" s="212">
        <v>8.9999999999999993E-3</v>
      </c>
    </row>
    <row r="91" spans="1:10" customFormat="1" ht="12.75" customHeight="1">
      <c r="A91" s="1" t="s">
        <v>16</v>
      </c>
      <c r="B91" s="1"/>
      <c r="C91" s="3"/>
      <c r="D91" s="12"/>
      <c r="E91" s="4">
        <v>9.1999999999999998E-2</v>
      </c>
      <c r="F91" s="14" t="s">
        <v>6</v>
      </c>
      <c r="G91" s="14" t="s">
        <v>6</v>
      </c>
      <c r="H91" s="212" t="s">
        <v>6</v>
      </c>
      <c r="I91" s="212" t="s">
        <v>6</v>
      </c>
      <c r="J91" s="212" t="s">
        <v>6</v>
      </c>
    </row>
    <row r="92" spans="1:10" customFormat="1" ht="12.75" customHeight="1">
      <c r="A92" s="1" t="s">
        <v>139</v>
      </c>
      <c r="B92" s="1"/>
      <c r="C92" s="3"/>
      <c r="D92" s="12"/>
      <c r="E92" s="4">
        <v>0</v>
      </c>
      <c r="F92" s="14" t="s">
        <v>6</v>
      </c>
      <c r="G92" s="14" t="s">
        <v>6</v>
      </c>
      <c r="H92" s="212" t="s">
        <v>6</v>
      </c>
      <c r="I92" s="212" t="s">
        <v>6</v>
      </c>
      <c r="J92" s="212" t="s">
        <v>6</v>
      </c>
    </row>
    <row r="93" spans="1:10" customFormat="1" ht="12.75" customHeight="1">
      <c r="A93" s="215" t="s">
        <v>900</v>
      </c>
      <c r="B93" s="1"/>
      <c r="C93" s="3"/>
      <c r="D93" s="12"/>
      <c r="E93" s="12"/>
      <c r="F93" s="12"/>
      <c r="G93" s="12"/>
      <c r="H93" s="214">
        <f>SUM($E91:$E92,H88:H90,H84)</f>
        <v>2.2560000000000002</v>
      </c>
      <c r="I93" s="214">
        <f>SUM($E91:$E92,I88:I90,I84)</f>
        <v>1.8530000000000002</v>
      </c>
      <c r="J93" s="214">
        <f>SUM($E91:$E92,J88:J90,J84)</f>
        <v>1.8530000000000002</v>
      </c>
    </row>
    <row r="94" spans="1:10" customFormat="1" ht="12.75" customHeight="1">
      <c r="A94" s="13" t="s">
        <v>208</v>
      </c>
      <c r="B94" s="28"/>
      <c r="C94" s="13"/>
      <c r="D94" s="25"/>
      <c r="E94" s="123"/>
      <c r="F94" s="123"/>
      <c r="G94" s="17"/>
      <c r="H94" s="16"/>
      <c r="I94" s="123"/>
    </row>
    <row r="95" spans="1:10" customFormat="1" ht="12.75" customHeight="1">
      <c r="A95" s="218" t="s">
        <v>901</v>
      </c>
      <c r="B95" s="219"/>
      <c r="C95" s="218"/>
      <c r="D95" s="220"/>
      <c r="E95" s="221"/>
      <c r="F95" s="222"/>
      <c r="G95" s="222"/>
      <c r="H95" s="223"/>
      <c r="I95" s="221"/>
      <c r="J95" s="223"/>
    </row>
    <row r="96" spans="1:10">
      <c r="D96" s="38"/>
    </row>
    <row r="97" spans="1:10">
      <c r="A97" s="68" t="s">
        <v>111</v>
      </c>
    </row>
    <row r="98" spans="1:10">
      <c r="B98" s="10"/>
      <c r="C98" s="1"/>
      <c r="D98" s="1"/>
      <c r="E98" s="1"/>
      <c r="F98" s="1"/>
      <c r="G98" s="1"/>
      <c r="H98" s="1"/>
      <c r="I98" s="65"/>
      <c r="J98" s="65"/>
    </row>
    <row r="99" spans="1:10">
      <c r="A99" s="1" t="s">
        <v>123</v>
      </c>
      <c r="B99" s="1"/>
      <c r="C99" s="3"/>
      <c r="D99" s="3" t="s">
        <v>168</v>
      </c>
      <c r="E99" s="26">
        <v>2.5390000000000001</v>
      </c>
      <c r="F99" s="18" t="s">
        <v>6</v>
      </c>
      <c r="G99" s="18">
        <v>3.0390000000000001</v>
      </c>
      <c r="H99" s="213">
        <v>3.0390000000000001</v>
      </c>
      <c r="I99" s="213">
        <v>2.706</v>
      </c>
      <c r="J99" s="213">
        <v>2.706</v>
      </c>
    </row>
    <row r="100" spans="1:10" customFormat="1" ht="15.6" customHeight="1">
      <c r="A100" s="1" t="s">
        <v>890</v>
      </c>
      <c r="B100" s="1"/>
      <c r="C100" s="3"/>
      <c r="D100" s="14"/>
      <c r="E100" s="26">
        <v>2.5390000000000001</v>
      </c>
      <c r="F100" s="18">
        <v>3.0390000000000001</v>
      </c>
      <c r="G100" s="18" t="s">
        <v>6</v>
      </c>
      <c r="H100" s="18">
        <v>3.0390000000000001</v>
      </c>
      <c r="I100" s="18">
        <f>2.706+0.5</f>
        <v>3.206</v>
      </c>
      <c r="J100" s="18">
        <f>J99+0.333</f>
        <v>3.0390000000000001</v>
      </c>
    </row>
    <row r="101" spans="1:10">
      <c r="A101" s="6" t="s">
        <v>191</v>
      </c>
      <c r="B101" s="6"/>
      <c r="C101" s="3"/>
      <c r="D101" s="3"/>
      <c r="E101" s="181"/>
      <c r="F101" s="181"/>
      <c r="G101" s="181"/>
      <c r="H101" s="181"/>
      <c r="I101" s="181"/>
      <c r="J101" s="181"/>
    </row>
    <row r="102" spans="1:10">
      <c r="A102" s="1"/>
      <c r="B102" s="1" t="s">
        <v>10</v>
      </c>
      <c r="C102" s="3"/>
      <c r="D102" s="3" t="s">
        <v>169</v>
      </c>
      <c r="E102" s="14">
        <v>9.6000000000000002E-2</v>
      </c>
      <c r="F102" s="4" t="s">
        <v>6</v>
      </c>
      <c r="G102" s="4">
        <v>0.33900000000000002</v>
      </c>
      <c r="H102" s="213">
        <v>0.33900000000000002</v>
      </c>
      <c r="I102" s="213">
        <v>0.33900000000000002</v>
      </c>
      <c r="J102" s="213">
        <v>0.33900000000000002</v>
      </c>
    </row>
    <row r="103" spans="1:10">
      <c r="A103" s="1"/>
      <c r="B103" s="1" t="s">
        <v>11</v>
      </c>
      <c r="C103" s="3"/>
      <c r="D103" s="3" t="s">
        <v>170</v>
      </c>
      <c r="E103" s="14">
        <v>1.4999999999999999E-2</v>
      </c>
      <c r="F103" s="4" t="s">
        <v>6</v>
      </c>
      <c r="G103" s="4">
        <v>0.127</v>
      </c>
      <c r="H103" s="213">
        <v>0.127</v>
      </c>
      <c r="I103" s="213">
        <v>5.1999999999999998E-2</v>
      </c>
      <c r="J103" s="213">
        <v>5.1999999999999998E-2</v>
      </c>
    </row>
    <row r="104" spans="1:10">
      <c r="B104" s="1" t="s">
        <v>12</v>
      </c>
      <c r="C104" s="3"/>
      <c r="D104" s="3" t="s">
        <v>171</v>
      </c>
      <c r="E104" s="14">
        <v>7.0000000000000001E-3</v>
      </c>
      <c r="F104" s="4" t="s">
        <v>6</v>
      </c>
      <c r="G104" s="4">
        <v>4.9000000000000002E-2</v>
      </c>
      <c r="H104" s="213">
        <v>4.9000000000000002E-2</v>
      </c>
      <c r="I104" s="213">
        <v>2.1000000000000001E-2</v>
      </c>
      <c r="J104" s="213">
        <v>2.1000000000000001E-2</v>
      </c>
    </row>
    <row r="105" spans="1:10" customFormat="1" ht="12.75" customHeight="1">
      <c r="A105" s="1" t="s">
        <v>16</v>
      </c>
      <c r="B105" s="1"/>
      <c r="C105" s="3"/>
      <c r="D105" s="12"/>
      <c r="E105" s="4">
        <v>0.14099999999999999</v>
      </c>
      <c r="F105" s="14" t="s">
        <v>6</v>
      </c>
      <c r="G105" s="14" t="s">
        <v>6</v>
      </c>
      <c r="H105" s="212" t="s">
        <v>6</v>
      </c>
      <c r="I105" s="212" t="s">
        <v>6</v>
      </c>
      <c r="J105" s="212" t="s">
        <v>6</v>
      </c>
    </row>
    <row r="106" spans="1:10" customFormat="1" ht="12.75" customHeight="1">
      <c r="A106" s="1" t="s">
        <v>139</v>
      </c>
      <c r="B106" s="1"/>
      <c r="C106" s="3"/>
      <c r="D106" s="12"/>
      <c r="E106" s="4">
        <v>0</v>
      </c>
      <c r="F106" s="14" t="s">
        <v>6</v>
      </c>
      <c r="G106" s="14" t="s">
        <v>6</v>
      </c>
      <c r="H106" s="212" t="s">
        <v>6</v>
      </c>
      <c r="I106" s="212" t="s">
        <v>6</v>
      </c>
      <c r="J106" s="212" t="s">
        <v>6</v>
      </c>
    </row>
    <row r="107" spans="1:10" s="68" customFormat="1" ht="12.75" customHeight="1">
      <c r="A107" s="215" t="s">
        <v>900</v>
      </c>
      <c r="B107" s="10"/>
      <c r="C107" s="216"/>
      <c r="D107" s="217"/>
      <c r="E107" s="217"/>
      <c r="F107" s="217"/>
      <c r="G107" s="217"/>
      <c r="H107" s="214">
        <f>SUM($E105:$E106,H102:H104,H99)</f>
        <v>3.6950000000000003</v>
      </c>
      <c r="I107" s="214">
        <f>SUM($E105:$E106,I102:I104,I99)</f>
        <v>3.2589999999999999</v>
      </c>
      <c r="J107" s="214">
        <f>SUM($E105:$E106,J102:J104,J99)</f>
        <v>3.2589999999999999</v>
      </c>
    </row>
    <row r="108" spans="1:10" customFormat="1" ht="12.75" customHeight="1">
      <c r="A108" s="218" t="s">
        <v>901</v>
      </c>
      <c r="B108" s="219"/>
      <c r="C108" s="218"/>
      <c r="D108" s="220"/>
      <c r="E108" s="221"/>
      <c r="F108" s="222"/>
      <c r="G108" s="222"/>
      <c r="H108" s="223"/>
      <c r="I108" s="221"/>
      <c r="J108" s="223"/>
    </row>
    <row r="109" spans="1:10" customFormat="1"/>
    <row r="110" spans="1:10" ht="12" customHeight="1">
      <c r="A110" s="148" t="s">
        <v>98</v>
      </c>
      <c r="B110" s="149"/>
      <c r="C110" s="150"/>
      <c r="D110" s="38"/>
    </row>
    <row r="111" spans="1:10" ht="15" customHeight="1">
      <c r="A111" s="173"/>
      <c r="D111" s="173"/>
      <c r="E111" s="173"/>
      <c r="F111" s="192"/>
    </row>
    <row r="112" spans="1:10">
      <c r="A112" s="27" t="s">
        <v>134</v>
      </c>
      <c r="B112" s="173"/>
      <c r="C112" s="173"/>
      <c r="D112" s="173"/>
    </row>
    <row r="113" spans="1:11">
      <c r="A113" s="45" t="s">
        <v>26</v>
      </c>
      <c r="D113" s="174" t="s">
        <v>60</v>
      </c>
      <c r="E113" s="40">
        <v>1340.13</v>
      </c>
      <c r="F113" s="40">
        <f>SUM(F114:F121)</f>
        <v>1402.6499999999999</v>
      </c>
      <c r="G113" s="40">
        <f>SUM(G114:G121)</f>
        <v>1394.96</v>
      </c>
      <c r="H113" s="40">
        <f>SUM(H114:H121)</f>
        <v>1428.12</v>
      </c>
      <c r="I113" s="40">
        <f>SUM(I114:I121)</f>
        <v>1438.8400000000001</v>
      </c>
      <c r="J113" s="40">
        <f>SUM(J114:J121)</f>
        <v>1438.8400000000001</v>
      </c>
    </row>
    <row r="114" spans="1:11">
      <c r="A114" s="28" t="s">
        <v>17</v>
      </c>
      <c r="D114" s="174" t="s">
        <v>61</v>
      </c>
      <c r="E114" s="40">
        <v>140.84</v>
      </c>
      <c r="F114" s="40">
        <v>169.791</v>
      </c>
      <c r="G114" s="40">
        <f>171.22-0.01</f>
        <v>171.21</v>
      </c>
      <c r="H114" s="40">
        <v>175.285</v>
      </c>
      <c r="I114" s="40">
        <v>173.59</v>
      </c>
      <c r="J114" s="40">
        <v>173.59</v>
      </c>
      <c r="K114" s="209"/>
    </row>
    <row r="115" spans="1:11">
      <c r="A115" s="28" t="s">
        <v>36</v>
      </c>
      <c r="D115" s="174" t="s">
        <v>62</v>
      </c>
      <c r="E115" s="40">
        <v>382.7</v>
      </c>
      <c r="F115" s="40">
        <v>393.416</v>
      </c>
      <c r="G115" s="40">
        <v>397.38</v>
      </c>
      <c r="H115" s="40">
        <v>406.82499999999999</v>
      </c>
      <c r="I115" s="40">
        <v>403.75</v>
      </c>
      <c r="J115" s="40">
        <v>403.75</v>
      </c>
    </row>
    <row r="116" spans="1:11">
      <c r="A116" s="28" t="s">
        <v>27</v>
      </c>
      <c r="D116" s="174" t="s">
        <v>63</v>
      </c>
      <c r="E116" s="40">
        <v>151.22</v>
      </c>
      <c r="F116" s="40">
        <v>155.45400000000001</v>
      </c>
      <c r="G116" s="40">
        <v>157.02000000000001</v>
      </c>
      <c r="H116" s="40">
        <v>160.75</v>
      </c>
      <c r="I116" s="40">
        <v>159.54</v>
      </c>
      <c r="J116" s="40">
        <v>159.54</v>
      </c>
    </row>
    <row r="117" spans="1:11">
      <c r="A117" s="176" t="s">
        <v>182</v>
      </c>
      <c r="B117" s="176"/>
      <c r="C117" s="175"/>
      <c r="D117" s="178" t="s">
        <v>64</v>
      </c>
      <c r="E117" s="40">
        <v>299.5</v>
      </c>
      <c r="F117" s="40">
        <v>308.05699999999996</v>
      </c>
      <c r="G117" s="40">
        <v>289.83999999999997</v>
      </c>
      <c r="H117" s="40">
        <v>297.26</v>
      </c>
      <c r="I117" s="40">
        <v>316.73</v>
      </c>
      <c r="J117" s="40">
        <v>316.73</v>
      </c>
    </row>
    <row r="118" spans="1:11">
      <c r="A118" s="176" t="s">
        <v>183</v>
      </c>
      <c r="B118" s="176"/>
      <c r="C118" s="175"/>
      <c r="D118" s="178" t="s">
        <v>64</v>
      </c>
      <c r="E118" s="40">
        <v>21.54</v>
      </c>
      <c r="F118" s="40">
        <v>21.972999999999999</v>
      </c>
      <c r="G118" s="40">
        <v>21.97</v>
      </c>
      <c r="H118" s="40">
        <v>21.97</v>
      </c>
      <c r="I118" s="40">
        <v>21.97</v>
      </c>
      <c r="J118" s="40">
        <v>21.97</v>
      </c>
    </row>
    <row r="119" spans="1:11" ht="28.5" customHeight="1">
      <c r="A119" s="231" t="s">
        <v>192</v>
      </c>
      <c r="B119" s="231"/>
      <c r="C119" s="175"/>
      <c r="D119" s="178" t="s">
        <v>65</v>
      </c>
      <c r="E119" s="40">
        <v>23.39</v>
      </c>
      <c r="F119" s="40">
        <v>24.04</v>
      </c>
      <c r="G119" s="40">
        <v>24.29</v>
      </c>
      <c r="H119" s="40">
        <v>24.86</v>
      </c>
      <c r="I119" s="40">
        <v>24.67</v>
      </c>
      <c r="J119" s="40">
        <v>24.67</v>
      </c>
    </row>
    <row r="120" spans="1:11">
      <c r="A120" s="28" t="s">
        <v>37</v>
      </c>
      <c r="D120" s="174" t="s">
        <v>66</v>
      </c>
      <c r="E120" s="40">
        <v>189.59</v>
      </c>
      <c r="F120" s="40">
        <v>194.89599999999999</v>
      </c>
      <c r="G120" s="40">
        <v>196.86</v>
      </c>
      <c r="H120" s="40">
        <v>201.54</v>
      </c>
      <c r="I120" s="40">
        <v>200.02</v>
      </c>
      <c r="J120" s="40">
        <v>200.02</v>
      </c>
    </row>
    <row r="121" spans="1:11" ht="15" customHeight="1">
      <c r="A121" s="28" t="s">
        <v>38</v>
      </c>
      <c r="D121" s="174" t="s">
        <v>67</v>
      </c>
      <c r="E121" s="40">
        <v>131.35</v>
      </c>
      <c r="F121" s="40">
        <v>135.023</v>
      </c>
      <c r="G121" s="40">
        <v>136.38999999999999</v>
      </c>
      <c r="H121" s="40">
        <v>139.63</v>
      </c>
      <c r="I121" s="40">
        <v>138.57</v>
      </c>
      <c r="J121" s="40">
        <v>138.57</v>
      </c>
    </row>
    <row r="122" spans="1:11">
      <c r="D122" s="174"/>
      <c r="E122" s="120"/>
      <c r="F122" s="120"/>
      <c r="G122" s="120"/>
      <c r="H122" s="107"/>
      <c r="I122" s="107"/>
      <c r="J122" s="120"/>
    </row>
    <row r="123" spans="1:11">
      <c r="A123" s="27" t="s">
        <v>135</v>
      </c>
      <c r="D123" s="38"/>
      <c r="G123" s="186"/>
    </row>
    <row r="124" spans="1:11">
      <c r="A124" s="45" t="s">
        <v>26</v>
      </c>
      <c r="D124" s="174" t="s">
        <v>167</v>
      </c>
      <c r="E124" s="40">
        <v>184.09</v>
      </c>
      <c r="F124" s="40">
        <f>SUM(F125:F132)</f>
        <v>189.23999999999998</v>
      </c>
      <c r="G124" s="40">
        <f t="shared" ref="G124:H124" si="2">SUM(G125:G132)</f>
        <v>187.77</v>
      </c>
      <c r="H124" s="40">
        <f t="shared" si="2"/>
        <v>192.74</v>
      </c>
      <c r="I124" s="40">
        <f>SUM(I125:I132)</f>
        <v>194.21</v>
      </c>
      <c r="J124" s="40">
        <f>SUM(J125:J132)</f>
        <v>194.21</v>
      </c>
    </row>
    <row r="125" spans="1:11">
      <c r="A125" s="28" t="s">
        <v>17</v>
      </c>
      <c r="D125" s="174" t="s">
        <v>160</v>
      </c>
      <c r="E125" s="40">
        <v>40.5</v>
      </c>
      <c r="F125" s="40">
        <v>41.63</v>
      </c>
      <c r="G125" s="40">
        <v>41.31</v>
      </c>
      <c r="H125" s="40">
        <v>42.4</v>
      </c>
      <c r="I125" s="40">
        <v>42.72</v>
      </c>
      <c r="J125" s="40">
        <v>42.72</v>
      </c>
    </row>
    <row r="126" spans="1:11">
      <c r="A126" s="28" t="s">
        <v>36</v>
      </c>
      <c r="D126" s="174" t="s">
        <v>161</v>
      </c>
      <c r="E126" s="40" t="s">
        <v>6</v>
      </c>
      <c r="F126" s="40" t="s">
        <v>6</v>
      </c>
      <c r="G126" s="40" t="s">
        <v>6</v>
      </c>
      <c r="H126" s="40" t="s">
        <v>6</v>
      </c>
      <c r="I126" s="40" t="s">
        <v>6</v>
      </c>
      <c r="J126" s="40" t="s">
        <v>6</v>
      </c>
    </row>
    <row r="127" spans="1:11">
      <c r="A127" s="28" t="s">
        <v>27</v>
      </c>
      <c r="D127" s="174" t="s">
        <v>162</v>
      </c>
      <c r="E127" s="40">
        <v>44.18</v>
      </c>
      <c r="F127" s="40">
        <v>45.42</v>
      </c>
      <c r="G127" s="40">
        <v>45.06</v>
      </c>
      <c r="H127" s="40">
        <v>46.26</v>
      </c>
      <c r="I127" s="40">
        <v>46.61</v>
      </c>
      <c r="J127" s="40">
        <v>46.61</v>
      </c>
    </row>
    <row r="128" spans="1:11">
      <c r="A128" s="176" t="s">
        <v>182</v>
      </c>
      <c r="B128" s="176"/>
      <c r="C128" s="175"/>
      <c r="D128" s="174" t="s">
        <v>163</v>
      </c>
      <c r="E128" s="40">
        <v>86.06</v>
      </c>
      <c r="F128" s="40">
        <v>88.46</v>
      </c>
      <c r="G128" s="40">
        <v>87.78</v>
      </c>
      <c r="H128" s="40">
        <v>90.1</v>
      </c>
      <c r="I128" s="40">
        <v>90.789999999999992</v>
      </c>
      <c r="J128" s="40">
        <v>90.79</v>
      </c>
    </row>
    <row r="129" spans="1:10">
      <c r="A129" s="176" t="s">
        <v>183</v>
      </c>
      <c r="B129" s="176"/>
      <c r="C129" s="175"/>
      <c r="D129" s="174" t="s">
        <v>163</v>
      </c>
      <c r="E129" s="40">
        <v>5.99</v>
      </c>
      <c r="F129" s="40">
        <v>6.16</v>
      </c>
      <c r="G129" s="40">
        <v>6.11</v>
      </c>
      <c r="H129" s="40">
        <v>6.27</v>
      </c>
      <c r="I129" s="40">
        <v>6.32</v>
      </c>
      <c r="J129" s="40">
        <v>6.32</v>
      </c>
    </row>
    <row r="130" spans="1:10" ht="28.5" customHeight="1">
      <c r="A130" s="231" t="s">
        <v>192</v>
      </c>
      <c r="B130" s="231"/>
      <c r="C130" s="175"/>
      <c r="D130" s="174" t="s">
        <v>164</v>
      </c>
      <c r="E130" s="40">
        <v>7.36</v>
      </c>
      <c r="F130" s="40">
        <v>7.57</v>
      </c>
      <c r="G130" s="40">
        <v>7.51</v>
      </c>
      <c r="H130" s="40">
        <v>7.71</v>
      </c>
      <c r="I130" s="40">
        <v>7.77</v>
      </c>
      <c r="J130" s="40">
        <v>7.77</v>
      </c>
    </row>
    <row r="131" spans="1:10">
      <c r="A131" s="28" t="s">
        <v>37</v>
      </c>
      <c r="D131" s="174" t="s">
        <v>165</v>
      </c>
      <c r="E131" s="40" t="s">
        <v>6</v>
      </c>
      <c r="F131" s="40" t="s">
        <v>6</v>
      </c>
      <c r="G131" s="40" t="s">
        <v>6</v>
      </c>
      <c r="H131" s="40" t="s">
        <v>6</v>
      </c>
      <c r="I131" s="40" t="s">
        <v>6</v>
      </c>
      <c r="J131" s="40" t="s">
        <v>6</v>
      </c>
    </row>
    <row r="132" spans="1:10" ht="15" customHeight="1">
      <c r="A132" s="28" t="s">
        <v>38</v>
      </c>
      <c r="D132" s="174" t="s">
        <v>166</v>
      </c>
      <c r="E132" s="40" t="s">
        <v>6</v>
      </c>
      <c r="F132" s="40" t="s">
        <v>6</v>
      </c>
      <c r="G132" s="40" t="s">
        <v>6</v>
      </c>
      <c r="H132" s="40" t="s">
        <v>6</v>
      </c>
      <c r="I132" s="40" t="s">
        <v>6</v>
      </c>
      <c r="J132" s="40" t="s">
        <v>6</v>
      </c>
    </row>
    <row r="133" spans="1:10" ht="15" customHeight="1">
      <c r="A133" s="202" t="s">
        <v>219</v>
      </c>
      <c r="D133" s="199"/>
      <c r="E133" s="120"/>
      <c r="F133" s="120"/>
      <c r="G133" s="120"/>
      <c r="H133" s="120"/>
      <c r="I133" s="120"/>
      <c r="J133" s="120"/>
    </row>
    <row r="134" spans="1:10" ht="24" customHeight="1">
      <c r="A134" s="34"/>
      <c r="B134" s="34"/>
      <c r="C134" s="34"/>
      <c r="D134" s="173"/>
      <c r="E134" s="173"/>
      <c r="F134" s="192"/>
      <c r="G134" s="34"/>
      <c r="H134" s="34"/>
      <c r="I134" s="34"/>
      <c r="J134" s="34"/>
    </row>
    <row r="135" spans="1:10" s="34" customFormat="1">
      <c r="A135" s="27" t="s">
        <v>217</v>
      </c>
      <c r="B135" s="28"/>
      <c r="C135" s="28"/>
      <c r="D135" s="38" t="s">
        <v>159</v>
      </c>
      <c r="E135" s="57">
        <v>1.77E-2</v>
      </c>
      <c r="F135" s="57">
        <v>1.7600000000000001E-2</v>
      </c>
      <c r="G135" s="57">
        <v>1.7500000000000002E-2</v>
      </c>
      <c r="H135" s="57">
        <v>1.89E-2</v>
      </c>
      <c r="I135" s="57">
        <v>1.8800000000000001E-2</v>
      </c>
      <c r="J135" s="57">
        <v>1.8800000000000001E-2</v>
      </c>
    </row>
    <row r="136" spans="1:10" s="34" customFormat="1">
      <c r="A136" s="27" t="s">
        <v>862</v>
      </c>
      <c r="B136" s="28"/>
      <c r="C136" s="28"/>
      <c r="D136" s="38" t="s">
        <v>159</v>
      </c>
      <c r="E136" s="57">
        <v>1.77E-2</v>
      </c>
      <c r="F136" s="57" t="s">
        <v>6</v>
      </c>
      <c r="G136" s="57" t="s">
        <v>6</v>
      </c>
      <c r="H136" s="57">
        <v>1.89E-2</v>
      </c>
      <c r="I136" s="57">
        <v>1.89E-2</v>
      </c>
      <c r="J136" s="57">
        <v>1.89E-2</v>
      </c>
    </row>
    <row r="137" spans="1:10" ht="14.25" customHeight="1">
      <c r="D137" s="38"/>
    </row>
    <row r="138" spans="1:10" s="34" customFormat="1">
      <c r="A138" s="27" t="s">
        <v>879</v>
      </c>
      <c r="B138" s="28"/>
      <c r="C138" s="28"/>
      <c r="D138" s="38" t="s">
        <v>159</v>
      </c>
      <c r="E138" s="57" t="s">
        <v>878</v>
      </c>
      <c r="F138" s="57" t="s">
        <v>878</v>
      </c>
      <c r="G138" s="57" t="s">
        <v>878</v>
      </c>
      <c r="H138" s="57" t="s">
        <v>860</v>
      </c>
      <c r="I138" s="57" t="s">
        <v>878</v>
      </c>
      <c r="J138" s="57" t="s">
        <v>860</v>
      </c>
    </row>
    <row r="139" spans="1:10" ht="14.25" customHeight="1">
      <c r="D139" s="38"/>
    </row>
    <row r="140" spans="1:10" ht="14.25" customHeight="1">
      <c r="A140" s="27" t="s">
        <v>140</v>
      </c>
      <c r="D140" s="38"/>
    </row>
    <row r="141" spans="1:10">
      <c r="A141" s="28" t="s">
        <v>218</v>
      </c>
      <c r="D141" s="38" t="s">
        <v>68</v>
      </c>
      <c r="E141" s="39">
        <v>1.1499999999999999</v>
      </c>
      <c r="F141" s="39" t="s">
        <v>6</v>
      </c>
      <c r="G141" s="144" t="s">
        <v>6</v>
      </c>
      <c r="H141" s="39" t="s">
        <v>6</v>
      </c>
      <c r="I141" s="39" t="s">
        <v>6</v>
      </c>
      <c r="J141" s="39" t="s">
        <v>6</v>
      </c>
    </row>
    <row r="142" spans="1:10" ht="15" customHeight="1">
      <c r="A142" s="28" t="s">
        <v>212</v>
      </c>
      <c r="D142" s="38" t="s">
        <v>69</v>
      </c>
      <c r="E142" s="183"/>
      <c r="F142" s="183"/>
      <c r="G142" s="184"/>
      <c r="H142" s="183"/>
      <c r="I142" s="183"/>
      <c r="J142" s="183"/>
    </row>
    <row r="143" spans="1:10" customFormat="1">
      <c r="A143" s="179" t="s">
        <v>210</v>
      </c>
      <c r="B143" s="28"/>
      <c r="C143" s="138"/>
      <c r="E143" s="48">
        <v>1.0075000000000001</v>
      </c>
      <c r="F143" s="196" t="s">
        <v>6</v>
      </c>
      <c r="G143" s="180" t="s">
        <v>6</v>
      </c>
      <c r="H143" s="196" t="s">
        <v>6</v>
      </c>
      <c r="I143" s="196" t="s">
        <v>6</v>
      </c>
      <c r="J143" s="48" t="s">
        <v>6</v>
      </c>
    </row>
    <row r="144" spans="1:10" customFormat="1">
      <c r="A144" s="179" t="s">
        <v>211</v>
      </c>
      <c r="B144" s="28"/>
      <c r="C144" s="138"/>
      <c r="E144" s="48">
        <v>0.995</v>
      </c>
      <c r="F144" s="196" t="s">
        <v>6</v>
      </c>
      <c r="G144" s="180" t="s">
        <v>6</v>
      </c>
      <c r="H144" s="196" t="s">
        <v>6</v>
      </c>
      <c r="I144" s="196" t="s">
        <v>6</v>
      </c>
      <c r="J144" s="48" t="s">
        <v>6</v>
      </c>
    </row>
    <row r="145" spans="1:10">
      <c r="D145" s="38"/>
      <c r="E145" s="34"/>
      <c r="F145" s="34"/>
      <c r="G145" s="34"/>
      <c r="H145" s="34"/>
      <c r="I145" s="34"/>
      <c r="J145" s="34"/>
    </row>
    <row r="146" spans="1:10">
      <c r="A146" s="27" t="s">
        <v>116</v>
      </c>
      <c r="D146" s="38" t="s">
        <v>51</v>
      </c>
      <c r="E146" s="39">
        <v>24</v>
      </c>
      <c r="F146" s="39" t="s">
        <v>6</v>
      </c>
      <c r="G146" s="49" t="s">
        <v>6</v>
      </c>
      <c r="H146" s="39" t="s">
        <v>6</v>
      </c>
      <c r="I146" s="39" t="s">
        <v>6</v>
      </c>
      <c r="J146" s="49" t="s">
        <v>6</v>
      </c>
    </row>
    <row r="147" spans="1:10">
      <c r="A147" s="27"/>
      <c r="D147" s="38"/>
      <c r="E147" s="92"/>
      <c r="F147" s="92"/>
      <c r="G147" s="92"/>
      <c r="H147" s="92"/>
      <c r="I147" s="92"/>
      <c r="J147" s="92"/>
    </row>
    <row r="148" spans="1:10">
      <c r="A148" s="27" t="s">
        <v>157</v>
      </c>
      <c r="D148" s="38" t="s">
        <v>173</v>
      </c>
      <c r="E148" s="56">
        <v>0.13500000000000001</v>
      </c>
      <c r="F148" s="56" t="s">
        <v>6</v>
      </c>
      <c r="G148" s="39" t="s">
        <v>6</v>
      </c>
      <c r="H148" s="56" t="s">
        <v>6</v>
      </c>
      <c r="I148" s="56" t="s">
        <v>6</v>
      </c>
      <c r="J148" s="56" t="s">
        <v>6</v>
      </c>
    </row>
    <row r="150" spans="1:10">
      <c r="A150" s="27" t="s">
        <v>136</v>
      </c>
      <c r="E150" s="40">
        <f t="shared" ref="E150:J150" si="3">E154</f>
        <v>8726.2000000000007</v>
      </c>
      <c r="F150" s="40">
        <f t="shared" si="3"/>
        <v>9041.8870986448492</v>
      </c>
      <c r="G150" s="40">
        <f t="shared" si="3"/>
        <v>9101.899760808752</v>
      </c>
      <c r="H150" s="40">
        <f t="shared" si="3"/>
        <v>9320.6</v>
      </c>
      <c r="I150" s="40">
        <f t="shared" si="3"/>
        <v>9362.1200000000008</v>
      </c>
      <c r="J150" s="40">
        <f t="shared" si="3"/>
        <v>9341.94</v>
      </c>
    </row>
    <row r="151" spans="1:10">
      <c r="A151" s="59"/>
    </row>
    <row r="152" spans="1:10" ht="10.5" customHeight="1">
      <c r="A152" s="27" t="s">
        <v>117</v>
      </c>
      <c r="F152" s="186"/>
    </row>
    <row r="153" spans="1:10">
      <c r="A153" s="28" t="s">
        <v>83</v>
      </c>
      <c r="D153" s="38" t="s">
        <v>128</v>
      </c>
      <c r="E153" s="40">
        <v>9718.57</v>
      </c>
      <c r="F153" s="40">
        <v>9999.626165635731</v>
      </c>
      <c r="G153" s="40">
        <v>10047.032824503678</v>
      </c>
      <c r="H153" s="40">
        <v>10264.48</v>
      </c>
      <c r="I153" s="40">
        <v>10292.24</v>
      </c>
      <c r="J153" s="40">
        <v>10284.31</v>
      </c>
    </row>
    <row r="154" spans="1:10">
      <c r="A154" s="28" t="s">
        <v>84</v>
      </c>
      <c r="D154" s="38" t="s">
        <v>129</v>
      </c>
      <c r="E154" s="40">
        <v>8726.2000000000007</v>
      </c>
      <c r="F154" s="40">
        <v>9041.8870986448492</v>
      </c>
      <c r="G154" s="40">
        <v>9101.899760808752</v>
      </c>
      <c r="H154" s="40">
        <v>9320.6</v>
      </c>
      <c r="I154" s="40">
        <v>9362.1200000000008</v>
      </c>
      <c r="J154" s="40">
        <v>9341.94</v>
      </c>
    </row>
    <row r="155" spans="1:10" ht="12.75" customHeight="1">
      <c r="E155" s="108"/>
      <c r="F155" s="108"/>
      <c r="G155" s="108"/>
    </row>
    <row r="156" spans="1:10" ht="12.75" customHeight="1">
      <c r="A156" s="27" t="s">
        <v>118</v>
      </c>
      <c r="E156" s="62">
        <v>1.2</v>
      </c>
      <c r="F156" s="62" t="s">
        <v>6</v>
      </c>
      <c r="G156" s="62" t="s">
        <v>6</v>
      </c>
      <c r="H156" s="62" t="s">
        <v>6</v>
      </c>
      <c r="I156" s="62">
        <v>1.6</v>
      </c>
      <c r="J156" s="62" t="s">
        <v>6</v>
      </c>
    </row>
    <row r="157" spans="1:10" ht="12.75" customHeight="1">
      <c r="A157" s="27" t="s">
        <v>867</v>
      </c>
      <c r="E157" s="62">
        <v>1.2</v>
      </c>
      <c r="F157" s="62" t="s">
        <v>6</v>
      </c>
      <c r="G157" s="62" t="s">
        <v>6</v>
      </c>
      <c r="H157" s="62" t="s">
        <v>6</v>
      </c>
      <c r="I157" s="62">
        <v>1.2</v>
      </c>
      <c r="J157" s="62" t="s">
        <v>6</v>
      </c>
    </row>
    <row r="158" spans="1:10" ht="12.75" customHeight="1"/>
    <row r="159" spans="1:10">
      <c r="A159" s="148" t="s">
        <v>76</v>
      </c>
      <c r="B159" s="149"/>
      <c r="C159" s="150"/>
    </row>
    <row r="160" spans="1:10" ht="15" customHeight="1">
      <c r="A160" s="173"/>
      <c r="B160" s="173"/>
      <c r="C160" s="173"/>
    </row>
    <row r="161" spans="1:10">
      <c r="A161" s="27" t="s">
        <v>122</v>
      </c>
    </row>
    <row r="162" spans="1:10">
      <c r="A162" s="28" t="s">
        <v>52</v>
      </c>
    </row>
    <row r="163" spans="1:10">
      <c r="A163" s="28" t="s">
        <v>4</v>
      </c>
      <c r="B163" s="38"/>
      <c r="D163" s="38" t="s">
        <v>70</v>
      </c>
      <c r="E163" s="49">
        <v>23</v>
      </c>
      <c r="F163" s="49" t="s">
        <v>6</v>
      </c>
      <c r="G163" s="49" t="s">
        <v>6</v>
      </c>
      <c r="H163" s="49" t="s">
        <v>6</v>
      </c>
      <c r="I163" s="49" t="s">
        <v>6</v>
      </c>
      <c r="J163" s="49" t="s">
        <v>6</v>
      </c>
    </row>
    <row r="164" spans="1:10">
      <c r="A164" s="28" t="s">
        <v>5</v>
      </c>
      <c r="B164" s="38"/>
      <c r="C164" s="133"/>
      <c r="D164" s="109" t="s">
        <v>172</v>
      </c>
      <c r="E164" s="49">
        <v>23</v>
      </c>
      <c r="F164" s="49" t="s">
        <v>6</v>
      </c>
      <c r="G164" s="49" t="s">
        <v>6</v>
      </c>
      <c r="H164" s="49" t="s">
        <v>6</v>
      </c>
      <c r="I164" s="49" t="s">
        <v>6</v>
      </c>
      <c r="J164" s="49" t="s">
        <v>6</v>
      </c>
    </row>
    <row r="165" spans="1:10">
      <c r="B165" s="38"/>
      <c r="C165" s="133"/>
      <c r="D165" s="37"/>
      <c r="E165" s="92"/>
      <c r="F165" s="92"/>
      <c r="G165" s="92"/>
      <c r="H165" s="92"/>
      <c r="I165" s="92"/>
      <c r="J165" s="92"/>
    </row>
    <row r="166" spans="1:10">
      <c r="A166" s="28" t="s">
        <v>187</v>
      </c>
      <c r="B166" s="38"/>
      <c r="C166" s="133"/>
      <c r="D166" s="37"/>
      <c r="E166" s="49">
        <v>1.2</v>
      </c>
      <c r="F166" s="49" t="s">
        <v>6</v>
      </c>
      <c r="G166" s="49" t="s">
        <v>6</v>
      </c>
      <c r="H166" s="49" t="s">
        <v>6</v>
      </c>
      <c r="I166" s="49" t="s">
        <v>6</v>
      </c>
      <c r="J166" s="49" t="s">
        <v>6</v>
      </c>
    </row>
    <row r="167" spans="1:10">
      <c r="D167" s="133"/>
      <c r="E167" s="37"/>
      <c r="F167" s="37"/>
    </row>
    <row r="168" spans="1:10">
      <c r="A168" s="110" t="s">
        <v>79</v>
      </c>
      <c r="B168" s="45"/>
      <c r="D168" s="38"/>
    </row>
    <row r="169" spans="1:10">
      <c r="A169" s="110"/>
      <c r="B169" s="45"/>
      <c r="D169" s="38"/>
    </row>
    <row r="170" spans="1:10">
      <c r="A170" s="45" t="s">
        <v>26</v>
      </c>
      <c r="D170" s="174" t="s">
        <v>82</v>
      </c>
      <c r="E170" s="40">
        <v>1585.55</v>
      </c>
      <c r="F170" s="40">
        <v>1629.95</v>
      </c>
      <c r="G170" s="40">
        <f>ROUND(E170*1.02,2)</f>
        <v>1617.26</v>
      </c>
      <c r="H170" s="40">
        <v>1629.95</v>
      </c>
      <c r="I170" s="40">
        <v>1672.76</v>
      </c>
      <c r="J170" s="40">
        <v>1672.76</v>
      </c>
    </row>
    <row r="171" spans="1:10" ht="9" customHeight="1">
      <c r="E171" s="63"/>
      <c r="F171" s="63"/>
    </row>
    <row r="172" spans="1:10">
      <c r="A172" s="28" t="s">
        <v>75</v>
      </c>
      <c r="D172" s="111" t="s">
        <v>92</v>
      </c>
      <c r="E172" s="57">
        <v>2.5000000000000001E-2</v>
      </c>
      <c r="F172" s="57" t="s">
        <v>6</v>
      </c>
      <c r="G172" s="57" t="s">
        <v>6</v>
      </c>
      <c r="H172" s="57" t="s">
        <v>6</v>
      </c>
      <c r="I172" s="57" t="s">
        <v>6</v>
      </c>
      <c r="J172" s="57" t="s">
        <v>6</v>
      </c>
    </row>
    <row r="173" spans="1:10" ht="9" customHeight="1">
      <c r="A173" s="34"/>
      <c r="B173" s="59"/>
      <c r="C173" s="34"/>
      <c r="D173" s="37"/>
      <c r="E173" s="96"/>
      <c r="F173" s="96"/>
      <c r="G173" s="34"/>
      <c r="H173" s="34"/>
      <c r="I173" s="34"/>
      <c r="J173" s="34"/>
    </row>
    <row r="174" spans="1:10" s="34" customFormat="1">
      <c r="A174" s="28" t="s">
        <v>53</v>
      </c>
      <c r="B174" s="28"/>
      <c r="C174" s="28"/>
      <c r="D174" s="111" t="s">
        <v>93</v>
      </c>
      <c r="E174" s="57">
        <f>E175</f>
        <v>0.12520000000000001</v>
      </c>
      <c r="F174" s="57">
        <v>0.1196</v>
      </c>
      <c r="G174" s="57">
        <v>0.125</v>
      </c>
      <c r="H174" s="57">
        <v>0.12520000000000001</v>
      </c>
      <c r="I174" s="57">
        <v>0.1191</v>
      </c>
      <c r="J174" s="57">
        <v>0.1211</v>
      </c>
    </row>
    <row r="175" spans="1:10" s="34" customFormat="1">
      <c r="A175" s="28" t="s">
        <v>864</v>
      </c>
      <c r="B175" s="28"/>
      <c r="C175" s="28"/>
      <c r="D175" s="111" t="s">
        <v>93</v>
      </c>
      <c r="E175" s="57">
        <v>0.12520000000000001</v>
      </c>
      <c r="F175" s="57" t="s">
        <v>6</v>
      </c>
      <c r="G175" s="57">
        <v>0.1255</v>
      </c>
      <c r="H175" s="57">
        <v>0.1258</v>
      </c>
      <c r="I175" s="57">
        <v>0.1258</v>
      </c>
      <c r="J175" s="57">
        <v>0.1258</v>
      </c>
    </row>
    <row r="176" spans="1:10" ht="9" customHeight="1">
      <c r="D176" s="133"/>
      <c r="E176" s="37"/>
      <c r="F176" s="37"/>
    </row>
    <row r="177" spans="1:10">
      <c r="A177" s="28" t="s">
        <v>78</v>
      </c>
      <c r="D177" s="111" t="s">
        <v>94</v>
      </c>
      <c r="E177" s="39">
        <v>3.07</v>
      </c>
      <c r="F177" s="39" t="s">
        <v>6</v>
      </c>
      <c r="G177" s="49">
        <v>3.91</v>
      </c>
      <c r="H177" s="49">
        <v>3.91</v>
      </c>
      <c r="I177" s="49">
        <v>3.35</v>
      </c>
      <c r="J177" s="49">
        <v>3.35</v>
      </c>
    </row>
    <row r="178" spans="1:10" ht="12.75" customHeight="1"/>
    <row r="179" spans="1:10">
      <c r="A179" s="148" t="s">
        <v>77</v>
      </c>
      <c r="B179" s="149"/>
      <c r="C179" s="150"/>
      <c r="D179" s="133"/>
    </row>
    <row r="180" spans="1:10" ht="12.75" customHeight="1">
      <c r="D180" s="133"/>
    </row>
    <row r="181" spans="1:10">
      <c r="A181" s="27" t="s">
        <v>77</v>
      </c>
      <c r="D181" s="133"/>
    </row>
    <row r="182" spans="1:10">
      <c r="A182" s="28" t="s">
        <v>52</v>
      </c>
      <c r="D182" s="38" t="s">
        <v>71</v>
      </c>
      <c r="E182" s="49">
        <v>19</v>
      </c>
      <c r="F182" s="49" t="s">
        <v>6</v>
      </c>
      <c r="G182" s="49" t="s">
        <v>6</v>
      </c>
      <c r="H182" s="49" t="s">
        <v>6</v>
      </c>
      <c r="I182" s="49" t="s">
        <v>6</v>
      </c>
      <c r="J182" s="49" t="s">
        <v>6</v>
      </c>
    </row>
    <row r="183" spans="1:10" ht="9" customHeight="1">
      <c r="D183" s="133"/>
      <c r="E183" s="112"/>
      <c r="F183" s="112"/>
    </row>
    <row r="184" spans="1:10">
      <c r="A184" s="110" t="s">
        <v>80</v>
      </c>
      <c r="B184" s="45"/>
      <c r="D184" s="38"/>
    </row>
    <row r="185" spans="1:10" ht="9" customHeight="1">
      <c r="A185" s="110"/>
      <c r="B185" s="45"/>
      <c r="D185" s="38"/>
    </row>
    <row r="186" spans="1:10">
      <c r="A186" s="45" t="s">
        <v>26</v>
      </c>
      <c r="D186" s="174" t="s">
        <v>81</v>
      </c>
      <c r="E186" s="40">
        <v>1585.55</v>
      </c>
      <c r="F186" s="40">
        <v>1629.95</v>
      </c>
      <c r="G186" s="40">
        <f>ROUND(E186*1.02,2)</f>
        <v>1617.26</v>
      </c>
      <c r="H186" s="40">
        <v>1629.95</v>
      </c>
      <c r="I186" s="40">
        <v>1672.76</v>
      </c>
      <c r="J186" s="40">
        <v>1672.76</v>
      </c>
    </row>
    <row r="187" spans="1:10" ht="9" customHeight="1">
      <c r="D187" s="133"/>
    </row>
    <row r="188" spans="1:10">
      <c r="A188" s="28" t="s">
        <v>75</v>
      </c>
      <c r="D188" s="133" t="s">
        <v>95</v>
      </c>
      <c r="E188" s="57">
        <v>0.19800000000000001</v>
      </c>
      <c r="F188" s="57" t="s">
        <v>6</v>
      </c>
      <c r="G188" s="57" t="s">
        <v>6</v>
      </c>
      <c r="H188" s="57" t="s">
        <v>6</v>
      </c>
      <c r="I188" s="57" t="s">
        <v>6</v>
      </c>
      <c r="J188" s="57" t="s">
        <v>6</v>
      </c>
    </row>
    <row r="189" spans="1:10" ht="9" customHeight="1">
      <c r="B189" s="59"/>
      <c r="D189" s="133"/>
      <c r="E189" s="96"/>
      <c r="F189" s="96"/>
    </row>
    <row r="190" spans="1:10">
      <c r="A190" s="28" t="s">
        <v>53</v>
      </c>
      <c r="D190" s="133" t="s">
        <v>96</v>
      </c>
      <c r="E190" s="57">
        <f>E191</f>
        <v>0.17860000000000001</v>
      </c>
      <c r="F190" s="57">
        <v>0.1726</v>
      </c>
      <c r="G190" s="57">
        <v>0.1784</v>
      </c>
      <c r="H190" s="57">
        <v>0.17860000000000001</v>
      </c>
      <c r="I190" s="57">
        <v>0.17219999999999999</v>
      </c>
      <c r="J190" s="57">
        <v>0.17419999999999999</v>
      </c>
    </row>
    <row r="191" spans="1:10">
      <c r="A191" s="28" t="s">
        <v>864</v>
      </c>
      <c r="D191" s="133" t="s">
        <v>96</v>
      </c>
      <c r="E191" s="57">
        <v>0.17860000000000001</v>
      </c>
      <c r="F191" s="57" t="s">
        <v>6</v>
      </c>
      <c r="G191" s="57">
        <v>0.1789</v>
      </c>
      <c r="H191" s="57">
        <v>0.1792</v>
      </c>
      <c r="I191" s="57">
        <v>0.1792</v>
      </c>
      <c r="J191" s="57">
        <v>0.1792</v>
      </c>
    </row>
    <row r="192" spans="1:10" ht="9.75" customHeight="1"/>
    <row r="193" spans="1:10" ht="9" customHeight="1"/>
    <row r="194" spans="1:10">
      <c r="A194" s="28" t="s">
        <v>78</v>
      </c>
      <c r="D194" s="133" t="s">
        <v>97</v>
      </c>
      <c r="E194" s="39">
        <v>3.41</v>
      </c>
      <c r="F194" s="39" t="s">
        <v>6</v>
      </c>
      <c r="G194" s="39">
        <v>4.25</v>
      </c>
      <c r="H194" s="39">
        <v>4.25</v>
      </c>
      <c r="I194" s="39">
        <v>3.69</v>
      </c>
      <c r="J194" s="39">
        <v>3.69</v>
      </c>
    </row>
    <row r="195" spans="1:10" ht="9" customHeight="1"/>
    <row r="196" spans="1:10" ht="10.5" customHeight="1"/>
    <row r="197" spans="1:10">
      <c r="A197" s="145" t="s">
        <v>91</v>
      </c>
      <c r="B197" s="146"/>
      <c r="C197" s="147"/>
    </row>
    <row r="199" spans="1:10">
      <c r="A199" s="27" t="s">
        <v>119</v>
      </c>
    </row>
    <row r="200" spans="1:10">
      <c r="A200" s="28" t="s">
        <v>87</v>
      </c>
      <c r="E200" s="39">
        <v>4.5</v>
      </c>
      <c r="F200" s="39" t="s">
        <v>6</v>
      </c>
      <c r="G200" s="39" t="s">
        <v>6</v>
      </c>
      <c r="H200" s="39" t="s">
        <v>6</v>
      </c>
      <c r="I200" s="39" t="s">
        <v>6</v>
      </c>
      <c r="J200" s="39" t="s">
        <v>6</v>
      </c>
    </row>
    <row r="201" spans="1:10" ht="9" customHeight="1">
      <c r="E201" s="37"/>
      <c r="F201" s="113"/>
      <c r="G201" s="113"/>
      <c r="H201" s="113"/>
      <c r="I201" s="113"/>
      <c r="J201" s="113"/>
    </row>
    <row r="202" spans="1:10">
      <c r="A202" s="114" t="s">
        <v>120</v>
      </c>
      <c r="E202" s="133"/>
      <c r="F202" s="133"/>
      <c r="G202" s="133"/>
      <c r="H202" s="133"/>
      <c r="I202" s="133"/>
      <c r="J202" s="133"/>
    </row>
    <row r="203" spans="1:10">
      <c r="A203" s="28" t="s">
        <v>87</v>
      </c>
      <c r="E203" s="115">
        <v>9</v>
      </c>
      <c r="F203" s="115" t="s">
        <v>6</v>
      </c>
      <c r="G203" s="115" t="s">
        <v>6</v>
      </c>
      <c r="H203" s="115" t="s">
        <v>6</v>
      </c>
      <c r="I203" s="115" t="s">
        <v>6</v>
      </c>
      <c r="J203" s="115" t="s">
        <v>6</v>
      </c>
    </row>
    <row r="204" spans="1:10" ht="9" customHeight="1">
      <c r="E204" s="133"/>
      <c r="F204" s="133"/>
      <c r="G204" s="133"/>
      <c r="H204" s="133"/>
      <c r="I204" s="133"/>
      <c r="J204" s="133"/>
    </row>
    <row r="205" spans="1:10">
      <c r="A205" s="27" t="s">
        <v>137</v>
      </c>
      <c r="E205" s="39">
        <v>0.87319999999999998</v>
      </c>
      <c r="F205" s="39" t="s">
        <v>6</v>
      </c>
      <c r="G205" s="39" t="s">
        <v>6</v>
      </c>
      <c r="H205" s="39" t="s">
        <v>6</v>
      </c>
      <c r="I205" s="39" t="s">
        <v>6</v>
      </c>
      <c r="J205" s="39" t="s">
        <v>6</v>
      </c>
    </row>
    <row r="206" spans="1:10" ht="9" customHeight="1"/>
    <row r="207" spans="1:10">
      <c r="A207" s="27" t="s">
        <v>138</v>
      </c>
      <c r="E207" s="40">
        <v>12386.8</v>
      </c>
      <c r="F207" s="40">
        <v>12733.6</v>
      </c>
      <c r="G207" s="40">
        <f>ROUND(E207*1.02,1)</f>
        <v>12634.5</v>
      </c>
      <c r="H207" s="40">
        <v>12969</v>
      </c>
      <c r="I207" s="40">
        <v>13068.1</v>
      </c>
      <c r="J207" s="40">
        <v>13068.1</v>
      </c>
    </row>
    <row r="210" spans="5:5">
      <c r="E210" s="186"/>
    </row>
  </sheetData>
  <mergeCells count="9">
    <mergeCell ref="A119:B119"/>
    <mergeCell ref="A130:B130"/>
    <mergeCell ref="A4:I4"/>
    <mergeCell ref="A45:B45"/>
    <mergeCell ref="C46:D46"/>
    <mergeCell ref="C45:D45"/>
    <mergeCell ref="A49:B49"/>
    <mergeCell ref="C49:D49"/>
    <mergeCell ref="C50:D50"/>
  </mergeCells>
  <phoneticPr fontId="34" type="noConversion"/>
  <pageMargins left="0.7" right="0.7" top="0.75" bottom="0.75" header="0.3" footer="0.3"/>
  <pageSetup scale="71" fitToHeight="0" orientation="landscape" r:id="rId1"/>
  <headerFooter scaleWithDoc="0" alignWithMargins="0">
    <oddHeader xml:space="preserve">&amp;C&amp;"-,Bold"&amp;14&amp;A John Jenft Summary Sheet &amp;20
</oddHeader>
    <oddFooter>&amp;C&amp;F</oddFooter>
  </headerFooter>
  <rowBreaks count="5" manualBreakCount="5">
    <brk id="42" max="9" man="1"/>
    <brk id="81" max="9" man="1"/>
    <brk id="109" max="9" man="1"/>
    <brk id="139" max="9" man="1"/>
    <brk id="178" max="9" man="1"/>
  </rowBreaks>
  <colBreaks count="1" manualBreakCount="1">
    <brk id="9" max="196" man="1"/>
  </colBreaks>
  <ignoredErrors>
    <ignoredError sqref="G19 H19 G21" formula="1"/>
    <ignoredError sqref="H107:J107 H93:J93 H78:J78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183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42578125" defaultRowHeight="15"/>
  <cols>
    <col min="1" max="1" width="2.5703125" style="28" customWidth="1"/>
    <col min="2" max="2" width="15" style="28" customWidth="1"/>
    <col min="3" max="3" width="8" style="28" customWidth="1"/>
    <col min="4" max="4" width="30.42578125" style="28" customWidth="1"/>
    <col min="5" max="6" width="16.5703125" style="28" customWidth="1"/>
    <col min="7" max="10" width="14.42578125" style="28" customWidth="1"/>
    <col min="11" max="16384" width="9.42578125" style="28"/>
  </cols>
  <sheetData>
    <row r="3" spans="2:10" ht="60.6" customHeight="1">
      <c r="B3" s="240" t="s">
        <v>48</v>
      </c>
      <c r="C3" s="240"/>
      <c r="D3" s="240"/>
      <c r="E3" s="177" t="str">
        <f>'2022-23 School Year'!E5</f>
        <v>CURRENT 
FUNDING
SY 2021-22</v>
      </c>
      <c r="F3" s="194" t="str">
        <f>'2022-23 School Year'!F5</f>
        <v>Maintenance Funding
SY 2022-23
as of 02/21/22</v>
      </c>
      <c r="G3" s="30" t="str">
        <f>'2022-23 School Year'!G5</f>
        <v>Governor's Budget 
12/16/21</v>
      </c>
      <c r="H3" s="30" t="str">
        <f>IF('2022-23 School Year'!H5="","",'2022-23 School Year'!H5)</f>
        <v>Senate Budget
02/25/22</v>
      </c>
      <c r="I3" s="30" t="str">
        <f>IF('2022-23 School Year'!I5="","",'2022-23 School Year'!I5)</f>
        <v>House Budget
02/25/22</v>
      </c>
      <c r="J3" s="30" t="str">
        <f>IF('2022-23 School Year'!J5="","",'2022-23 School Year'!J5)</f>
        <v>2022 Supplemental Budget
03/09/22</v>
      </c>
    </row>
    <row r="4" spans="2:10" ht="12" customHeight="1">
      <c r="B4" s="32"/>
      <c r="C4" s="32"/>
      <c r="D4" s="32"/>
      <c r="H4" s="32"/>
    </row>
    <row r="5" spans="2:10" ht="12.75" customHeight="1">
      <c r="B5" s="27" t="s">
        <v>101</v>
      </c>
    </row>
    <row r="6" spans="2:10" ht="12" customHeight="1">
      <c r="B6" s="28" t="str">
        <f>'2022-23 School Year'!A13</f>
        <v>Certificated Maintenance</v>
      </c>
      <c r="E6" s="78">
        <f>'2022-23 School Year'!E13</f>
        <v>0.2271</v>
      </c>
      <c r="F6" s="78">
        <f>'2022-23 School Year'!F13</f>
        <v>0.2271</v>
      </c>
      <c r="G6" s="78">
        <f>'2022-23 School Year'!G13</f>
        <v>0.2298</v>
      </c>
      <c r="H6" s="78">
        <f>IF($H$3="","",'2022-23 School Year'!H13)</f>
        <v>0.2271</v>
      </c>
      <c r="I6" s="78">
        <f>IF($I$3="","",'2022-23 School Year'!I13)</f>
        <v>0.2298</v>
      </c>
      <c r="J6" s="78">
        <f>IF($J$3="","",'2022-23 School Year'!J13)</f>
        <v>0.2298</v>
      </c>
    </row>
    <row r="7" spans="2:10" ht="12.75" customHeight="1">
      <c r="B7" s="28" t="str">
        <f>'2022-23 School Year'!A14</f>
        <v>Certificated Increase</v>
      </c>
      <c r="E7" s="78">
        <f>'2022-23 School Year'!E14</f>
        <v>0.22070000000000001</v>
      </c>
      <c r="F7" s="78">
        <f>'2022-23 School Year'!F14</f>
        <v>0.22070000000000001</v>
      </c>
      <c r="G7" s="78">
        <f>'2022-23 School Year'!G14</f>
        <v>0.22339999999999999</v>
      </c>
      <c r="H7" s="78">
        <f>IF($H$3="","",'2022-23 School Year'!H14)</f>
        <v>0.22070000000000001</v>
      </c>
      <c r="I7" s="78">
        <f>IF($I$3="","",'2022-23 School Year'!I14)</f>
        <v>0.22339999999999999</v>
      </c>
      <c r="J7" s="78">
        <f>IF($J$3="","",'2022-23 School Year'!J14)</f>
        <v>0.22339999999999999</v>
      </c>
    </row>
    <row r="8" spans="2:10" ht="12.75" customHeight="1">
      <c r="B8" s="28" t="str">
        <f>'2022-23 School Year'!A15</f>
        <v>Classified Maintenance</v>
      </c>
      <c r="E8" s="78">
        <f>'2022-23 School Year'!E15</f>
        <v>0.22750000000000001</v>
      </c>
      <c r="F8" s="78">
        <f>'2022-23 School Year'!F15</f>
        <v>0.22800000000000001</v>
      </c>
      <c r="G8" s="78">
        <f>'2022-23 School Year'!G15</f>
        <v>0.22939999999999999</v>
      </c>
      <c r="H8" s="78">
        <f>IF($H$3="","",'2022-23 School Year'!H15)</f>
        <v>0.22800000000000001</v>
      </c>
      <c r="I8" s="78">
        <f>IF($I$3="","",'2022-23 School Year'!I15)</f>
        <v>0.22800000000000001</v>
      </c>
      <c r="J8" s="78">
        <f>IF($J$3="","",'2022-23 School Year'!J15)</f>
        <v>0.22800000000000001</v>
      </c>
    </row>
    <row r="9" spans="2:10" ht="12.75" customHeight="1">
      <c r="B9" s="28" t="str">
        <f>'2022-23 School Year'!A16</f>
        <v>Classified Increase</v>
      </c>
      <c r="E9" s="78">
        <f>'2022-23 School Year'!E16</f>
        <v>0.1925</v>
      </c>
      <c r="F9" s="78">
        <f>'2022-23 School Year'!F16</f>
        <v>0.193</v>
      </c>
      <c r="G9" s="78">
        <f>'2022-23 School Year'!G16</f>
        <v>0.19439999999999999</v>
      </c>
      <c r="H9" s="78">
        <f>IF($H$3="","",'2022-23 School Year'!H16)</f>
        <v>0.193</v>
      </c>
      <c r="I9" s="78">
        <f>IF($I$3="","",'2022-23 School Year'!I16)</f>
        <v>0.193</v>
      </c>
      <c r="J9" s="78">
        <f>IF($J$3="","",'2022-23 School Year'!J16)</f>
        <v>0.193</v>
      </c>
    </row>
    <row r="10" spans="2:10" ht="12.75" customHeight="1">
      <c r="G10" s="79"/>
      <c r="I10" s="79"/>
    </row>
    <row r="11" spans="2:10" ht="12.75" customHeight="1">
      <c r="B11" s="27" t="s">
        <v>102</v>
      </c>
    </row>
    <row r="12" spans="2:10" ht="12.75" customHeight="1">
      <c r="B12" s="28" t="s">
        <v>45</v>
      </c>
      <c r="E12" s="78">
        <f>'2022-23 School Year'!E19</f>
        <v>0.14419999999999999</v>
      </c>
      <c r="F12" s="78">
        <f>'2022-23 School Year'!F19</f>
        <v>0.14419999999999999</v>
      </c>
      <c r="G12" s="78">
        <f>'2022-23 School Year'!G19</f>
        <v>0.1469</v>
      </c>
      <c r="H12" s="78">
        <f>IF($H$3="","",'2022-23 School Year'!H19)</f>
        <v>0.14419999999999999</v>
      </c>
      <c r="I12" s="78">
        <f>IF($I$3="","",'2022-23 School Year'!I19)</f>
        <v>0.1469</v>
      </c>
      <c r="J12" s="78">
        <f>IF($J$3="","",'2022-23 School Year'!J19)</f>
        <v>0.1469</v>
      </c>
    </row>
    <row r="13" spans="2:10" ht="12.75" customHeight="1">
      <c r="B13" s="28" t="s">
        <v>46</v>
      </c>
      <c r="E13" s="78">
        <f>'2022-23 School Year'!E20</f>
        <v>0.10249999999999999</v>
      </c>
      <c r="F13" s="78">
        <f>'2022-23 School Year'!F20</f>
        <v>0.10249999999999999</v>
      </c>
      <c r="G13" s="78">
        <f>'2022-23 School Year'!G20</f>
        <v>0.10249999999999999</v>
      </c>
      <c r="H13" s="78">
        <f>IF($H$3="","",'2022-23 School Year'!H20)</f>
        <v>0.10249999999999999</v>
      </c>
      <c r="I13" s="78">
        <f>IF($I$3="","",'2022-23 School Year'!I20)</f>
        <v>0.10249999999999999</v>
      </c>
      <c r="J13" s="78">
        <f>IF($J$3="","",'2022-23 School Year'!J20)</f>
        <v>0.10249999999999999</v>
      </c>
    </row>
    <row r="14" spans="2:10" ht="12.75" customHeight="1">
      <c r="B14" s="28" t="s">
        <v>47</v>
      </c>
      <c r="E14" s="78">
        <f>'2022-23 School Year'!E21</f>
        <v>0.11650000000000001</v>
      </c>
      <c r="F14" s="78">
        <f>'2022-23 School Year'!F21</f>
        <v>0.11650000000000001</v>
      </c>
      <c r="G14" s="78">
        <f>'2022-23 School Year'!G21</f>
        <v>0.11789999999999999</v>
      </c>
      <c r="H14" s="78">
        <f>IF($H$3="","",'2022-23 School Year'!H21)</f>
        <v>0.11650000000000001</v>
      </c>
      <c r="I14" s="78">
        <f>IF($I$3="","",'2022-23 School Year'!I21)</f>
        <v>0.11650000000000001</v>
      </c>
      <c r="J14" s="78">
        <f>IF($J$3="","",'2022-23 School Year'!J21)</f>
        <v>0.11650000000000001</v>
      </c>
    </row>
    <row r="15" spans="2:10" ht="12.75" customHeight="1">
      <c r="G15" s="79"/>
    </row>
    <row r="16" spans="2:10" ht="12.75" customHeight="1">
      <c r="B16" s="27" t="s">
        <v>184</v>
      </c>
      <c r="E16" s="38"/>
      <c r="F16" s="38"/>
    </row>
    <row r="17" spans="2:10" ht="12.75" customHeight="1">
      <c r="B17" s="28" t="s">
        <v>188</v>
      </c>
      <c r="E17" s="41">
        <f>'2022-23 School Year'!E24</f>
        <v>968</v>
      </c>
      <c r="F17" s="41">
        <f>'2022-23 School Year'!F24</f>
        <v>1023</v>
      </c>
      <c r="G17" s="41">
        <f>'2022-23 School Year'!G24</f>
        <v>1026</v>
      </c>
      <c r="H17" s="41">
        <f>IF(H3="","",'2022-23 School Year'!H24)</f>
        <v>1023</v>
      </c>
      <c r="I17" s="41">
        <f>IF(I3="","",'2022-23 School Year'!I24)</f>
        <v>1026</v>
      </c>
      <c r="J17" s="41">
        <f>IF(J3="","",'2022-23 School Year'!J24)</f>
        <v>1026</v>
      </c>
    </row>
    <row r="18" spans="2:10" ht="12.75" customHeight="1">
      <c r="B18" s="28" t="str">
        <f>'2022-23 School Year'!A25</f>
        <v>*NOTE: The insurance benefits were adjusted in Sec 931 for the Governor's Budget. Values are reflected correctly in the JJ, the budget bill section 506 will be corrected.</v>
      </c>
      <c r="E18" s="43"/>
      <c r="F18" s="43"/>
      <c r="G18" s="43"/>
      <c r="H18" s="43"/>
      <c r="I18" s="43"/>
      <c r="J18" s="43"/>
    </row>
    <row r="19" spans="2:10" ht="12.75" customHeight="1">
      <c r="B19" s="27"/>
    </row>
    <row r="20" spans="2:10" ht="15" customHeight="1">
      <c r="B20" s="27" t="s">
        <v>186</v>
      </c>
      <c r="D20" s="38"/>
    </row>
    <row r="21" spans="2:10" ht="15" customHeight="1">
      <c r="B21" s="28" t="s">
        <v>189</v>
      </c>
      <c r="D21" s="38"/>
      <c r="E21" s="41">
        <f>'2022-23 School Year'!E28</f>
        <v>1.02</v>
      </c>
      <c r="F21" s="41" t="str">
        <f>'2022-23 School Year'!F28</f>
        <v>*</v>
      </c>
      <c r="G21" s="41" t="str">
        <f>'2022-23 School Year'!G28</f>
        <v>*</v>
      </c>
      <c r="H21" s="41" t="str">
        <f>IF(H3="","",'2022-23 School Year'!H28)</f>
        <v>*</v>
      </c>
      <c r="I21" s="41" t="str">
        <f>IF(I3="","",'2022-23 School Year'!I28)</f>
        <v>*</v>
      </c>
      <c r="J21" s="41" t="str">
        <f>IF(J3="","",'2022-23 School Year'!J28)</f>
        <v>*</v>
      </c>
    </row>
    <row r="22" spans="2:10" ht="15" customHeight="1">
      <c r="D22" s="38"/>
    </row>
    <row r="23" spans="2:10" ht="15" customHeight="1">
      <c r="B23" s="27" t="s">
        <v>190</v>
      </c>
      <c r="D23" s="38"/>
    </row>
    <row r="24" spans="2:10" ht="15" customHeight="1">
      <c r="B24" s="28" t="s">
        <v>189</v>
      </c>
      <c r="D24" s="38"/>
      <c r="E24" s="41">
        <f>'2022-23 School Year'!E31</f>
        <v>1.43</v>
      </c>
      <c r="F24" s="41" t="str">
        <f>'2022-23 School Year'!F31</f>
        <v>*</v>
      </c>
      <c r="G24" s="41" t="str">
        <f>'2022-23 School Year'!G31</f>
        <v>*</v>
      </c>
      <c r="H24" s="49" t="str">
        <f>IF(H3="","",'2022-23 School Year'!H31)</f>
        <v>*</v>
      </c>
      <c r="I24" s="49" t="str">
        <f>IF(I3="","",'2022-23 School Year'!I31)</f>
        <v>*</v>
      </c>
      <c r="J24" s="49" t="str">
        <f>IF(J3="","",'2022-23 School Year'!J31)</f>
        <v>*</v>
      </c>
    </row>
    <row r="25" spans="2:10" ht="15" customHeight="1">
      <c r="D25" s="38"/>
      <c r="E25" s="142"/>
      <c r="F25" s="142"/>
      <c r="G25" s="143"/>
    </row>
    <row r="26" spans="2:10" ht="12.75" customHeight="1">
      <c r="B26" s="27" t="s">
        <v>103</v>
      </c>
      <c r="E26" s="81">
        <f>'2022-23 School Year'!E33</f>
        <v>72.08</v>
      </c>
      <c r="F26" s="61">
        <f>'2022-23 School Year'!F33</f>
        <v>74.83</v>
      </c>
      <c r="G26" s="61">
        <f>'2022-23 School Year'!G33</f>
        <v>80.040000000000006</v>
      </c>
      <c r="H26" s="61">
        <f>IF(H3="","",'2022-23 School Year'!H33)</f>
        <v>74.52</v>
      </c>
      <c r="I26" s="61">
        <f>IF(I3="","",'2022-23 School Year'!I33)</f>
        <v>80.040000000000006</v>
      </c>
      <c r="J26" s="61">
        <f>IF(J3="","",'2022-23 School Year'!J33)</f>
        <v>80.040000000000006</v>
      </c>
    </row>
    <row r="27" spans="2:10" ht="12.75" customHeight="1">
      <c r="G27" s="79"/>
    </row>
    <row r="28" spans="2:10" ht="12.75" customHeight="1">
      <c r="B28" s="27" t="s">
        <v>104</v>
      </c>
      <c r="G28" s="82"/>
    </row>
    <row r="29" spans="2:10">
      <c r="B29" s="28" t="s">
        <v>178</v>
      </c>
      <c r="D29" s="83"/>
      <c r="E29" s="105">
        <f>'2022-23 School Year'!E37</f>
        <v>68937</v>
      </c>
      <c r="F29" s="105">
        <f>'2022-23 School Year'!F37</f>
        <v>70866.929999999993</v>
      </c>
      <c r="G29" s="105">
        <f>'2022-23 School Year'!G37</f>
        <v>70315.429999999993</v>
      </c>
      <c r="H29" s="105">
        <f>IF($H$3="","",'2022-23 School Year'!H37)</f>
        <v>72177.039999999994</v>
      </c>
      <c r="I29" s="105">
        <f>IF($I$3="","",'2022-23 School Year'!I37)</f>
        <v>72728.22</v>
      </c>
      <c r="J29" s="105">
        <f>IF($J$3="","",'2022-23 School Year'!J37)</f>
        <v>72728</v>
      </c>
    </row>
    <row r="30" spans="2:10">
      <c r="B30" s="28" t="s">
        <v>29</v>
      </c>
      <c r="D30" s="83"/>
      <c r="E30" s="105">
        <f>'2022-23 School Year'!E38</f>
        <v>49453</v>
      </c>
      <c r="F30" s="105">
        <f>'2022-23 School Year'!F38</f>
        <v>50837.4</v>
      </c>
      <c r="G30" s="105">
        <f>'2022-23 School Year'!G38</f>
        <v>50441.78</v>
      </c>
      <c r="H30" s="105">
        <f>IF($H$3="","",'2022-23 School Year'!H38)</f>
        <v>51777.29</v>
      </c>
      <c r="I30" s="105">
        <f>IF($I$3="","",'2022-23 School Year'!I38)</f>
        <v>52172.62</v>
      </c>
      <c r="J30" s="105">
        <f>IF($J$3="","",'2022-23 School Year'!J38)</f>
        <v>52173</v>
      </c>
    </row>
    <row r="31" spans="2:10">
      <c r="B31" s="28" t="s">
        <v>30</v>
      </c>
      <c r="D31" s="83"/>
      <c r="E31" s="105">
        <f>'2022-23 School Year'!E39</f>
        <v>102327</v>
      </c>
      <c r="F31" s="105">
        <f>'2022-23 School Year'!F39</f>
        <v>105192.35</v>
      </c>
      <c r="G31" s="105">
        <f>'2022-23 School Year'!G39</f>
        <v>104373.73</v>
      </c>
      <c r="H31" s="105">
        <f>IF($H$3="","",'2022-23 School Year'!H39)</f>
        <v>107137.37</v>
      </c>
      <c r="I31" s="105">
        <f>IF($I$3="","",'2022-23 School Year'!I39)</f>
        <v>107955.18</v>
      </c>
      <c r="J31" s="105">
        <f>IF($J$3="","",'2022-23 School Year'!J39)</f>
        <v>107955</v>
      </c>
    </row>
    <row r="32" spans="2:10">
      <c r="B32" s="28" t="s">
        <v>177</v>
      </c>
      <c r="D32" s="83"/>
      <c r="E32" s="129">
        <f>'2022-23 School Year'!E40</f>
        <v>44228</v>
      </c>
      <c r="F32" s="129">
        <f>'2022-23 School Year'!F40</f>
        <v>44610</v>
      </c>
      <c r="G32" s="129">
        <f>'2022-23 School Year'!G40</f>
        <v>44228</v>
      </c>
      <c r="H32" s="129">
        <f>'2022-23 School Year'!H40</f>
        <v>44610</v>
      </c>
      <c r="I32" s="129">
        <f>'2022-23 School Year'!I40</f>
        <v>44610</v>
      </c>
      <c r="J32" s="105">
        <f>IF($J$3="","",'2022-23 School Year'!J40)</f>
        <v>44610</v>
      </c>
    </row>
    <row r="33" spans="1:10">
      <c r="B33" s="28" t="s">
        <v>174</v>
      </c>
      <c r="D33" s="83"/>
      <c r="E33" s="105" t="str">
        <f>'2022-23 School Year'!E41</f>
        <v>3 days</v>
      </c>
      <c r="F33" s="105" t="str">
        <f>'2022-23 School Year'!F41</f>
        <v>3 Days</v>
      </c>
      <c r="G33" s="105" t="str">
        <f>'2022-23 School Year'!G41</f>
        <v>3 Days</v>
      </c>
      <c r="H33" s="105" t="str">
        <f>'2022-23 School Year'!H41</f>
        <v>3 Days</v>
      </c>
      <c r="I33" s="105" t="str">
        <f>IF($I$3="","",'2022-23 School Year'!I41)</f>
        <v>3 Days</v>
      </c>
      <c r="J33" s="105" t="str">
        <f>IF($J$3="","",'2022-23 School Year'!J41)</f>
        <v>3 Days</v>
      </c>
    </row>
    <row r="34" spans="1:10">
      <c r="D34" s="83"/>
      <c r="E34" s="130" t="s">
        <v>204</v>
      </c>
      <c r="F34" s="130"/>
      <c r="G34" s="122"/>
      <c r="H34" s="85"/>
      <c r="I34" s="80"/>
    </row>
    <row r="35" spans="1:10">
      <c r="B35" s="28" t="str">
        <f>'2022-23 School Year'!A42</f>
        <v>*NOTE: The IPD (Comp) for the Governor's Budget is 2.0% and the CPI (LEA) is 2.3%.  These percentages are reflected correctly in the JJ, the budget bill section 506 will be corrected.</v>
      </c>
      <c r="D35" s="83"/>
      <c r="E35" s="130"/>
      <c r="F35" s="130"/>
      <c r="G35" s="122"/>
      <c r="H35" s="85"/>
      <c r="I35" s="80"/>
    </row>
    <row r="36" spans="1:10" ht="12.75" customHeight="1"/>
    <row r="37" spans="1:10" ht="29.25" customHeight="1">
      <c r="A37" s="94"/>
      <c r="B37" s="233" t="s">
        <v>105</v>
      </c>
      <c r="C37" s="233"/>
      <c r="D37" s="86" t="s">
        <v>72</v>
      </c>
      <c r="E37" s="87">
        <f>'2022-23 School Year'!E45</f>
        <v>3423</v>
      </c>
      <c r="F37" s="87">
        <f>'2022-23 School Year'!F45</f>
        <v>3519</v>
      </c>
      <c r="G37" s="87">
        <f>'2022-23 School Year'!G45</f>
        <v>3478</v>
      </c>
      <c r="H37" s="87">
        <f>IF($H$3="","",'2022-23 School Year'!H45)</f>
        <v>3519</v>
      </c>
      <c r="I37" s="87">
        <f>IF($I$3="","",'2022-23 School Year'!I45)</f>
        <v>3611</v>
      </c>
      <c r="J37" s="87">
        <f>IF($J$3="","",'2022-23 School Year'!J45)</f>
        <v>3611</v>
      </c>
    </row>
    <row r="38" spans="1:10" ht="33.75" customHeight="1">
      <c r="A38" s="94"/>
      <c r="B38" s="93"/>
      <c r="C38" s="93"/>
      <c r="D38" s="86" t="s">
        <v>74</v>
      </c>
      <c r="E38" s="88">
        <f>'2022-23 School Year'!E46</f>
        <v>5705</v>
      </c>
      <c r="F38" s="88">
        <f>'2022-23 School Year'!F46</f>
        <v>5865</v>
      </c>
      <c r="G38" s="88">
        <f>'2022-23 School Year'!G46</f>
        <v>5796</v>
      </c>
      <c r="H38" s="88">
        <f>IF($H$3="","",'2022-23 School Year'!H46)</f>
        <v>5865</v>
      </c>
      <c r="I38" s="88">
        <f>IF($I$3="","",'2022-23 School Year'!I46)</f>
        <v>6019</v>
      </c>
      <c r="J38" s="88">
        <f>IF($J$3="","",'2022-23 School Year'!J46)</f>
        <v>6019</v>
      </c>
    </row>
    <row r="39" spans="1:10" ht="12.75" customHeight="1">
      <c r="B39" s="89"/>
      <c r="C39" s="89"/>
      <c r="D39" s="241"/>
      <c r="E39" s="241"/>
      <c r="F39" s="193"/>
      <c r="G39" s="90"/>
    </row>
    <row r="40" spans="1:10">
      <c r="G40" s="134"/>
    </row>
    <row r="41" spans="1:10" ht="32.25" customHeight="1">
      <c r="A41" s="94"/>
      <c r="B41" s="233" t="s">
        <v>106</v>
      </c>
      <c r="C41" s="233"/>
      <c r="D41" s="86" t="s">
        <v>72</v>
      </c>
      <c r="E41" s="87">
        <f>'2022-23 School Year'!E49</f>
        <v>3000</v>
      </c>
      <c r="F41" s="87">
        <f>'2022-23 School Year'!F49</f>
        <v>3000</v>
      </c>
      <c r="G41" s="87">
        <f>'2022-23 School Year'!G49</f>
        <v>3000</v>
      </c>
      <c r="H41" s="87">
        <f>IF($H$3="","",'2022-23 School Year'!H49)</f>
        <v>3000</v>
      </c>
      <c r="I41" s="87">
        <f>IF($I$3="","",'2022-23 School Year'!I49)</f>
        <v>3000</v>
      </c>
      <c r="J41" s="87">
        <f>IF($J$3="","",'2022-23 School Year'!J49)</f>
        <v>3000</v>
      </c>
    </row>
    <row r="42" spans="1:10" ht="30.75" customHeight="1">
      <c r="A42" s="94"/>
      <c r="B42" s="93"/>
      <c r="C42" s="93"/>
      <c r="D42" s="86" t="s">
        <v>74</v>
      </c>
      <c r="E42" s="88">
        <f>'2022-23 School Year'!E50</f>
        <v>5000</v>
      </c>
      <c r="F42" s="88">
        <f>'2022-23 School Year'!F50</f>
        <v>5000</v>
      </c>
      <c r="G42" s="88">
        <f>'2022-23 School Year'!G50</f>
        <v>5000</v>
      </c>
      <c r="H42" s="88">
        <f>IF($H$3="","",'2022-23 School Year'!H50)</f>
        <v>5000</v>
      </c>
      <c r="I42" s="88">
        <f>IF($I$3="","",'2022-23 School Year'!I50)</f>
        <v>5000</v>
      </c>
      <c r="J42" s="88">
        <f>IF($J$3="","",'2022-23 School Year'!J50)</f>
        <v>5000</v>
      </c>
    </row>
    <row r="43" spans="1:10" ht="12.75" customHeight="1">
      <c r="A43" s="94"/>
      <c r="G43" s="38"/>
      <c r="I43" s="38"/>
    </row>
    <row r="44" spans="1:10">
      <c r="B44" s="34"/>
      <c r="C44" s="34"/>
      <c r="D44" s="34"/>
    </row>
    <row r="45" spans="1:10">
      <c r="B45" s="34"/>
      <c r="C45" s="34"/>
      <c r="D45" s="34"/>
    </row>
    <row r="46" spans="1:10" ht="13.5" customHeight="1">
      <c r="B46" s="34"/>
      <c r="C46" s="34"/>
      <c r="D46" s="34"/>
    </row>
    <row r="47" spans="1:10" ht="14.85" hidden="1" customHeight="1">
      <c r="B47" s="34"/>
      <c r="C47" s="34"/>
      <c r="D47" s="34"/>
    </row>
    <row r="48" spans="1:10" ht="14.85" hidden="1" customHeight="1">
      <c r="B48" s="116"/>
      <c r="C48" s="34"/>
      <c r="D48" s="34"/>
    </row>
    <row r="49" spans="1:4" ht="14.85" hidden="1" customHeight="1">
      <c r="B49" s="34"/>
      <c r="C49" s="34"/>
      <c r="D49" s="34"/>
    </row>
    <row r="50" spans="1:4" ht="14.85" hidden="1" customHeight="1">
      <c r="B50" s="34"/>
      <c r="C50" s="34"/>
      <c r="D50" s="34"/>
    </row>
    <row r="51" spans="1:4" ht="14.85" hidden="1" customHeight="1">
      <c r="B51" s="34"/>
      <c r="C51" s="34"/>
      <c r="D51" s="34"/>
    </row>
    <row r="52" spans="1:4" ht="14.85" hidden="1" customHeight="1">
      <c r="B52" s="34"/>
      <c r="C52" s="34"/>
      <c r="D52" s="34"/>
    </row>
    <row r="53" spans="1:4" ht="14.85" hidden="1" customHeight="1">
      <c r="B53" s="34"/>
      <c r="C53" s="34"/>
      <c r="D53" s="34"/>
    </row>
    <row r="54" spans="1:4" ht="14.85" hidden="1" customHeight="1">
      <c r="B54" s="34"/>
      <c r="C54" s="34"/>
      <c r="D54" s="34"/>
    </row>
    <row r="55" spans="1:4">
      <c r="B55" s="34"/>
      <c r="C55" s="34"/>
      <c r="D55" s="34"/>
    </row>
    <row r="56" spans="1:4" ht="14.85" hidden="1" customHeight="1">
      <c r="A56" s="28" t="s">
        <v>99</v>
      </c>
      <c r="B56" s="116"/>
      <c r="C56" s="34"/>
      <c r="D56" s="34"/>
    </row>
    <row r="57" spans="1:4" ht="14.85" hidden="1" customHeight="1">
      <c r="B57" s="34"/>
      <c r="C57" s="34"/>
      <c r="D57" s="34"/>
    </row>
    <row r="58" spans="1:4" ht="14.85" hidden="1" customHeight="1">
      <c r="B58" s="34"/>
      <c r="C58" s="34"/>
      <c r="D58" s="34"/>
    </row>
    <row r="59" spans="1:4" ht="14.85" hidden="1" customHeight="1">
      <c r="B59" s="34"/>
      <c r="C59" s="34"/>
      <c r="D59" s="34"/>
    </row>
    <row r="60" spans="1:4" ht="14.85" hidden="1" customHeight="1">
      <c r="B60" s="34"/>
      <c r="C60" s="34"/>
      <c r="D60" s="34"/>
    </row>
    <row r="61" spans="1:4" ht="14.85" hidden="1" customHeight="1">
      <c r="B61" s="34"/>
      <c r="C61" s="34"/>
      <c r="D61" s="34"/>
    </row>
    <row r="62" spans="1:4" ht="14.85" hidden="1" customHeight="1">
      <c r="B62" s="34"/>
      <c r="C62" s="34"/>
      <c r="D62" s="34"/>
    </row>
    <row r="63" spans="1:4" ht="14.85" hidden="1" customHeight="1">
      <c r="B63" s="34"/>
      <c r="C63" s="34"/>
      <c r="D63" s="34"/>
    </row>
    <row r="64" spans="1:4" ht="14.85" hidden="1" customHeight="1">
      <c r="B64" s="34"/>
      <c r="C64" s="34"/>
      <c r="D64" s="34"/>
    </row>
    <row r="65" spans="2:4" ht="14.85" hidden="1" customHeight="1">
      <c r="B65" s="34"/>
      <c r="C65" s="34"/>
      <c r="D65" s="34"/>
    </row>
    <row r="66" spans="2:4" ht="14.85" hidden="1" customHeight="1">
      <c r="B66" s="34"/>
      <c r="C66" s="34"/>
      <c r="D66" s="34"/>
    </row>
    <row r="67" spans="2:4" ht="14.85" hidden="1" customHeight="1">
      <c r="B67" s="33"/>
      <c r="C67" s="34"/>
      <c r="D67" s="34"/>
    </row>
    <row r="68" spans="2:4" ht="14.85" hidden="1" customHeight="1">
      <c r="B68" s="101"/>
      <c r="C68" s="101"/>
      <c r="D68" s="34"/>
    </row>
    <row r="69" spans="2:4">
      <c r="B69" s="101"/>
      <c r="C69" s="101"/>
      <c r="D69" s="34"/>
    </row>
    <row r="70" spans="2:4">
      <c r="B70" s="34"/>
      <c r="C70" s="34"/>
      <c r="D70" s="34"/>
    </row>
    <row r="71" spans="2:4">
      <c r="B71" s="33"/>
      <c r="C71" s="34"/>
      <c r="D71" s="34"/>
    </row>
    <row r="72" spans="2:4">
      <c r="B72" s="34"/>
      <c r="C72" s="34"/>
      <c r="D72" s="34"/>
    </row>
    <row r="73" spans="2:4">
      <c r="B73" s="34"/>
      <c r="C73" s="34"/>
      <c r="D73" s="34"/>
    </row>
    <row r="74" spans="2:4">
      <c r="B74" s="33"/>
      <c r="C74" s="34"/>
      <c r="D74" s="34"/>
    </row>
    <row r="75" spans="2:4">
      <c r="B75" s="34"/>
      <c r="C75" s="34"/>
      <c r="D75" s="34"/>
    </row>
    <row r="76" spans="2:4">
      <c r="B76" s="34"/>
      <c r="C76" s="34"/>
      <c r="D76" s="34"/>
    </row>
    <row r="77" spans="2:4">
      <c r="B77" s="34"/>
      <c r="C77" s="34"/>
      <c r="D77" s="34"/>
    </row>
    <row r="78" spans="2:4">
      <c r="B78" s="33"/>
      <c r="C78" s="33"/>
      <c r="D78" s="34"/>
    </row>
    <row r="79" spans="2:4">
      <c r="B79" s="34"/>
      <c r="C79" s="34"/>
      <c r="D79" s="31"/>
    </row>
    <row r="80" spans="2:4">
      <c r="B80" s="34"/>
      <c r="C80" s="34"/>
      <c r="D80" s="31"/>
    </row>
    <row r="81" spans="1:4">
      <c r="B81" s="34"/>
      <c r="C81" s="34"/>
      <c r="D81" s="31"/>
    </row>
    <row r="82" spans="1:4">
      <c r="B82" s="110"/>
      <c r="C82" s="110"/>
      <c r="D82" s="31"/>
    </row>
    <row r="83" spans="1:4">
      <c r="B83" s="34"/>
      <c r="C83" s="34"/>
      <c r="D83" s="31"/>
    </row>
    <row r="84" spans="1:4">
      <c r="B84" s="34"/>
      <c r="C84" s="34"/>
      <c r="D84" s="31"/>
    </row>
    <row r="85" spans="1:4">
      <c r="B85" s="34"/>
      <c r="C85" s="34"/>
      <c r="D85" s="31"/>
    </row>
    <row r="86" spans="1:4">
      <c r="B86" s="34"/>
      <c r="C86" s="34"/>
      <c r="D86" s="31"/>
    </row>
    <row r="87" spans="1:4">
      <c r="B87" s="34"/>
      <c r="C87" s="34"/>
      <c r="D87" s="31"/>
    </row>
    <row r="88" spans="1:4">
      <c r="B88" s="34"/>
      <c r="C88" s="34"/>
      <c r="D88" s="31"/>
    </row>
    <row r="89" spans="1:4">
      <c r="B89" s="34"/>
      <c r="C89" s="34"/>
      <c r="D89" s="31"/>
    </row>
    <row r="90" spans="1:4">
      <c r="B90" s="34"/>
      <c r="C90" s="34"/>
      <c r="D90" s="34"/>
    </row>
    <row r="91" spans="1:4">
      <c r="B91" s="34"/>
      <c r="C91" s="34"/>
      <c r="D91" s="34"/>
    </row>
    <row r="92" spans="1:4">
      <c r="A92" s="63"/>
      <c r="B92" s="117"/>
      <c r="C92" s="117"/>
      <c r="D92" s="34"/>
    </row>
    <row r="93" spans="1:4" ht="15.75" customHeight="1">
      <c r="B93" s="34"/>
      <c r="C93" s="34"/>
      <c r="D93" s="31"/>
    </row>
    <row r="94" spans="1:4">
      <c r="B94" s="34"/>
      <c r="C94" s="34"/>
      <c r="D94" s="31"/>
    </row>
    <row r="95" spans="1:4">
      <c r="B95" s="34"/>
      <c r="C95" s="34"/>
      <c r="D95" s="31"/>
    </row>
    <row r="96" spans="1:4" ht="15" hidden="1" customHeight="1">
      <c r="B96" s="110"/>
      <c r="C96" s="110"/>
      <c r="D96" s="31"/>
    </row>
    <row r="97" spans="2:4">
      <c r="B97" s="34"/>
      <c r="C97" s="34"/>
      <c r="D97" s="31"/>
    </row>
    <row r="98" spans="2:4">
      <c r="B98" s="34"/>
      <c r="C98" s="34"/>
      <c r="D98" s="31"/>
    </row>
    <row r="99" spans="2:4" ht="15" customHeight="1">
      <c r="B99" s="34"/>
      <c r="C99" s="34"/>
      <c r="D99" s="31"/>
    </row>
    <row r="100" spans="2:4" ht="15" customHeight="1">
      <c r="B100" s="34"/>
      <c r="C100" s="34"/>
      <c r="D100" s="31"/>
    </row>
    <row r="101" spans="2:4" ht="15" customHeight="1">
      <c r="B101" s="34"/>
      <c r="C101" s="34"/>
      <c r="D101" s="31"/>
    </row>
    <row r="102" spans="2:4" ht="15" customHeight="1">
      <c r="B102" s="34"/>
      <c r="C102" s="34"/>
      <c r="D102" s="31"/>
    </row>
    <row r="103" spans="2:4">
      <c r="B103" s="34"/>
      <c r="C103" s="34"/>
      <c r="D103" s="31"/>
    </row>
    <row r="104" spans="2:4">
      <c r="B104" s="34"/>
      <c r="C104" s="34"/>
      <c r="D104" s="31"/>
    </row>
    <row r="105" spans="2:4">
      <c r="B105" s="34"/>
      <c r="C105" s="34"/>
      <c r="D105" s="31"/>
    </row>
    <row r="106" spans="2:4">
      <c r="B106" s="33"/>
      <c r="C106" s="33"/>
      <c r="D106" s="31"/>
    </row>
    <row r="107" spans="2:4">
      <c r="B107" s="34"/>
      <c r="C107" s="34"/>
      <c r="D107" s="31"/>
    </row>
    <row r="108" spans="2:4">
      <c r="B108" s="34"/>
      <c r="C108" s="34"/>
      <c r="D108" s="31"/>
    </row>
    <row r="109" spans="2:4">
      <c r="B109" s="34"/>
      <c r="C109" s="34"/>
      <c r="D109" s="31"/>
    </row>
    <row r="110" spans="2:4" ht="14.85" hidden="1" customHeight="1">
      <c r="B110" s="110"/>
      <c r="C110" s="110"/>
      <c r="D110" s="31"/>
    </row>
    <row r="111" spans="2:4">
      <c r="B111" s="34"/>
      <c r="C111" s="34"/>
      <c r="D111" s="31"/>
    </row>
    <row r="112" spans="2:4">
      <c r="B112" s="34"/>
      <c r="C112" s="34"/>
      <c r="D112" s="31"/>
    </row>
    <row r="113" spans="2:4">
      <c r="B113" s="34"/>
      <c r="C113" s="34"/>
      <c r="D113" s="31"/>
    </row>
    <row r="114" spans="2:4">
      <c r="B114" s="34"/>
      <c r="C114" s="34"/>
      <c r="D114" s="31"/>
    </row>
    <row r="115" spans="2:4">
      <c r="B115" s="34"/>
      <c r="C115" s="34"/>
      <c r="D115" s="31"/>
    </row>
    <row r="116" spans="2:4">
      <c r="B116" s="34"/>
      <c r="C116" s="34"/>
      <c r="D116" s="31"/>
    </row>
    <row r="117" spans="2:4">
      <c r="B117" s="34"/>
      <c r="C117" s="34"/>
      <c r="D117" s="31"/>
    </row>
    <row r="118" spans="2:4">
      <c r="B118" s="34"/>
      <c r="C118" s="34"/>
      <c r="D118" s="34"/>
    </row>
    <row r="119" spans="2:4">
      <c r="B119" s="33"/>
      <c r="C119" s="34"/>
      <c r="D119" s="34"/>
    </row>
    <row r="120" spans="2:4">
      <c r="B120" s="34"/>
      <c r="C120" s="34"/>
      <c r="D120" s="31"/>
    </row>
    <row r="121" spans="2:4">
      <c r="B121" s="238"/>
      <c r="C121" s="238"/>
      <c r="D121" s="31"/>
    </row>
    <row r="122" spans="2:4">
      <c r="B122" s="238"/>
      <c r="C122" s="238"/>
      <c r="D122" s="242"/>
    </row>
    <row r="123" spans="2:4">
      <c r="B123" s="238"/>
      <c r="C123" s="238"/>
      <c r="D123" s="242"/>
    </row>
    <row r="124" spans="2:4">
      <c r="B124" s="34"/>
      <c r="C124" s="34"/>
      <c r="D124" s="34"/>
    </row>
    <row r="125" spans="2:4">
      <c r="B125" s="33"/>
      <c r="C125" s="34"/>
      <c r="D125" s="34"/>
    </row>
    <row r="126" spans="2:4">
      <c r="B126" s="34"/>
      <c r="C126" s="34"/>
      <c r="D126" s="34"/>
    </row>
    <row r="127" spans="2:4">
      <c r="B127" s="34"/>
      <c r="C127" s="34"/>
      <c r="D127" s="34"/>
    </row>
    <row r="128" spans="2:4">
      <c r="B128" s="34"/>
      <c r="C128" s="34"/>
      <c r="D128" s="34"/>
    </row>
    <row r="129" spans="2:4">
      <c r="B129" s="102"/>
      <c r="C129" s="34"/>
      <c r="D129" s="34"/>
    </row>
    <row r="130" spans="2:4">
      <c r="B130" s="34"/>
      <c r="C130" s="34"/>
      <c r="D130" s="34"/>
    </row>
    <row r="131" spans="2:4">
      <c r="B131" s="34"/>
      <c r="C131" s="34"/>
      <c r="D131" s="34"/>
    </row>
    <row r="132" spans="2:4">
      <c r="B132" s="34"/>
      <c r="C132" s="34"/>
      <c r="D132" s="34"/>
    </row>
    <row r="133" spans="2:4">
      <c r="B133" s="34"/>
      <c r="C133" s="34"/>
      <c r="D133" s="34"/>
    </row>
    <row r="134" spans="2:4">
      <c r="B134" s="34"/>
      <c r="C134" s="34"/>
      <c r="D134" s="34"/>
    </row>
    <row r="135" spans="2:4">
      <c r="B135" s="236"/>
      <c r="C135" s="236"/>
      <c r="D135" s="236"/>
    </row>
    <row r="136" spans="2:4">
      <c r="B136" s="32"/>
      <c r="C136" s="32"/>
      <c r="D136" s="32"/>
    </row>
    <row r="137" spans="2:4">
      <c r="B137" s="33"/>
      <c r="C137" s="34"/>
      <c r="D137" s="34"/>
    </row>
    <row r="138" spans="2:4">
      <c r="B138" s="110"/>
      <c r="C138" s="34"/>
      <c r="D138" s="34"/>
    </row>
    <row r="139" spans="2:4">
      <c r="B139" s="34"/>
      <c r="C139" s="34"/>
      <c r="D139" s="34"/>
    </row>
    <row r="140" spans="2:4">
      <c r="B140" s="34"/>
      <c r="C140" s="34"/>
      <c r="D140" s="34"/>
    </row>
    <row r="141" spans="2:4">
      <c r="B141" s="34"/>
      <c r="C141" s="34"/>
      <c r="D141" s="34"/>
    </row>
    <row r="142" spans="2:4">
      <c r="B142" s="238"/>
      <c r="C142" s="238"/>
      <c r="D142" s="239"/>
    </row>
    <row r="143" spans="2:4">
      <c r="B143" s="238"/>
      <c r="C143" s="238"/>
      <c r="D143" s="239"/>
    </row>
    <row r="144" spans="2:4">
      <c r="B144" s="238"/>
      <c r="C144" s="238"/>
      <c r="D144" s="239"/>
    </row>
    <row r="145" spans="2:4">
      <c r="B145" s="238"/>
      <c r="C145" s="238"/>
      <c r="D145" s="239"/>
    </row>
    <row r="146" spans="2:4">
      <c r="B146" s="34"/>
      <c r="C146" s="34"/>
      <c r="D146" s="34"/>
    </row>
    <row r="147" spans="2:4">
      <c r="B147" s="34"/>
      <c r="C147" s="34"/>
      <c r="D147" s="34"/>
    </row>
    <row r="148" spans="2:4">
      <c r="B148" s="34"/>
      <c r="C148" s="34"/>
      <c r="D148" s="34"/>
    </row>
    <row r="149" spans="2:4">
      <c r="B149" s="33"/>
      <c r="C149" s="34"/>
      <c r="D149" s="34"/>
    </row>
    <row r="150" spans="2:4">
      <c r="B150" s="34"/>
      <c r="C150" s="34"/>
      <c r="D150" s="34"/>
    </row>
    <row r="151" spans="2:4">
      <c r="B151" s="34"/>
      <c r="C151" s="34"/>
      <c r="D151" s="34"/>
    </row>
    <row r="152" spans="2:4">
      <c r="B152" s="34"/>
      <c r="C152" s="34"/>
      <c r="D152" s="34"/>
    </row>
    <row r="153" spans="2:4">
      <c r="B153" s="34"/>
      <c r="C153" s="34"/>
      <c r="D153" s="34"/>
    </row>
    <row r="154" spans="2:4">
      <c r="B154" s="34"/>
      <c r="C154" s="34"/>
      <c r="D154" s="34"/>
    </row>
    <row r="155" spans="2:4">
      <c r="B155" s="33"/>
      <c r="C155" s="34"/>
      <c r="D155" s="34"/>
    </row>
    <row r="156" spans="2:4">
      <c r="B156" s="34"/>
      <c r="C156" s="34"/>
      <c r="D156" s="34"/>
    </row>
    <row r="157" spans="2:4">
      <c r="B157" s="34"/>
      <c r="C157" s="34"/>
      <c r="D157" s="34"/>
    </row>
    <row r="158" spans="2:4">
      <c r="B158" s="34"/>
      <c r="C158" s="34"/>
      <c r="D158" s="34"/>
    </row>
    <row r="159" spans="2:4">
      <c r="B159" s="33"/>
      <c r="C159" s="34"/>
      <c r="D159" s="34"/>
    </row>
    <row r="160" spans="2:4">
      <c r="B160" s="34"/>
      <c r="C160" s="34"/>
      <c r="D160" s="34"/>
    </row>
    <row r="161" spans="2:4">
      <c r="B161" s="33"/>
      <c r="C161" s="34"/>
      <c r="D161" s="34"/>
    </row>
    <row r="162" spans="2:4">
      <c r="B162" s="34"/>
      <c r="C162" s="34"/>
      <c r="D162" s="34"/>
    </row>
    <row r="163" spans="2:4">
      <c r="B163" s="33"/>
      <c r="C163" s="34"/>
      <c r="D163" s="34"/>
    </row>
    <row r="164" spans="2:4">
      <c r="B164" s="34"/>
      <c r="C164" s="34"/>
      <c r="D164" s="34"/>
    </row>
    <row r="165" spans="2:4">
      <c r="B165" s="34"/>
      <c r="C165" s="31"/>
      <c r="D165" s="34"/>
    </row>
    <row r="166" spans="2:4">
      <c r="B166" s="34"/>
      <c r="C166" s="31"/>
      <c r="D166" s="34"/>
    </row>
    <row r="167" spans="2:4">
      <c r="B167" s="34"/>
      <c r="C167" s="34"/>
      <c r="D167" s="34"/>
    </row>
    <row r="168" spans="2:4">
      <c r="B168" s="34"/>
      <c r="C168" s="34"/>
      <c r="D168" s="34"/>
    </row>
    <row r="169" spans="2:4">
      <c r="B169" s="34"/>
      <c r="C169" s="34"/>
      <c r="D169" s="34"/>
    </row>
    <row r="170" spans="2:4">
      <c r="B170" s="34"/>
      <c r="C170" s="34"/>
      <c r="D170" s="34"/>
    </row>
    <row r="171" spans="2:4">
      <c r="B171" s="34"/>
      <c r="C171" s="34"/>
      <c r="D171" s="34"/>
    </row>
    <row r="172" spans="2:4">
      <c r="B172" s="33"/>
      <c r="C172" s="34"/>
      <c r="D172" s="34"/>
    </row>
    <row r="173" spans="2:4" ht="15" customHeight="1">
      <c r="B173" s="34"/>
      <c r="C173" s="34"/>
      <c r="D173" s="34"/>
    </row>
    <row r="174" spans="2:4" ht="15" customHeight="1">
      <c r="B174" s="34"/>
      <c r="C174" s="34"/>
      <c r="D174" s="34"/>
    </row>
    <row r="175" spans="2:4" ht="15" customHeight="1">
      <c r="B175" s="34"/>
      <c r="C175" s="34"/>
      <c r="D175" s="34"/>
    </row>
    <row r="176" spans="2:4" ht="15" customHeight="1">
      <c r="B176" s="34"/>
      <c r="C176" s="34"/>
      <c r="D176" s="34"/>
    </row>
    <row r="177" spans="2:4">
      <c r="B177" s="34"/>
      <c r="C177" s="34"/>
      <c r="D177" s="34"/>
    </row>
    <row r="178" spans="2:4">
      <c r="B178" s="34"/>
      <c r="C178" s="34"/>
      <c r="D178" s="34"/>
    </row>
    <row r="179" spans="2:4">
      <c r="B179" s="34"/>
      <c r="C179" s="34"/>
      <c r="D179" s="34"/>
    </row>
    <row r="180" spans="2:4">
      <c r="B180" s="34"/>
      <c r="C180" s="34"/>
      <c r="D180" s="34"/>
    </row>
    <row r="181" spans="2:4">
      <c r="B181" s="34"/>
      <c r="C181" s="34"/>
      <c r="D181" s="34"/>
    </row>
    <row r="182" spans="2:4">
      <c r="B182" s="34"/>
      <c r="C182" s="34"/>
      <c r="D182" s="34"/>
    </row>
    <row r="183" spans="2:4">
      <c r="B183" s="34"/>
      <c r="C183" s="34"/>
      <c r="D183" s="34"/>
    </row>
  </sheetData>
  <mergeCells count="12">
    <mergeCell ref="B3:D3"/>
    <mergeCell ref="B37:C37"/>
    <mergeCell ref="D39:E39"/>
    <mergeCell ref="B121:C121"/>
    <mergeCell ref="B122:C123"/>
    <mergeCell ref="D122:D123"/>
    <mergeCell ref="B41:C41"/>
    <mergeCell ref="B144:C145"/>
    <mergeCell ref="D144:D145"/>
    <mergeCell ref="B135:D135"/>
    <mergeCell ref="B142:C143"/>
    <mergeCell ref="D142:D143"/>
  </mergeCells>
  <pageMargins left="0.25" right="0.25" top="0.75" bottom="0.75" header="0.3" footer="0.3"/>
  <pageSetup scale="76" orientation="landscape" r:id="rId1"/>
  <headerFooter>
    <oddHeader>&amp;C&amp;"-,Bold"&amp;20Salaries, Benefits, and Other Factors</oddHeader>
  </headerFooter>
  <rowBreaks count="1" manualBreakCount="1">
    <brk id="4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53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42578125" defaultRowHeight="15"/>
  <cols>
    <col min="1" max="1" width="2.42578125" customWidth="1"/>
    <col min="2" max="2" width="38.7109375" customWidth="1"/>
    <col min="3" max="3" width="20.42578125" customWidth="1"/>
    <col min="4" max="4" width="16" customWidth="1"/>
    <col min="5" max="6" width="13" customWidth="1"/>
    <col min="7" max="7" width="16.5703125" customWidth="1"/>
    <col min="8" max="8" width="14.42578125" customWidth="1"/>
    <col min="9" max="9" width="15.42578125" customWidth="1"/>
    <col min="10" max="10" width="13.42578125" customWidth="1"/>
    <col min="11" max="12" width="9.42578125" customWidth="1"/>
  </cols>
  <sheetData>
    <row r="2" spans="1:10" ht="14.25" customHeight="1"/>
    <row r="3" spans="1:10" ht="64.349999999999994" customHeight="1">
      <c r="A3" s="9"/>
      <c r="B3" s="243" t="s">
        <v>43</v>
      </c>
      <c r="C3" s="244"/>
      <c r="D3" s="11"/>
      <c r="E3" s="177" t="s">
        <v>206</v>
      </c>
      <c r="F3" s="194" t="str">
        <f>'2022-23 School Year'!F5</f>
        <v>Maintenance Funding
SY 2022-23
as of 02/21/22</v>
      </c>
      <c r="G3" s="30" t="str">
        <f>'2022-23 School Year'!G5</f>
        <v>Governor's Budget 
12/16/21</v>
      </c>
      <c r="H3" s="30" t="str">
        <f>IF('2022-23 School Year'!H5="","",'2022-23 School Year'!H5)</f>
        <v>Senate Budget
02/25/22</v>
      </c>
      <c r="I3" s="30" t="str">
        <f>IF('2022-23 School Year'!I5="","",'2022-23 School Year'!I5)</f>
        <v>House Budget
02/25/22</v>
      </c>
      <c r="J3" s="30" t="str">
        <f>IF('2022-23 School Year'!J5="","",'2022-23 School Year'!J5)</f>
        <v>2022 Supplemental Budget
03/09/22</v>
      </c>
    </row>
    <row r="4" spans="1:10" ht="11.25" customHeight="1">
      <c r="B4" s="7"/>
      <c r="C4" s="7"/>
      <c r="D4" s="7"/>
      <c r="E4" s="8"/>
      <c r="F4" s="8"/>
    </row>
    <row r="5" spans="1:10" ht="12.75" customHeight="1">
      <c r="B5" s="10" t="s">
        <v>109</v>
      </c>
      <c r="C5" s="10"/>
    </row>
    <row r="6" spans="1:10" ht="12.75" customHeight="1">
      <c r="B6" s="1" t="s">
        <v>7</v>
      </c>
      <c r="C6" s="1"/>
      <c r="D6" s="3"/>
      <c r="E6" s="14">
        <v>1.2529999999999999</v>
      </c>
      <c r="F6" s="14" t="s">
        <v>6</v>
      </c>
      <c r="G6" s="26" t="s">
        <v>6</v>
      </c>
      <c r="H6" s="18" t="s">
        <v>6</v>
      </c>
      <c r="I6" s="18" t="s">
        <v>6</v>
      </c>
      <c r="J6" s="18" t="s">
        <v>6</v>
      </c>
    </row>
    <row r="7" spans="1:10" ht="12.75" customHeight="1">
      <c r="B7" s="1" t="s">
        <v>8</v>
      </c>
      <c r="C7" s="1"/>
      <c r="D7" s="3"/>
      <c r="E7" s="14">
        <v>0.66300000000000003</v>
      </c>
      <c r="F7" s="14" t="s">
        <v>6</v>
      </c>
      <c r="G7" s="26" t="s">
        <v>6</v>
      </c>
      <c r="H7" s="18" t="s">
        <v>6</v>
      </c>
      <c r="I7" s="18" t="s">
        <v>6</v>
      </c>
      <c r="J7" s="18" t="s">
        <v>6</v>
      </c>
    </row>
    <row r="8" spans="1:10" ht="12.75" customHeight="1">
      <c r="B8" s="1" t="s">
        <v>123</v>
      </c>
      <c r="C8" s="1"/>
      <c r="D8" s="3"/>
      <c r="E8" s="14">
        <f>'2022-23 School Year'!E69</f>
        <v>0.49299999999999999</v>
      </c>
      <c r="F8" s="14" t="str">
        <f>'2022-23 School Year'!F69</f>
        <v>*</v>
      </c>
      <c r="G8" s="26">
        <f>'2022-23 School Year'!G69</f>
        <v>0.99299999999999999</v>
      </c>
      <c r="H8" s="18">
        <f>IF($H$3="","",'2022-23 School Year'!H69)</f>
        <v>0.99299999999999999</v>
      </c>
      <c r="I8" s="18">
        <f>IF($I$3="","",'2022-23 School Year'!I69)</f>
        <v>0.66</v>
      </c>
      <c r="J8" s="213">
        <f>IF($J$3="","",'2022-23 School Year'!J69)</f>
        <v>0.66</v>
      </c>
    </row>
    <row r="9" spans="1:10" ht="12.75" customHeight="1">
      <c r="B9" s="1" t="str">
        <f>'2022-23 School Year'!A79</f>
        <v xml:space="preserve">^Increases are for 20 eligible schools in the state, and are subject to staffing compliance.  </v>
      </c>
      <c r="C9" s="1"/>
      <c r="D9" s="3"/>
      <c r="E9" s="4">
        <f>'2022-23 School Year'!E70</f>
        <v>0.307</v>
      </c>
      <c r="F9" s="4">
        <f>'2022-23 School Year'!F70</f>
        <v>0</v>
      </c>
      <c r="G9" s="18">
        <f>'2022-23 School Year'!G70</f>
        <v>0</v>
      </c>
      <c r="H9" s="18">
        <f>IF($H$3="","",'2022-23 School Year'!H70)</f>
        <v>0</v>
      </c>
      <c r="I9" s="18">
        <f>IF($I$3="","",'2022-23 School Year'!I70)</f>
        <v>0</v>
      </c>
      <c r="J9" s="18">
        <f>IF($J$3="","",'2022-23 School Year'!J70)</f>
        <v>0</v>
      </c>
    </row>
    <row r="10" spans="1:10" ht="12.75" customHeight="1">
      <c r="B10" s="1" t="str">
        <f>'2022-23 School Year'!A80</f>
        <v>~Note: Staffing units highlighted are subject to staffing compliance based on combined totals. OSPI to establish rules for implementation for SY 2022-23, more to follow soon. For more detail, see 2SHB 1664.</v>
      </c>
      <c r="C10" s="1"/>
      <c r="D10" s="3"/>
      <c r="E10" s="4">
        <f>'2022-23 School Year'!E71</f>
        <v>0.49299999999999999</v>
      </c>
      <c r="F10" s="4">
        <f>'2022-23 School Year'!F71</f>
        <v>0.99299999999999999</v>
      </c>
      <c r="G10" s="4" t="str">
        <f>'2022-23 School Year'!G71</f>
        <v>*</v>
      </c>
      <c r="H10" s="18">
        <f>IF($H$3="","",'2022-23 School Year'!H71)</f>
        <v>0.99299999999999999</v>
      </c>
      <c r="I10" s="18">
        <f>IF($I$3="","",'2022-23 School Year'!I71)</f>
        <v>1.1600000000000001</v>
      </c>
      <c r="J10" s="18">
        <f>IF($J$3="","",'2022-23 School Year'!J71)</f>
        <v>0.9930000000000001</v>
      </c>
    </row>
    <row r="11" spans="1:10" ht="12.75" customHeight="1">
      <c r="B11" s="6" t="s">
        <v>9</v>
      </c>
      <c r="C11" s="6"/>
      <c r="D11" s="3"/>
      <c r="E11" s="181"/>
      <c r="F11" s="181"/>
      <c r="G11" s="182"/>
      <c r="H11" s="206"/>
      <c r="I11" s="206"/>
      <c r="J11" s="206"/>
    </row>
    <row r="12" spans="1:10" ht="12.75" customHeight="1">
      <c r="B12" s="1"/>
      <c r="C12" s="1" t="s">
        <v>10</v>
      </c>
      <c r="D12" s="3"/>
      <c r="E12" s="14">
        <f>'2022-23 School Year'!E73</f>
        <v>7.5999999999999998E-2</v>
      </c>
      <c r="F12" s="14" t="str">
        <f>'2022-23 School Year'!F73</f>
        <v>*</v>
      </c>
      <c r="G12" s="26">
        <f>'2022-23 School Year'!G73</f>
        <v>0.246</v>
      </c>
      <c r="H12" s="18">
        <f>IF($H$3="","",'2022-23 School Year'!H73)</f>
        <v>0.246</v>
      </c>
      <c r="I12" s="18">
        <f>IF($I$3="","",'2022-23 School Year'!I73)</f>
        <v>0.246</v>
      </c>
      <c r="J12" s="213">
        <f>IF($J$3="","",'2022-23 School Year'!J73)</f>
        <v>0.246</v>
      </c>
    </row>
    <row r="13" spans="1:10" ht="12.75" customHeight="1">
      <c r="B13" s="1"/>
      <c r="C13" s="1" t="s">
        <v>11</v>
      </c>
      <c r="D13" s="3"/>
      <c r="E13" s="14">
        <f>'2022-23 School Year'!E74</f>
        <v>4.2000000000000003E-2</v>
      </c>
      <c r="F13" s="14" t="str">
        <f>'2022-23 School Year'!F74</f>
        <v>*</v>
      </c>
      <c r="G13" s="26">
        <f>'2022-23 School Year'!G74</f>
        <v>0.311</v>
      </c>
      <c r="H13" s="18">
        <f>IF($H$3="","",'2022-23 School Year'!H74)</f>
        <v>0.311</v>
      </c>
      <c r="I13" s="18">
        <f>IF($I$3="","",'2022-23 School Year'!I74)</f>
        <v>0.13200000000000001</v>
      </c>
      <c r="J13" s="213">
        <f>IF($J$3="","",'2022-23 School Year'!J74)</f>
        <v>0.13200000000000001</v>
      </c>
    </row>
    <row r="14" spans="1:10" ht="12.75" customHeight="1">
      <c r="B14" s="1"/>
      <c r="C14" s="1" t="s">
        <v>12</v>
      </c>
      <c r="D14" s="3"/>
      <c r="E14" s="14">
        <f>'2022-23 School Year'!E75</f>
        <v>1.7000000000000001E-2</v>
      </c>
      <c r="F14" s="14" t="str">
        <f>'2022-23 School Year'!F75</f>
        <v>*</v>
      </c>
      <c r="G14" s="26">
        <f>'2022-23 School Year'!G75</f>
        <v>0.104</v>
      </c>
      <c r="H14" s="18">
        <f>IF($H$3="","",'2022-23 School Year'!H75)</f>
        <v>0.104</v>
      </c>
      <c r="I14" s="18">
        <f>IF($I$3="","",'2022-23 School Year'!I75)</f>
        <v>4.5999999999999999E-2</v>
      </c>
      <c r="J14" s="213">
        <f>IF($J$3="","",'2022-23 School Year'!J75)</f>
        <v>4.5999999999999999E-2</v>
      </c>
    </row>
    <row r="15" spans="1:10" ht="12.75" customHeight="1">
      <c r="B15" s="1" t="s">
        <v>13</v>
      </c>
      <c r="C15" s="1"/>
      <c r="D15" s="3"/>
      <c r="E15" s="14">
        <v>0.93600000000000005</v>
      </c>
      <c r="F15" s="14" t="s">
        <v>6</v>
      </c>
      <c r="G15" s="26" t="s">
        <v>6</v>
      </c>
      <c r="H15" s="18" t="s">
        <v>6</v>
      </c>
      <c r="I15" s="18" t="s">
        <v>6</v>
      </c>
      <c r="J15" s="18" t="s">
        <v>6</v>
      </c>
    </row>
    <row r="16" spans="1:10" ht="12.75" customHeight="1">
      <c r="B16" s="1" t="s">
        <v>14</v>
      </c>
      <c r="C16" s="1"/>
      <c r="D16" s="3"/>
      <c r="E16" s="14">
        <v>2.012</v>
      </c>
      <c r="F16" s="14" t="s">
        <v>6</v>
      </c>
      <c r="G16" s="26" t="s">
        <v>6</v>
      </c>
      <c r="H16" s="18" t="s">
        <v>6</v>
      </c>
      <c r="I16" s="18" t="s">
        <v>6</v>
      </c>
      <c r="J16" s="18" t="s">
        <v>6</v>
      </c>
    </row>
    <row r="17" spans="2:10" ht="12.75" customHeight="1">
      <c r="B17" s="1" t="s">
        <v>15</v>
      </c>
      <c r="C17" s="1"/>
      <c r="D17" s="3"/>
      <c r="E17" s="14">
        <v>1.657</v>
      </c>
      <c r="F17" s="14" t="s">
        <v>6</v>
      </c>
      <c r="G17" s="26" t="s">
        <v>6</v>
      </c>
      <c r="H17" s="18" t="s">
        <v>6</v>
      </c>
      <c r="I17" s="18" t="s">
        <v>6</v>
      </c>
      <c r="J17" s="213" t="s">
        <v>6</v>
      </c>
    </row>
    <row r="18" spans="2:10" ht="12.75" customHeight="1">
      <c r="B18" s="1" t="s">
        <v>16</v>
      </c>
      <c r="C18" s="1"/>
      <c r="D18" s="3"/>
      <c r="E18" s="14">
        <v>7.9000000000000001E-2</v>
      </c>
      <c r="F18" s="14" t="s">
        <v>6</v>
      </c>
      <c r="G18" s="26" t="s">
        <v>6</v>
      </c>
      <c r="H18" s="18" t="s">
        <v>6</v>
      </c>
      <c r="I18" s="18" t="s">
        <v>6</v>
      </c>
      <c r="J18" s="213" t="s">
        <v>6</v>
      </c>
    </row>
    <row r="19" spans="2:10" ht="12.75" customHeight="1">
      <c r="B19" s="1" t="s">
        <v>139</v>
      </c>
      <c r="C19" s="1"/>
      <c r="D19" s="1"/>
      <c r="E19" s="14">
        <v>8.2500000000000004E-2</v>
      </c>
      <c r="F19" s="14" t="s">
        <v>6</v>
      </c>
      <c r="G19" s="26" t="s">
        <v>6</v>
      </c>
      <c r="H19" s="18" t="s">
        <v>6</v>
      </c>
      <c r="I19" s="18" t="s">
        <v>6</v>
      </c>
      <c r="J19" s="18" t="s">
        <v>6</v>
      </c>
    </row>
    <row r="20" spans="2:10" ht="12.75" customHeight="1">
      <c r="B20" s="13" t="str">
        <f>'2022-23 School Year'!A79</f>
        <v xml:space="preserve">^Increases are for 20 eligible schools in the state, and are subject to staffing compliance.  </v>
      </c>
      <c r="C20" s="13"/>
      <c r="D20" s="25"/>
      <c r="E20" s="123"/>
      <c r="F20" s="123"/>
      <c r="G20" s="17"/>
      <c r="H20" s="16"/>
      <c r="I20" s="123"/>
    </row>
    <row r="21" spans="2:10" ht="12.75" customHeight="1">
      <c r="B21" s="218" t="str">
        <f>'2022-23 School Year'!A80</f>
        <v>~Note: Staffing units highlighted are subject to staffing compliance based on combined totals. OSPI to establish rules for implementation for SY 2022-23, more to follow soon. For more detail, see 2SHB 1664.</v>
      </c>
      <c r="C21" s="218"/>
      <c r="D21" s="220"/>
      <c r="E21" s="221"/>
      <c r="F21" s="221"/>
      <c r="G21" s="222"/>
      <c r="H21" s="223"/>
      <c r="I21" s="221"/>
      <c r="J21" s="223"/>
    </row>
    <row r="22" spans="2:10" ht="12.75" customHeight="1">
      <c r="B22" s="1"/>
      <c r="C22" s="1"/>
      <c r="D22" s="1"/>
      <c r="E22" s="1"/>
      <c r="F22" s="1"/>
      <c r="G22" s="17"/>
      <c r="H22" s="16"/>
      <c r="I22" s="152"/>
      <c r="J22" s="126"/>
    </row>
    <row r="23" spans="2:10" ht="12.75" customHeight="1">
      <c r="B23" s="10" t="s">
        <v>110</v>
      </c>
      <c r="C23" s="10"/>
      <c r="D23" s="1"/>
      <c r="E23" s="1"/>
      <c r="F23" s="1"/>
      <c r="G23" s="1"/>
      <c r="I23" s="153"/>
      <c r="J23" s="65"/>
    </row>
    <row r="24" spans="2:10" ht="12.75" customHeight="1">
      <c r="B24" s="1" t="s">
        <v>7</v>
      </c>
      <c r="C24" s="1"/>
      <c r="D24" s="3"/>
      <c r="E24" s="4">
        <v>1.353</v>
      </c>
      <c r="F24" s="4" t="s">
        <v>6</v>
      </c>
      <c r="G24" s="26" t="s">
        <v>6</v>
      </c>
      <c r="H24" s="18" t="s">
        <v>6</v>
      </c>
      <c r="I24" s="18" t="s">
        <v>6</v>
      </c>
      <c r="J24" s="18" t="s">
        <v>6</v>
      </c>
    </row>
    <row r="25" spans="2:10" ht="12.75" customHeight="1">
      <c r="B25" s="1" t="s">
        <v>8</v>
      </c>
      <c r="C25" s="1"/>
      <c r="D25" s="3"/>
      <c r="E25" s="4">
        <v>0.51900000000000002</v>
      </c>
      <c r="F25" s="4" t="s">
        <v>6</v>
      </c>
      <c r="G25" s="26" t="s">
        <v>6</v>
      </c>
      <c r="H25" s="18" t="s">
        <v>6</v>
      </c>
      <c r="I25" s="18" t="s">
        <v>6</v>
      </c>
      <c r="J25" s="18" t="s">
        <v>6</v>
      </c>
    </row>
    <row r="26" spans="2:10" ht="12.75" customHeight="1">
      <c r="B26" s="1" t="s">
        <v>123</v>
      </c>
      <c r="C26" s="1"/>
      <c r="D26" s="3"/>
      <c r="E26" s="4">
        <f>'2022-23 School Year'!E84</f>
        <v>1.216</v>
      </c>
      <c r="F26" s="4" t="str">
        <f>'2022-23 School Year'!F84</f>
        <v>*</v>
      </c>
      <c r="G26" s="26">
        <f>'2022-23 School Year'!G84</f>
        <v>1.716</v>
      </c>
      <c r="H26" s="18">
        <f>IF($H$3="","",'2022-23 School Year'!H84)</f>
        <v>1.716</v>
      </c>
      <c r="I26" s="18">
        <f>IF($I$3="","",'2022-23 School Year'!I84)</f>
        <v>1.383</v>
      </c>
      <c r="J26" s="213">
        <f>IF($J$3="","",'2022-23 School Year'!J84)</f>
        <v>1.383</v>
      </c>
    </row>
    <row r="27" spans="2:10" ht="12.75" customHeight="1">
      <c r="B27" s="1" t="str">
        <f>'2022-23 School Year'!A85</f>
        <v>Guidance Counselors w/Compliance for eligible schools^</v>
      </c>
      <c r="C27" s="1"/>
      <c r="D27" s="3"/>
      <c r="E27" s="4">
        <f>'2022-23 School Year'!E85</f>
        <v>0.51200000000000001</v>
      </c>
      <c r="F27" s="4">
        <f>'2022-23 School Year'!F85</f>
        <v>0</v>
      </c>
      <c r="G27" s="18">
        <f>'2022-23 School Year'!G85</f>
        <v>0</v>
      </c>
      <c r="H27" s="18">
        <f>IF($H$3="","",'2022-23 School Year'!H85)</f>
        <v>0</v>
      </c>
      <c r="I27" s="18">
        <f>IF($I$3="","",'2022-23 School Year'!I85)</f>
        <v>0</v>
      </c>
      <c r="J27" s="18">
        <f>IF($J$3="","",'2022-23 School Year'!J85)</f>
        <v>0</v>
      </c>
    </row>
    <row r="28" spans="2:10" ht="12.75" customHeight="1">
      <c r="B28" s="1" t="str">
        <f>'2022-23 School Year'!A86</f>
        <v>Guidance Counselors High Poverty schools (total allocation, not in addition to)</v>
      </c>
      <c r="C28" s="1"/>
      <c r="D28" s="3"/>
      <c r="E28" s="4">
        <f>'2022-23 School Year'!E86</f>
        <v>1.216</v>
      </c>
      <c r="F28" s="4">
        <f>'2022-23 School Year'!F86</f>
        <v>1.716</v>
      </c>
      <c r="G28" s="26" t="str">
        <f>'2022-23 School Year'!G86</f>
        <v>*</v>
      </c>
      <c r="H28" s="18">
        <f>IF($H$3="","",'2022-23 School Year'!H86)</f>
        <v>1.716</v>
      </c>
      <c r="I28" s="18">
        <f>IF($I$3="","",'2022-23 School Year'!I86)</f>
        <v>1.883</v>
      </c>
      <c r="J28" s="18">
        <f>IF($J$3="","",'2022-23 School Year'!J86)</f>
        <v>1.716</v>
      </c>
    </row>
    <row r="29" spans="2:10" ht="12.75" customHeight="1">
      <c r="B29" s="6" t="s">
        <v>9</v>
      </c>
      <c r="C29" s="6"/>
      <c r="D29" s="3"/>
      <c r="E29" s="2"/>
      <c r="F29" s="2"/>
      <c r="G29" s="182"/>
      <c r="H29" s="206"/>
      <c r="I29" s="206"/>
      <c r="J29" s="206"/>
    </row>
    <row r="30" spans="2:10" ht="12.75" customHeight="1">
      <c r="B30" s="1"/>
      <c r="C30" s="1" t="s">
        <v>10</v>
      </c>
      <c r="D30" s="3"/>
      <c r="E30" s="4">
        <f>'2022-23 School Year'!E88</f>
        <v>0.06</v>
      </c>
      <c r="F30" s="4" t="str">
        <f>'2022-23 School Year'!F88</f>
        <v>*</v>
      </c>
      <c r="G30" s="26">
        <f>'2022-23 School Year'!G88</f>
        <v>0.33600000000000002</v>
      </c>
      <c r="H30" s="18">
        <f>IF($H$3="","",'2022-23 School Year'!H88)</f>
        <v>0.33600000000000002</v>
      </c>
      <c r="I30" s="18">
        <f>IF($I$3="","",'2022-23 School Year'!I88)</f>
        <v>0.33600000000000002</v>
      </c>
      <c r="J30" s="213">
        <f>IF($J$3="","",'2022-23 School Year'!J88)</f>
        <v>0.33600000000000002</v>
      </c>
    </row>
    <row r="31" spans="2:10" ht="12.75" customHeight="1">
      <c r="B31" s="1"/>
      <c r="C31" s="1" t="s">
        <v>11</v>
      </c>
      <c r="D31" s="3"/>
      <c r="E31" s="4">
        <f>'2022-23 School Year'!E89</f>
        <v>6.0000000000000001E-3</v>
      </c>
      <c r="F31" s="4" t="str">
        <f>'2022-23 School Year'!F89</f>
        <v>*</v>
      </c>
      <c r="G31" s="26">
        <f>'2022-23 School Year'!G89</f>
        <v>8.7999999999999995E-2</v>
      </c>
      <c r="H31" s="18">
        <f>IF($H$3="","",'2022-23 School Year'!H89)</f>
        <v>8.7999999999999995E-2</v>
      </c>
      <c r="I31" s="18">
        <f>IF($I$3="","",'2022-23 School Year'!I89)</f>
        <v>3.3000000000000002E-2</v>
      </c>
      <c r="J31" s="213">
        <f>IF($J$3="","",'2022-23 School Year'!J89)</f>
        <v>3.3000000000000002E-2</v>
      </c>
    </row>
    <row r="32" spans="2:10" ht="12.75" customHeight="1">
      <c r="B32" s="1"/>
      <c r="C32" s="1" t="s">
        <v>12</v>
      </c>
      <c r="D32" s="3"/>
      <c r="E32" s="4">
        <f>'2022-23 School Year'!E90</f>
        <v>2E-3</v>
      </c>
      <c r="F32" s="4" t="str">
        <f>'2022-23 School Year'!F90</f>
        <v>*</v>
      </c>
      <c r="G32" s="26">
        <f>'2022-23 School Year'!G90</f>
        <v>2.4E-2</v>
      </c>
      <c r="H32" s="18">
        <f>IF($H$3="","",'2022-23 School Year'!H90)</f>
        <v>2.4E-2</v>
      </c>
      <c r="I32" s="18">
        <f>IF($I$3="","",'2022-23 School Year'!I90)</f>
        <v>8.9999999999999993E-3</v>
      </c>
      <c r="J32" s="213">
        <f>IF($J$3="","",'2022-23 School Year'!J90)</f>
        <v>8.9999999999999993E-3</v>
      </c>
    </row>
    <row r="33" spans="2:10" ht="12.75" customHeight="1">
      <c r="B33" s="1" t="s">
        <v>13</v>
      </c>
      <c r="C33" s="1"/>
      <c r="D33" s="3"/>
      <c r="E33" s="4">
        <v>0.7</v>
      </c>
      <c r="F33" s="4" t="s">
        <v>6</v>
      </c>
      <c r="G33" s="26" t="s">
        <v>6</v>
      </c>
      <c r="H33" s="18" t="s">
        <v>6</v>
      </c>
      <c r="I33" s="18" t="s">
        <v>6</v>
      </c>
      <c r="J33" s="18" t="s">
        <v>6</v>
      </c>
    </row>
    <row r="34" spans="2:10" ht="12.75" customHeight="1">
      <c r="B34" s="1" t="s">
        <v>14</v>
      </c>
      <c r="C34" s="1"/>
      <c r="D34" s="3"/>
      <c r="E34" s="4">
        <v>2.3250000000000002</v>
      </c>
      <c r="F34" s="4" t="s">
        <v>6</v>
      </c>
      <c r="G34" s="26" t="s">
        <v>6</v>
      </c>
      <c r="H34" s="18" t="s">
        <v>6</v>
      </c>
      <c r="I34" s="18" t="s">
        <v>6</v>
      </c>
      <c r="J34" s="18" t="s">
        <v>6</v>
      </c>
    </row>
    <row r="35" spans="2:10" ht="12.75" customHeight="1">
      <c r="B35" s="1" t="s">
        <v>15</v>
      </c>
      <c r="C35" s="1"/>
      <c r="D35" s="3"/>
      <c r="E35" s="4">
        <v>1.9419999999999999</v>
      </c>
      <c r="F35" s="4" t="s">
        <v>6</v>
      </c>
      <c r="G35" s="26" t="s">
        <v>6</v>
      </c>
      <c r="H35" s="18" t="s">
        <v>6</v>
      </c>
      <c r="I35" s="18" t="s">
        <v>6</v>
      </c>
      <c r="J35" s="18" t="s">
        <v>6</v>
      </c>
    </row>
    <row r="36" spans="2:10" ht="12.75" customHeight="1">
      <c r="B36" s="1" t="s">
        <v>16</v>
      </c>
      <c r="C36" s="1"/>
      <c r="D36" s="3"/>
      <c r="E36" s="4">
        <v>9.1999999999999998E-2</v>
      </c>
      <c r="F36" s="4" t="s">
        <v>6</v>
      </c>
      <c r="G36" s="26" t="s">
        <v>6</v>
      </c>
      <c r="H36" s="18" t="s">
        <v>6</v>
      </c>
      <c r="I36" s="18" t="s">
        <v>6</v>
      </c>
      <c r="J36" s="213" t="s">
        <v>6</v>
      </c>
    </row>
    <row r="37" spans="2:10" ht="12.75" customHeight="1">
      <c r="B37" s="1" t="s">
        <v>41</v>
      </c>
      <c r="C37" s="1"/>
      <c r="D37" s="3"/>
      <c r="E37" s="4">
        <v>0</v>
      </c>
      <c r="F37" s="4" t="s">
        <v>6</v>
      </c>
      <c r="G37" s="26" t="s">
        <v>6</v>
      </c>
      <c r="H37" s="18" t="s">
        <v>6</v>
      </c>
      <c r="I37" s="18" t="s">
        <v>6</v>
      </c>
      <c r="J37" s="213" t="s">
        <v>6</v>
      </c>
    </row>
    <row r="38" spans="2:10" ht="12.75" customHeight="1">
      <c r="B38" s="13" t="str">
        <f>'2022-23 School Year'!A94</f>
        <v xml:space="preserve">^Increases are for 20 eligible schools in the state, and are subject to staffing compliance.  </v>
      </c>
      <c r="C38" s="13"/>
      <c r="D38" s="25"/>
      <c r="E38" s="123"/>
      <c r="F38" s="123"/>
      <c r="G38" s="17"/>
      <c r="H38" s="16"/>
      <c r="I38" s="123"/>
    </row>
    <row r="39" spans="2:10" ht="12.75" customHeight="1">
      <c r="B39" s="218" t="str">
        <f>'2022-23 School Year'!A95</f>
        <v>~Note: Staffing units highlighted are subject to staffing compliance based on combined totals. OSPI to establish rules for implementation for SY 2022-23, more to follow soon. For more detail, see 2SHB 1664.</v>
      </c>
      <c r="C39" s="218"/>
      <c r="D39" s="220"/>
      <c r="E39" s="221"/>
      <c r="F39" s="221"/>
      <c r="G39" s="222"/>
      <c r="H39" s="223"/>
      <c r="I39" s="221"/>
      <c r="J39" s="223"/>
    </row>
    <row r="40" spans="2:10" ht="12.75" customHeight="1">
      <c r="B40" s="151"/>
      <c r="C40" s="1"/>
      <c r="D40" s="3"/>
      <c r="E40" s="12"/>
      <c r="F40" s="12"/>
      <c r="G40" s="17"/>
      <c r="H40" s="16"/>
      <c r="I40" s="123"/>
    </row>
    <row r="41" spans="2:10" ht="12.75" customHeight="1">
      <c r="B41" s="10" t="s">
        <v>111</v>
      </c>
      <c r="C41" s="10"/>
      <c r="D41" s="3"/>
      <c r="E41" s="1"/>
      <c r="F41" s="1"/>
      <c r="G41" s="1"/>
      <c r="I41" s="15"/>
    </row>
    <row r="42" spans="2:10" ht="12.75" customHeight="1">
      <c r="B42" s="1" t="s">
        <v>7</v>
      </c>
      <c r="C42" s="1"/>
      <c r="D42" s="3"/>
      <c r="E42" s="4">
        <v>1.88</v>
      </c>
      <c r="F42" s="4" t="s">
        <v>6</v>
      </c>
      <c r="G42" s="4" t="s">
        <v>6</v>
      </c>
      <c r="H42" s="4" t="s">
        <v>6</v>
      </c>
      <c r="I42" s="4" t="s">
        <v>6</v>
      </c>
      <c r="J42" s="4" t="s">
        <v>6</v>
      </c>
    </row>
    <row r="43" spans="2:10" ht="12.75" customHeight="1">
      <c r="B43" s="1" t="s">
        <v>8</v>
      </c>
      <c r="C43" s="1"/>
      <c r="D43" s="3"/>
      <c r="E43" s="4">
        <v>0.52300000000000002</v>
      </c>
      <c r="F43" s="4" t="s">
        <v>6</v>
      </c>
      <c r="G43" s="4" t="s">
        <v>6</v>
      </c>
      <c r="H43" s="4" t="s">
        <v>6</v>
      </c>
      <c r="I43" s="4" t="s">
        <v>6</v>
      </c>
      <c r="J43" s="4" t="s">
        <v>6</v>
      </c>
    </row>
    <row r="44" spans="2:10" ht="12.75" customHeight="1">
      <c r="B44" s="1" t="s">
        <v>123</v>
      </c>
      <c r="C44" s="1"/>
      <c r="D44" s="3"/>
      <c r="E44" s="4">
        <f>'2022-23 School Year'!E99</f>
        <v>2.5390000000000001</v>
      </c>
      <c r="F44" s="4" t="str">
        <f>'2022-23 School Year'!F99</f>
        <v>*</v>
      </c>
      <c r="G44" s="4">
        <f>'2022-23 School Year'!G99</f>
        <v>3.0390000000000001</v>
      </c>
      <c r="H44" s="4">
        <f>IF($H$3="","",'2022-23 School Year'!H99)</f>
        <v>3.0390000000000001</v>
      </c>
      <c r="I44" s="4">
        <f>IF($I$3="","",'2022-23 School Year'!I99)</f>
        <v>2.706</v>
      </c>
      <c r="J44" s="213">
        <f>IF($J$3="","",'2022-23 School Year'!J99)</f>
        <v>2.706</v>
      </c>
    </row>
    <row r="45" spans="2:10" ht="12.75" customHeight="1">
      <c r="B45" s="1" t="str">
        <f>'2022-23 School Year'!A100</f>
        <v>Guidance Counselors High Poverty schools (total allocation, not in addition to)^^</v>
      </c>
      <c r="C45" s="1"/>
      <c r="D45" s="3"/>
      <c r="E45" s="4">
        <f>'2022-23 School Year'!E100</f>
        <v>2.5390000000000001</v>
      </c>
      <c r="F45" s="4">
        <f>'2022-23 School Year'!F100</f>
        <v>3.0390000000000001</v>
      </c>
      <c r="G45" s="4" t="str">
        <f>'2022-23 School Year'!G100</f>
        <v>*</v>
      </c>
      <c r="H45" s="4">
        <f>IF($H$3="","",'2022-23 School Year'!H100)</f>
        <v>3.0390000000000001</v>
      </c>
      <c r="I45" s="4">
        <f>IF($I$3="","",'2022-23 School Year'!I100)</f>
        <v>3.206</v>
      </c>
      <c r="J45" s="4">
        <f>IF($J$3="","",'2022-23 School Year'!J100)</f>
        <v>3.0390000000000001</v>
      </c>
    </row>
    <row r="46" spans="2:10" ht="12.75" customHeight="1">
      <c r="B46" s="6" t="s">
        <v>9</v>
      </c>
      <c r="C46" s="6"/>
      <c r="D46" s="3"/>
      <c r="E46" s="15"/>
      <c r="F46" s="15"/>
      <c r="G46" s="119"/>
      <c r="H46" s="119"/>
      <c r="I46" s="207"/>
      <c r="J46" s="207"/>
    </row>
    <row r="47" spans="2:10" ht="12.75" customHeight="1">
      <c r="B47" s="1"/>
      <c r="C47" s="1" t="s">
        <v>10</v>
      </c>
      <c r="D47" s="3"/>
      <c r="E47" s="4">
        <f>'2022-23 School Year'!E102</f>
        <v>9.6000000000000002E-2</v>
      </c>
      <c r="F47" s="4" t="str">
        <f>'2022-23 School Year'!F102</f>
        <v>*</v>
      </c>
      <c r="G47" s="4">
        <f>'2022-23 School Year'!G102</f>
        <v>0.33900000000000002</v>
      </c>
      <c r="H47" s="4">
        <f>IF($H$3="","",'2022-23 School Year'!H102)</f>
        <v>0.33900000000000002</v>
      </c>
      <c r="I47" s="4">
        <f>IF($I$3="","",'2022-23 School Year'!I102)</f>
        <v>0.33900000000000002</v>
      </c>
      <c r="J47" s="213">
        <f>IF($J$3="","",'2022-23 School Year'!J102)</f>
        <v>0.33900000000000002</v>
      </c>
    </row>
    <row r="48" spans="2:10" ht="12.75" customHeight="1">
      <c r="B48" s="1"/>
      <c r="C48" s="1" t="s">
        <v>11</v>
      </c>
      <c r="D48" s="3"/>
      <c r="E48" s="4">
        <f>'2022-23 School Year'!E103</f>
        <v>1.4999999999999999E-2</v>
      </c>
      <c r="F48" s="4" t="str">
        <f>'2022-23 School Year'!F103</f>
        <v>*</v>
      </c>
      <c r="G48" s="4">
        <f>'2022-23 School Year'!G103</f>
        <v>0.127</v>
      </c>
      <c r="H48" s="4">
        <f>IF($H$3="","",'2022-23 School Year'!H103)</f>
        <v>0.127</v>
      </c>
      <c r="I48" s="4">
        <f>IF($I$3="","",'2022-23 School Year'!I103)</f>
        <v>5.1999999999999998E-2</v>
      </c>
      <c r="J48" s="213">
        <f>IF($J$3="","",'2022-23 School Year'!J103)</f>
        <v>5.1999999999999998E-2</v>
      </c>
    </row>
    <row r="49" spans="2:10" ht="12.75" customHeight="1">
      <c r="B49" s="1"/>
      <c r="C49" s="1" t="s">
        <v>12</v>
      </c>
      <c r="D49" s="3"/>
      <c r="E49" s="4">
        <f>'2022-23 School Year'!E104</f>
        <v>7.0000000000000001E-3</v>
      </c>
      <c r="F49" s="4" t="str">
        <f>'2022-23 School Year'!F104</f>
        <v>*</v>
      </c>
      <c r="G49" s="4">
        <f>'2022-23 School Year'!G104</f>
        <v>4.9000000000000002E-2</v>
      </c>
      <c r="H49" s="4">
        <f>IF($H$3="","",'2022-23 School Year'!H104)</f>
        <v>4.9000000000000002E-2</v>
      </c>
      <c r="I49" s="4">
        <f>IF($I$3="","",'2022-23 School Year'!I104)</f>
        <v>2.1000000000000001E-2</v>
      </c>
      <c r="J49" s="213">
        <f>IF($J$3="","",'2022-23 School Year'!J104)</f>
        <v>2.1000000000000001E-2</v>
      </c>
    </row>
    <row r="50" spans="2:10" ht="12.75" customHeight="1">
      <c r="B50" s="1" t="s">
        <v>13</v>
      </c>
      <c r="C50" s="1"/>
      <c r="D50" s="3"/>
      <c r="E50" s="4">
        <v>0.65200000000000002</v>
      </c>
      <c r="F50" s="4" t="s">
        <v>6</v>
      </c>
      <c r="G50" s="4" t="s">
        <v>6</v>
      </c>
      <c r="H50" s="4" t="s">
        <v>6</v>
      </c>
      <c r="I50" s="4" t="s">
        <v>6</v>
      </c>
      <c r="J50" s="4" t="s">
        <v>6</v>
      </c>
    </row>
    <row r="51" spans="2:10" ht="12.75" customHeight="1">
      <c r="B51" s="1" t="s">
        <v>14</v>
      </c>
      <c r="C51" s="1"/>
      <c r="D51" s="3"/>
      <c r="E51" s="4">
        <v>3.2690000000000001</v>
      </c>
      <c r="F51" s="4" t="s">
        <v>6</v>
      </c>
      <c r="G51" s="4" t="s">
        <v>6</v>
      </c>
      <c r="H51" s="4" t="s">
        <v>6</v>
      </c>
      <c r="I51" s="4" t="s">
        <v>6</v>
      </c>
      <c r="J51" s="4" t="s">
        <v>6</v>
      </c>
    </row>
    <row r="52" spans="2:10" ht="12.75" customHeight="1">
      <c r="B52" s="1" t="s">
        <v>15</v>
      </c>
      <c r="C52" s="1"/>
      <c r="D52" s="3"/>
      <c r="E52" s="4">
        <v>2.9649999999999999</v>
      </c>
      <c r="F52" s="4" t="s">
        <v>6</v>
      </c>
      <c r="G52" s="4" t="s">
        <v>6</v>
      </c>
      <c r="H52" s="4" t="s">
        <v>6</v>
      </c>
      <c r="I52" s="4" t="s">
        <v>6</v>
      </c>
      <c r="J52" s="4" t="s">
        <v>6</v>
      </c>
    </row>
    <row r="53" spans="2:10" ht="12.75" customHeight="1">
      <c r="B53" s="1" t="s">
        <v>16</v>
      </c>
      <c r="C53" s="1"/>
      <c r="D53" s="3"/>
      <c r="E53" s="4">
        <v>0.14099999999999999</v>
      </c>
      <c r="F53" s="4" t="s">
        <v>6</v>
      </c>
      <c r="G53" s="4" t="s">
        <v>6</v>
      </c>
      <c r="H53" s="4" t="s">
        <v>6</v>
      </c>
      <c r="I53" s="4" t="s">
        <v>6</v>
      </c>
      <c r="J53" s="213" t="s">
        <v>6</v>
      </c>
    </row>
    <row r="54" spans="2:10" ht="12.75" customHeight="1">
      <c r="B54" s="1" t="s">
        <v>41</v>
      </c>
      <c r="C54" s="1"/>
      <c r="D54" s="1"/>
      <c r="E54" s="4">
        <v>0</v>
      </c>
      <c r="F54" s="4" t="s">
        <v>6</v>
      </c>
      <c r="G54" s="4" t="s">
        <v>6</v>
      </c>
      <c r="H54" s="4" t="s">
        <v>6</v>
      </c>
      <c r="I54" s="4" t="s">
        <v>6</v>
      </c>
      <c r="J54" s="213" t="s">
        <v>6</v>
      </c>
    </row>
    <row r="55" spans="2:10">
      <c r="B55" s="218" t="str">
        <f>'2022-23 School Year'!A108</f>
        <v>~Note: Staffing units highlighted are subject to staffing compliance based on combined totals. OSPI to establish rules for implementation for SY 2022-23, more to follow soon. For more detail, see 2SHB 1664.</v>
      </c>
      <c r="C55" s="223"/>
      <c r="D55" s="223"/>
      <c r="E55" s="218"/>
      <c r="F55" s="218"/>
      <c r="G55" s="223"/>
      <c r="H55" s="223"/>
      <c r="I55" s="223"/>
      <c r="J55" s="223"/>
    </row>
    <row r="56" spans="2:10">
      <c r="B56" s="16"/>
      <c r="C56" s="16"/>
      <c r="D56" s="16"/>
      <c r="E56" s="16"/>
      <c r="F56" s="16"/>
      <c r="G56" s="16"/>
      <c r="H56" s="16"/>
      <c r="I56" s="16"/>
    </row>
    <row r="59" spans="2:10">
      <c r="B59" s="20"/>
      <c r="C59" s="20"/>
      <c r="D59" s="20"/>
      <c r="E59" s="20"/>
      <c r="F59" s="20"/>
    </row>
    <row r="60" spans="2:10">
      <c r="B60" s="20"/>
      <c r="C60" s="20"/>
      <c r="D60" s="20"/>
      <c r="E60" s="20"/>
      <c r="F60" s="20"/>
    </row>
    <row r="61" spans="2:10">
      <c r="B61" s="20"/>
      <c r="C61" s="20"/>
      <c r="D61" s="20"/>
      <c r="E61" s="20"/>
      <c r="F61" s="20"/>
    </row>
    <row r="62" spans="2:10">
      <c r="B62" s="20"/>
      <c r="C62" s="20"/>
      <c r="D62" s="20"/>
      <c r="E62" s="20"/>
      <c r="F62" s="20"/>
    </row>
    <row r="63" spans="2:10">
      <c r="B63" s="20"/>
      <c r="C63" s="20"/>
      <c r="D63" s="20"/>
      <c r="E63" s="20"/>
      <c r="F63" s="20"/>
    </row>
    <row r="64" spans="2:10">
      <c r="B64" s="20"/>
      <c r="C64" s="20"/>
      <c r="D64" s="20"/>
      <c r="E64" s="20"/>
      <c r="F64" s="20"/>
    </row>
    <row r="65" spans="2:6">
      <c r="B65" s="20"/>
      <c r="C65" s="20"/>
      <c r="D65" s="20"/>
      <c r="E65" s="20"/>
      <c r="F65" s="20"/>
    </row>
    <row r="66" spans="2:6">
      <c r="B66" s="20"/>
      <c r="C66" s="20"/>
      <c r="D66" s="20"/>
      <c r="E66" s="20"/>
      <c r="F66" s="20"/>
    </row>
    <row r="67" spans="2:6">
      <c r="B67" s="20"/>
      <c r="C67" s="20"/>
      <c r="D67" s="20"/>
      <c r="E67" s="20"/>
      <c r="F67" s="20"/>
    </row>
    <row r="68" spans="2:6">
      <c r="B68" s="20"/>
      <c r="C68" s="20"/>
      <c r="D68" s="20"/>
      <c r="E68" s="20"/>
      <c r="F68" s="20"/>
    </row>
    <row r="69" spans="2:6">
      <c r="B69" s="20"/>
      <c r="C69" s="20"/>
      <c r="D69" s="20"/>
      <c r="E69" s="20"/>
      <c r="F69" s="20"/>
    </row>
    <row r="70" spans="2:6">
      <c r="B70" s="20"/>
      <c r="C70" s="20"/>
      <c r="D70" s="20"/>
      <c r="E70" s="20"/>
      <c r="F70" s="20"/>
    </row>
    <row r="71" spans="2:6">
      <c r="B71" s="20"/>
      <c r="C71" s="20"/>
      <c r="D71" s="20"/>
      <c r="E71" s="20"/>
      <c r="F71" s="20"/>
    </row>
    <row r="72" spans="2:6">
      <c r="B72" s="20"/>
      <c r="C72" s="20"/>
      <c r="D72" s="20"/>
      <c r="E72" s="20"/>
      <c r="F72" s="20"/>
    </row>
    <row r="73" spans="2:6">
      <c r="B73" s="20"/>
      <c r="C73" s="20"/>
      <c r="D73" s="20"/>
      <c r="E73" s="20"/>
      <c r="F73" s="20"/>
    </row>
    <row r="74" spans="2:6">
      <c r="B74" s="20"/>
      <c r="C74" s="20"/>
      <c r="D74" s="20"/>
      <c r="E74" s="20"/>
      <c r="F74" s="20"/>
    </row>
    <row r="75" spans="2:6">
      <c r="B75" s="20"/>
      <c r="C75" s="20"/>
      <c r="D75" s="20"/>
      <c r="E75" s="20"/>
      <c r="F75" s="20"/>
    </row>
    <row r="76" spans="2:6">
      <c r="B76" s="20"/>
      <c r="C76" s="20"/>
      <c r="D76" s="20"/>
      <c r="E76" s="20"/>
      <c r="F76" s="20"/>
    </row>
    <row r="77" spans="2:6">
      <c r="B77" s="20"/>
      <c r="C77" s="20"/>
      <c r="D77" s="20"/>
      <c r="E77" s="20"/>
      <c r="F77" s="20"/>
    </row>
    <row r="78" spans="2:6">
      <c r="B78" s="20"/>
      <c r="C78" s="20"/>
      <c r="D78" s="20"/>
      <c r="E78" s="20"/>
      <c r="F78" s="20"/>
    </row>
    <row r="79" spans="2:6">
      <c r="B79" s="20"/>
      <c r="C79" s="20"/>
      <c r="D79" s="20"/>
      <c r="E79" s="20"/>
      <c r="F79" s="20"/>
    </row>
    <row r="80" spans="2:6">
      <c r="B80" s="20"/>
      <c r="C80" s="20"/>
      <c r="D80" s="20"/>
      <c r="E80" s="20"/>
      <c r="F80" s="20"/>
    </row>
    <row r="81" spans="2:6">
      <c r="B81" s="20"/>
      <c r="C81" s="20"/>
      <c r="D81" s="20"/>
      <c r="E81" s="20"/>
      <c r="F81" s="20"/>
    </row>
    <row r="82" spans="2:6">
      <c r="B82" s="20"/>
      <c r="C82" s="20"/>
      <c r="D82" s="20"/>
      <c r="E82" s="20"/>
      <c r="F82" s="20"/>
    </row>
    <row r="83" spans="2:6">
      <c r="B83" s="20"/>
      <c r="C83" s="20"/>
      <c r="D83" s="20"/>
      <c r="E83" s="20"/>
      <c r="F83" s="20"/>
    </row>
    <row r="84" spans="2:6">
      <c r="B84" s="20"/>
      <c r="C84" s="20"/>
      <c r="D84" s="20"/>
      <c r="E84" s="20"/>
      <c r="F84" s="20"/>
    </row>
    <row r="85" spans="2:6">
      <c r="B85" s="20"/>
      <c r="C85" s="20"/>
      <c r="D85" s="20"/>
      <c r="E85" s="20"/>
      <c r="F85" s="20"/>
    </row>
    <row r="86" spans="2:6">
      <c r="B86" s="20"/>
      <c r="C86" s="20"/>
      <c r="D86" s="20"/>
      <c r="E86" s="20"/>
      <c r="F86" s="20"/>
    </row>
    <row r="87" spans="2:6">
      <c r="B87" s="20"/>
      <c r="C87" s="20"/>
      <c r="D87" s="20"/>
      <c r="E87" s="20"/>
      <c r="F87" s="20"/>
    </row>
    <row r="88" spans="2:6">
      <c r="B88" s="20"/>
      <c r="C88" s="20"/>
      <c r="D88" s="20"/>
      <c r="E88" s="20"/>
      <c r="F88" s="20"/>
    </row>
    <row r="89" spans="2:6">
      <c r="B89" s="20"/>
      <c r="C89" s="20"/>
      <c r="D89" s="20"/>
      <c r="E89" s="20"/>
      <c r="F89" s="20"/>
    </row>
    <row r="90" spans="2:6">
      <c r="B90" s="20"/>
      <c r="C90" s="20"/>
      <c r="D90" s="20"/>
      <c r="E90" s="20"/>
      <c r="F90" s="20"/>
    </row>
    <row r="91" spans="2:6">
      <c r="B91" s="20"/>
      <c r="C91" s="20"/>
      <c r="D91" s="20"/>
      <c r="E91" s="20"/>
      <c r="F91" s="20"/>
    </row>
    <row r="92" spans="2:6">
      <c r="B92" s="20"/>
      <c r="C92" s="20"/>
      <c r="D92" s="20"/>
      <c r="E92" s="20"/>
      <c r="F92" s="20"/>
    </row>
    <row r="93" spans="2:6">
      <c r="B93" s="20"/>
      <c r="C93" s="20"/>
      <c r="D93" s="20"/>
      <c r="E93" s="20"/>
      <c r="F93" s="20"/>
    </row>
    <row r="94" spans="2:6">
      <c r="B94" s="20"/>
      <c r="C94" s="20"/>
      <c r="D94" s="20"/>
      <c r="E94" s="20"/>
      <c r="F94" s="20"/>
    </row>
    <row r="95" spans="2:6">
      <c r="B95" s="20"/>
      <c r="C95" s="20"/>
      <c r="D95" s="20"/>
      <c r="E95" s="20"/>
      <c r="F95" s="20"/>
    </row>
    <row r="96" spans="2:6">
      <c r="B96" s="20"/>
      <c r="C96" s="20"/>
      <c r="D96" s="20"/>
      <c r="E96" s="20"/>
      <c r="F96" s="20"/>
    </row>
    <row r="97" spans="1:6">
      <c r="B97" s="20"/>
      <c r="C97" s="20"/>
      <c r="D97" s="20"/>
      <c r="E97" s="20"/>
      <c r="F97" s="20"/>
    </row>
    <row r="98" spans="1:6">
      <c r="B98" s="20"/>
      <c r="C98" s="20"/>
      <c r="D98" s="20"/>
      <c r="E98" s="20"/>
      <c r="F98" s="20"/>
    </row>
    <row r="99" spans="1:6">
      <c r="B99" s="20"/>
      <c r="C99" s="20"/>
      <c r="D99" s="20"/>
      <c r="E99" s="20"/>
      <c r="F99" s="20"/>
    </row>
    <row r="100" spans="1:6">
      <c r="B100" s="20"/>
      <c r="C100" s="20"/>
      <c r="D100" s="20"/>
      <c r="E100" s="20"/>
      <c r="F100" s="20"/>
    </row>
    <row r="101" spans="1:6">
      <c r="B101" s="20"/>
      <c r="C101" s="20"/>
      <c r="D101" s="20"/>
      <c r="E101" s="20"/>
      <c r="F101" s="20"/>
    </row>
    <row r="102" spans="1:6">
      <c r="B102" s="20"/>
      <c r="C102" s="20"/>
      <c r="D102" s="20"/>
      <c r="E102" s="20"/>
      <c r="F102" s="20"/>
    </row>
    <row r="103" spans="1:6">
      <c r="B103" s="20"/>
      <c r="C103" s="20"/>
      <c r="D103" s="20"/>
      <c r="E103" s="20"/>
      <c r="F103" s="20"/>
    </row>
    <row r="104" spans="1:6">
      <c r="B104" s="20"/>
      <c r="C104" s="20"/>
      <c r="D104" s="20"/>
      <c r="E104" s="20"/>
      <c r="F104" s="20"/>
    </row>
    <row r="105" spans="1:6">
      <c r="B105" s="20"/>
      <c r="C105" s="20"/>
      <c r="D105" s="20"/>
      <c r="E105" s="20"/>
      <c r="F105" s="20"/>
    </row>
    <row r="106" spans="1:6">
      <c r="A106" s="19"/>
      <c r="B106" s="22"/>
      <c r="C106" s="22"/>
      <c r="D106" s="20"/>
      <c r="E106" s="20"/>
      <c r="F106" s="20"/>
    </row>
    <row r="107" spans="1:6" ht="15.75" customHeight="1">
      <c r="B107" s="20"/>
      <c r="C107" s="20"/>
      <c r="D107" s="20"/>
      <c r="E107" s="20"/>
      <c r="F107" s="20"/>
    </row>
    <row r="108" spans="1:6">
      <c r="B108" s="20"/>
      <c r="C108" s="20"/>
      <c r="D108" s="20"/>
      <c r="E108" s="20"/>
      <c r="F108" s="20"/>
    </row>
    <row r="109" spans="1:6">
      <c r="B109" s="20"/>
      <c r="C109" s="20"/>
      <c r="D109" s="20"/>
      <c r="E109" s="20"/>
      <c r="F109" s="20"/>
    </row>
    <row r="110" spans="1:6">
      <c r="B110" s="20"/>
      <c r="C110" s="20"/>
      <c r="D110" s="20"/>
      <c r="E110" s="20"/>
      <c r="F110" s="20"/>
    </row>
    <row r="111" spans="1:6">
      <c r="B111" s="20"/>
      <c r="C111" s="20"/>
      <c r="D111" s="20"/>
      <c r="E111" s="20"/>
      <c r="F111" s="20"/>
    </row>
    <row r="112" spans="1:6">
      <c r="B112" s="20"/>
      <c r="C112" s="20"/>
      <c r="D112" s="20"/>
      <c r="E112" s="20"/>
      <c r="F112" s="20"/>
    </row>
    <row r="113" spans="2:6">
      <c r="B113" s="20"/>
      <c r="C113" s="20"/>
      <c r="D113" s="20"/>
      <c r="E113" s="20"/>
      <c r="F113" s="20"/>
    </row>
    <row r="114" spans="2:6">
      <c r="B114" s="20"/>
      <c r="C114" s="20"/>
      <c r="D114" s="20"/>
      <c r="E114" s="20"/>
      <c r="F114" s="20"/>
    </row>
    <row r="115" spans="2:6">
      <c r="B115" s="20"/>
      <c r="C115" s="20"/>
      <c r="D115" s="20"/>
      <c r="E115" s="20"/>
      <c r="F115" s="20"/>
    </row>
    <row r="116" spans="2:6">
      <c r="B116" s="20"/>
      <c r="C116" s="20"/>
      <c r="D116" s="20"/>
      <c r="E116" s="20"/>
      <c r="F116" s="20"/>
    </row>
    <row r="117" spans="2:6">
      <c r="B117" s="20"/>
      <c r="C117" s="20"/>
      <c r="D117" s="20"/>
      <c r="E117" s="20"/>
      <c r="F117" s="20"/>
    </row>
    <row r="118" spans="2:6">
      <c r="B118" s="20"/>
      <c r="C118" s="20"/>
      <c r="D118" s="20"/>
      <c r="E118" s="20"/>
      <c r="F118" s="20"/>
    </row>
    <row r="119" spans="2:6">
      <c r="B119" s="20"/>
      <c r="C119" s="20"/>
      <c r="D119" s="20"/>
      <c r="E119" s="20"/>
      <c r="F119" s="20"/>
    </row>
    <row r="120" spans="2:6">
      <c r="B120" s="20"/>
      <c r="C120" s="20"/>
      <c r="D120" s="20"/>
      <c r="E120" s="20"/>
      <c r="F120" s="20"/>
    </row>
    <row r="121" spans="2:6">
      <c r="B121" s="20"/>
      <c r="C121" s="20"/>
      <c r="D121" s="20"/>
      <c r="E121" s="20"/>
      <c r="F121" s="20"/>
    </row>
    <row r="122" spans="2:6">
      <c r="B122" s="20"/>
      <c r="C122" s="20"/>
      <c r="D122" s="20"/>
      <c r="E122" s="20"/>
      <c r="F122" s="20"/>
    </row>
    <row r="123" spans="2:6">
      <c r="B123" s="20"/>
      <c r="C123" s="20"/>
      <c r="D123" s="20"/>
      <c r="E123" s="20"/>
      <c r="F123" s="20"/>
    </row>
    <row r="124" spans="2:6">
      <c r="B124" s="20"/>
      <c r="C124" s="20"/>
      <c r="D124" s="20"/>
      <c r="E124" s="20"/>
      <c r="F124" s="20"/>
    </row>
    <row r="125" spans="2:6">
      <c r="B125" s="20"/>
      <c r="C125" s="20"/>
      <c r="D125" s="20"/>
      <c r="E125" s="20"/>
      <c r="F125" s="20"/>
    </row>
    <row r="126" spans="2:6">
      <c r="B126" s="20"/>
      <c r="C126" s="20"/>
      <c r="D126" s="20"/>
      <c r="E126" s="20"/>
      <c r="F126" s="20"/>
    </row>
    <row r="127" spans="2:6">
      <c r="B127" s="20"/>
      <c r="C127" s="20"/>
      <c r="D127" s="20"/>
      <c r="E127" s="20"/>
      <c r="F127" s="20"/>
    </row>
    <row r="128" spans="2:6">
      <c r="B128" s="20"/>
      <c r="C128" s="20"/>
      <c r="D128" s="20"/>
      <c r="E128" s="20"/>
      <c r="F128" s="20"/>
    </row>
    <row r="129" spans="2:6">
      <c r="B129" s="20"/>
      <c r="C129" s="20"/>
      <c r="D129" s="20"/>
      <c r="E129" s="20"/>
      <c r="F129" s="20"/>
    </row>
    <row r="130" spans="2:6">
      <c r="B130" s="20"/>
      <c r="C130" s="20"/>
      <c r="D130" s="20"/>
      <c r="E130" s="20"/>
      <c r="F130" s="20"/>
    </row>
    <row r="131" spans="2:6">
      <c r="B131" s="20"/>
      <c r="C131" s="20"/>
      <c r="D131" s="20"/>
      <c r="E131" s="20"/>
      <c r="F131" s="20"/>
    </row>
    <row r="132" spans="2:6">
      <c r="B132" s="20"/>
      <c r="C132" s="20"/>
      <c r="D132" s="20"/>
      <c r="E132" s="20"/>
      <c r="F132" s="20"/>
    </row>
    <row r="133" spans="2:6">
      <c r="B133" s="20"/>
      <c r="C133" s="20"/>
      <c r="D133" s="20"/>
      <c r="E133" s="20"/>
      <c r="F133" s="20"/>
    </row>
    <row r="134" spans="2:6">
      <c r="B134" s="20"/>
      <c r="C134" s="20"/>
      <c r="D134" s="20"/>
      <c r="E134" s="20"/>
      <c r="F134" s="20"/>
    </row>
    <row r="135" spans="2:6">
      <c r="B135" s="20"/>
      <c r="C135" s="20"/>
      <c r="D135" s="20"/>
      <c r="E135" s="20"/>
      <c r="F135" s="20"/>
    </row>
    <row r="136" spans="2:6">
      <c r="B136" s="20"/>
      <c r="C136" s="20"/>
      <c r="D136" s="20"/>
      <c r="E136" s="20"/>
      <c r="F136" s="20"/>
    </row>
    <row r="137" spans="2:6">
      <c r="B137" s="20"/>
      <c r="C137" s="20"/>
      <c r="D137" s="20"/>
      <c r="E137" s="20"/>
      <c r="F137" s="20"/>
    </row>
    <row r="138" spans="2:6">
      <c r="B138" s="20"/>
      <c r="C138" s="20"/>
      <c r="D138" s="20"/>
      <c r="E138" s="20"/>
      <c r="F138" s="20"/>
    </row>
    <row r="139" spans="2:6">
      <c r="B139" s="20"/>
      <c r="C139" s="20"/>
      <c r="D139" s="20"/>
      <c r="E139" s="20"/>
      <c r="F139" s="20"/>
    </row>
    <row r="140" spans="2:6">
      <c r="B140" s="20"/>
      <c r="C140" s="20"/>
      <c r="D140" s="20"/>
      <c r="E140" s="20"/>
      <c r="F140" s="20"/>
    </row>
    <row r="141" spans="2:6">
      <c r="B141" s="20"/>
      <c r="C141" s="20"/>
      <c r="D141" s="20"/>
      <c r="E141" s="20"/>
      <c r="F141" s="20"/>
    </row>
    <row r="142" spans="2:6">
      <c r="B142" s="20"/>
      <c r="C142" s="20"/>
      <c r="D142" s="20"/>
      <c r="E142" s="20"/>
      <c r="F142" s="20"/>
    </row>
    <row r="143" spans="2:6">
      <c r="B143" s="23"/>
      <c r="C143" s="20"/>
      <c r="D143" s="20"/>
      <c r="E143" s="20"/>
      <c r="F143" s="20"/>
    </row>
    <row r="144" spans="2:6">
      <c r="B144" s="20"/>
      <c r="C144" s="20"/>
      <c r="D144" s="20"/>
      <c r="E144" s="20"/>
      <c r="F144" s="20"/>
    </row>
    <row r="145" spans="2:6">
      <c r="B145" s="20"/>
      <c r="C145" s="20"/>
      <c r="D145" s="20"/>
      <c r="E145" s="20"/>
      <c r="F145" s="20"/>
    </row>
    <row r="146" spans="2:6">
      <c r="B146" s="20"/>
      <c r="C146" s="20"/>
      <c r="D146" s="20"/>
      <c r="E146" s="20"/>
      <c r="F146" s="20"/>
    </row>
    <row r="147" spans="2:6">
      <c r="B147" s="20"/>
      <c r="C147" s="20"/>
      <c r="D147" s="20"/>
      <c r="E147" s="20"/>
      <c r="F147" s="20"/>
    </row>
    <row r="148" spans="2:6">
      <c r="B148" s="20"/>
      <c r="C148" s="20"/>
      <c r="D148" s="20"/>
      <c r="E148" s="20"/>
      <c r="F148" s="20"/>
    </row>
    <row r="149" spans="2:6">
      <c r="B149" s="20"/>
      <c r="C149" s="20"/>
      <c r="D149" s="20"/>
      <c r="E149" s="20"/>
      <c r="F149" s="20"/>
    </row>
    <row r="150" spans="2:6">
      <c r="B150" s="20"/>
      <c r="C150" s="20"/>
      <c r="D150" s="20"/>
      <c r="E150" s="20"/>
      <c r="F150" s="20"/>
    </row>
    <row r="151" spans="2:6">
      <c r="B151" s="20"/>
      <c r="C151" s="20"/>
      <c r="D151" s="20"/>
      <c r="E151" s="20"/>
      <c r="F151" s="20"/>
    </row>
    <row r="152" spans="2:6">
      <c r="B152" s="20"/>
      <c r="C152" s="20"/>
      <c r="D152" s="20"/>
      <c r="E152" s="20"/>
      <c r="F152" s="20"/>
    </row>
    <row r="153" spans="2:6">
      <c r="B153" s="20"/>
      <c r="C153" s="20"/>
      <c r="D153" s="20"/>
      <c r="E153" s="20"/>
      <c r="F153" s="20"/>
    </row>
    <row r="154" spans="2:6">
      <c r="B154" s="20"/>
      <c r="C154" s="20"/>
      <c r="D154" s="20"/>
      <c r="E154" s="20"/>
      <c r="F154" s="20"/>
    </row>
    <row r="155" spans="2:6">
      <c r="B155" s="20"/>
      <c r="C155" s="20"/>
      <c r="D155" s="20"/>
      <c r="E155" s="20"/>
      <c r="F155" s="20"/>
    </row>
    <row r="156" spans="2:6">
      <c r="B156" s="20"/>
      <c r="C156" s="20"/>
      <c r="D156" s="20"/>
      <c r="E156" s="20"/>
      <c r="F156" s="20"/>
    </row>
    <row r="157" spans="2:6">
      <c r="B157" s="20"/>
      <c r="C157" s="20"/>
      <c r="D157" s="20"/>
      <c r="E157" s="20"/>
      <c r="F157" s="20"/>
    </row>
    <row r="158" spans="2:6">
      <c r="B158" s="20"/>
      <c r="C158" s="20"/>
      <c r="D158" s="20"/>
      <c r="E158" s="20"/>
      <c r="F158" s="20"/>
    </row>
    <row r="159" spans="2:6">
      <c r="B159" s="20"/>
      <c r="C159" s="20"/>
      <c r="D159" s="20"/>
      <c r="E159" s="20"/>
      <c r="F159" s="20"/>
    </row>
    <row r="160" spans="2:6">
      <c r="B160" s="20"/>
      <c r="C160" s="20"/>
      <c r="D160" s="20"/>
      <c r="E160" s="20"/>
      <c r="F160" s="20"/>
    </row>
    <row r="161" spans="2:6">
      <c r="B161" s="20"/>
      <c r="C161" s="20"/>
      <c r="D161" s="20"/>
      <c r="E161" s="20"/>
      <c r="F161" s="20"/>
    </row>
    <row r="162" spans="2:6">
      <c r="B162" s="20"/>
      <c r="C162" s="20"/>
      <c r="D162" s="20"/>
      <c r="E162" s="20"/>
      <c r="F162" s="20"/>
    </row>
    <row r="163" spans="2:6">
      <c r="B163" s="20"/>
      <c r="C163" s="20"/>
      <c r="D163" s="20"/>
      <c r="E163" s="20"/>
      <c r="F163" s="20"/>
    </row>
    <row r="164" spans="2:6">
      <c r="B164" s="20"/>
      <c r="C164" s="20"/>
      <c r="D164" s="20"/>
      <c r="E164" s="20"/>
      <c r="F164" s="20"/>
    </row>
    <row r="165" spans="2:6">
      <c r="B165" s="20"/>
      <c r="C165" s="20"/>
      <c r="D165" s="20"/>
      <c r="E165" s="20"/>
      <c r="F165" s="20"/>
    </row>
    <row r="166" spans="2:6">
      <c r="B166" s="20"/>
      <c r="C166" s="20"/>
      <c r="D166" s="20"/>
      <c r="E166" s="20"/>
      <c r="F166" s="20"/>
    </row>
    <row r="167" spans="2:6">
      <c r="B167" s="20"/>
      <c r="C167" s="20"/>
      <c r="D167" s="20"/>
      <c r="E167" s="20"/>
      <c r="F167" s="20"/>
    </row>
    <row r="168" spans="2:6">
      <c r="B168" s="20"/>
      <c r="C168" s="20"/>
      <c r="D168" s="20"/>
      <c r="E168" s="20"/>
      <c r="F168" s="20"/>
    </row>
    <row r="169" spans="2:6">
      <c r="B169" s="20"/>
      <c r="C169" s="20"/>
      <c r="D169" s="20"/>
      <c r="E169" s="20"/>
      <c r="F169" s="20"/>
    </row>
    <row r="170" spans="2:6">
      <c r="B170" s="20"/>
      <c r="C170" s="20"/>
      <c r="D170" s="20"/>
      <c r="E170" s="20"/>
      <c r="F170" s="20"/>
    </row>
    <row r="171" spans="2:6">
      <c r="B171" s="20"/>
      <c r="C171" s="20"/>
      <c r="D171" s="20"/>
      <c r="E171" s="20"/>
      <c r="F171" s="20"/>
    </row>
    <row r="172" spans="2:6">
      <c r="B172" s="20"/>
      <c r="C172" s="20"/>
      <c r="D172" s="20"/>
      <c r="E172" s="20"/>
      <c r="F172" s="20"/>
    </row>
    <row r="173" spans="2:6">
      <c r="B173" s="20"/>
      <c r="C173" s="20"/>
      <c r="D173" s="20"/>
      <c r="E173" s="20"/>
      <c r="F173" s="20"/>
    </row>
    <row r="174" spans="2:6">
      <c r="B174" s="20"/>
      <c r="C174" s="20"/>
      <c r="D174" s="20"/>
      <c r="E174" s="20"/>
      <c r="F174" s="20"/>
    </row>
    <row r="175" spans="2:6">
      <c r="B175" s="20"/>
      <c r="C175" s="20"/>
      <c r="D175" s="20"/>
      <c r="E175" s="20"/>
      <c r="F175" s="20"/>
    </row>
    <row r="176" spans="2:6">
      <c r="B176" s="20"/>
      <c r="C176" s="20"/>
      <c r="D176" s="20"/>
      <c r="E176" s="20"/>
      <c r="F176" s="20"/>
    </row>
    <row r="177" spans="2:6">
      <c r="B177" s="20"/>
      <c r="C177" s="20"/>
      <c r="D177" s="20"/>
      <c r="E177" s="20"/>
      <c r="F177" s="20"/>
    </row>
    <row r="178" spans="2:6">
      <c r="B178" s="20"/>
      <c r="C178" s="20"/>
      <c r="D178" s="20"/>
      <c r="E178" s="20"/>
      <c r="F178" s="20"/>
    </row>
    <row r="179" spans="2:6">
      <c r="B179" s="20"/>
      <c r="C179" s="20"/>
      <c r="D179" s="20"/>
      <c r="E179" s="20"/>
      <c r="F179" s="20"/>
    </row>
    <row r="180" spans="2:6">
      <c r="B180" s="20"/>
      <c r="C180" s="20"/>
      <c r="D180" s="20"/>
      <c r="E180" s="20"/>
      <c r="F180" s="20"/>
    </row>
    <row r="181" spans="2:6">
      <c r="B181" s="20"/>
      <c r="C181" s="20"/>
      <c r="D181" s="20"/>
      <c r="E181" s="20"/>
      <c r="F181" s="20"/>
    </row>
    <row r="182" spans="2:6">
      <c r="B182" s="20"/>
      <c r="C182" s="20"/>
      <c r="D182" s="20"/>
      <c r="E182" s="20"/>
      <c r="F182" s="20"/>
    </row>
    <row r="183" spans="2:6">
      <c r="B183" s="20"/>
      <c r="C183" s="20"/>
      <c r="D183" s="20"/>
      <c r="E183" s="20"/>
      <c r="F183" s="20"/>
    </row>
    <row r="184" spans="2:6">
      <c r="B184" s="20"/>
      <c r="C184" s="20"/>
      <c r="D184" s="20"/>
      <c r="E184" s="20"/>
      <c r="F184" s="20"/>
    </row>
    <row r="185" spans="2:6">
      <c r="B185" s="20"/>
      <c r="C185" s="20"/>
      <c r="D185" s="20"/>
      <c r="E185" s="20"/>
      <c r="F185" s="20"/>
    </row>
    <row r="186" spans="2:6">
      <c r="B186" s="20"/>
      <c r="C186" s="20"/>
      <c r="D186" s="20"/>
      <c r="E186" s="20"/>
      <c r="F186" s="20"/>
    </row>
    <row r="187" spans="2:6">
      <c r="B187" s="20"/>
      <c r="C187" s="20"/>
      <c r="D187" s="20"/>
      <c r="E187" s="20"/>
      <c r="F187" s="20"/>
    </row>
    <row r="188" spans="2:6">
      <c r="B188" s="20"/>
      <c r="C188" s="20"/>
      <c r="D188" s="20"/>
      <c r="E188" s="20"/>
      <c r="F188" s="20"/>
    </row>
    <row r="189" spans="2:6">
      <c r="B189" s="20"/>
      <c r="C189" s="20"/>
      <c r="D189" s="20"/>
      <c r="E189" s="20"/>
      <c r="F189" s="20"/>
    </row>
    <row r="190" spans="2:6">
      <c r="B190" s="20"/>
      <c r="C190" s="20"/>
      <c r="D190" s="20"/>
      <c r="E190" s="20"/>
      <c r="F190" s="20"/>
    </row>
    <row r="191" spans="2:6">
      <c r="B191" s="20"/>
      <c r="C191" s="20"/>
      <c r="D191" s="20"/>
      <c r="E191" s="20"/>
      <c r="F191" s="20"/>
    </row>
    <row r="192" spans="2:6">
      <c r="B192" s="20"/>
      <c r="C192" s="20"/>
      <c r="D192" s="20"/>
      <c r="E192" s="20"/>
      <c r="F192" s="20"/>
    </row>
    <row r="193" spans="2:6">
      <c r="B193" s="20"/>
      <c r="C193" s="20"/>
      <c r="D193" s="20"/>
      <c r="E193" s="20"/>
      <c r="F193" s="20"/>
    </row>
    <row r="194" spans="2:6">
      <c r="B194" s="20"/>
      <c r="C194" s="20"/>
      <c r="D194" s="20"/>
      <c r="E194" s="20"/>
      <c r="F194" s="20"/>
    </row>
    <row r="195" spans="2:6">
      <c r="B195" s="20"/>
      <c r="C195" s="20"/>
      <c r="D195" s="20"/>
      <c r="E195" s="20"/>
      <c r="F195" s="20"/>
    </row>
    <row r="196" spans="2:6">
      <c r="B196" s="20"/>
      <c r="C196" s="20"/>
      <c r="D196" s="20"/>
      <c r="E196" s="20"/>
      <c r="F196" s="20"/>
    </row>
    <row r="197" spans="2:6">
      <c r="B197" s="20"/>
      <c r="C197" s="20"/>
      <c r="D197" s="20"/>
      <c r="E197" s="20"/>
      <c r="F197" s="20"/>
    </row>
    <row r="198" spans="2:6">
      <c r="B198" s="20"/>
      <c r="C198" s="20"/>
      <c r="D198" s="20"/>
      <c r="E198" s="20"/>
      <c r="F198" s="20"/>
    </row>
    <row r="199" spans="2:6">
      <c r="B199" s="20"/>
      <c r="C199" s="20"/>
      <c r="D199" s="20"/>
      <c r="E199" s="20"/>
      <c r="F199" s="20"/>
    </row>
    <row r="200" spans="2:6">
      <c r="B200" s="20"/>
      <c r="C200" s="20"/>
      <c r="D200" s="20"/>
      <c r="E200" s="20"/>
      <c r="F200" s="20"/>
    </row>
    <row r="201" spans="2:6">
      <c r="B201" s="20"/>
      <c r="C201" s="20"/>
      <c r="D201" s="20"/>
      <c r="E201" s="20"/>
      <c r="F201" s="20"/>
    </row>
    <row r="202" spans="2:6">
      <c r="B202" s="20"/>
      <c r="C202" s="20"/>
      <c r="D202" s="20"/>
      <c r="E202" s="20"/>
      <c r="F202" s="20"/>
    </row>
    <row r="203" spans="2:6">
      <c r="B203" s="20"/>
      <c r="C203" s="20"/>
      <c r="D203" s="20"/>
      <c r="E203" s="20"/>
      <c r="F203" s="20"/>
    </row>
    <row r="204" spans="2:6">
      <c r="B204" s="20"/>
      <c r="C204" s="20"/>
      <c r="D204" s="20"/>
      <c r="E204" s="20"/>
      <c r="F204" s="20"/>
    </row>
    <row r="205" spans="2:6">
      <c r="B205" s="20"/>
      <c r="C205" s="20"/>
      <c r="D205" s="20"/>
      <c r="E205" s="20"/>
      <c r="F205" s="20"/>
    </row>
    <row r="206" spans="2:6">
      <c r="B206" s="20"/>
      <c r="C206" s="20"/>
      <c r="D206" s="20"/>
      <c r="E206" s="20"/>
      <c r="F206" s="20"/>
    </row>
    <row r="207" spans="2:6">
      <c r="B207" s="20"/>
      <c r="C207" s="20"/>
      <c r="D207" s="20"/>
      <c r="E207" s="20"/>
      <c r="F207" s="20"/>
    </row>
    <row r="208" spans="2:6">
      <c r="B208" s="20"/>
      <c r="C208" s="20"/>
      <c r="D208" s="20"/>
      <c r="E208" s="20"/>
      <c r="F208" s="20"/>
    </row>
    <row r="209" spans="2:6">
      <c r="B209" s="20"/>
      <c r="C209" s="20"/>
      <c r="D209" s="20"/>
      <c r="E209" s="20"/>
      <c r="F209" s="20"/>
    </row>
    <row r="210" spans="2:6">
      <c r="B210" s="20"/>
      <c r="C210" s="20"/>
      <c r="D210" s="20"/>
      <c r="E210" s="20"/>
      <c r="F210" s="20"/>
    </row>
    <row r="211" spans="2:6">
      <c r="B211" s="20"/>
      <c r="C211" s="20"/>
      <c r="D211" s="20"/>
      <c r="E211" s="20"/>
      <c r="F211" s="20"/>
    </row>
    <row r="212" spans="2:6">
      <c r="B212" s="20"/>
      <c r="C212" s="20"/>
      <c r="D212" s="20"/>
      <c r="E212" s="20"/>
      <c r="F212" s="20"/>
    </row>
    <row r="213" spans="2:6">
      <c r="B213" s="20"/>
      <c r="C213" s="20"/>
      <c r="D213" s="20"/>
      <c r="E213" s="20"/>
      <c r="F213" s="20"/>
    </row>
    <row r="214" spans="2:6">
      <c r="B214" s="20"/>
      <c r="C214" s="20"/>
      <c r="D214" s="20"/>
      <c r="E214" s="20"/>
      <c r="F214" s="20"/>
    </row>
    <row r="215" spans="2:6">
      <c r="B215" s="20"/>
      <c r="C215" s="20"/>
      <c r="D215" s="20"/>
      <c r="E215" s="20"/>
      <c r="F215" s="20"/>
    </row>
    <row r="216" spans="2:6">
      <c r="B216" s="20"/>
      <c r="C216" s="20"/>
      <c r="D216" s="20"/>
      <c r="E216" s="20"/>
      <c r="F216" s="20"/>
    </row>
    <row r="217" spans="2:6">
      <c r="B217" s="20"/>
      <c r="C217" s="20"/>
      <c r="D217" s="20"/>
      <c r="E217" s="20"/>
      <c r="F217" s="20"/>
    </row>
    <row r="218" spans="2:6">
      <c r="B218" s="20"/>
      <c r="C218" s="20"/>
      <c r="D218" s="20"/>
      <c r="E218" s="20"/>
      <c r="F218" s="20"/>
    </row>
    <row r="219" spans="2:6">
      <c r="B219" s="20"/>
      <c r="C219" s="20"/>
      <c r="D219" s="20"/>
      <c r="E219" s="20"/>
      <c r="F219" s="20"/>
    </row>
    <row r="220" spans="2:6">
      <c r="B220" s="20"/>
      <c r="C220" s="20"/>
      <c r="D220" s="20"/>
      <c r="E220" s="20"/>
      <c r="F220" s="20"/>
    </row>
    <row r="221" spans="2:6">
      <c r="B221" s="20"/>
      <c r="C221" s="20"/>
      <c r="D221" s="20"/>
      <c r="E221" s="20"/>
      <c r="F221" s="20"/>
    </row>
    <row r="222" spans="2:6">
      <c r="B222" s="20"/>
      <c r="C222" s="20"/>
      <c r="D222" s="20"/>
      <c r="E222" s="20"/>
      <c r="F222" s="20"/>
    </row>
    <row r="223" spans="2:6">
      <c r="B223" s="20"/>
      <c r="C223" s="20"/>
      <c r="D223" s="20"/>
      <c r="E223" s="20"/>
      <c r="F223" s="20"/>
    </row>
    <row r="224" spans="2:6">
      <c r="B224" s="20"/>
      <c r="C224" s="20"/>
      <c r="D224" s="20"/>
      <c r="E224" s="20"/>
      <c r="F224" s="20"/>
    </row>
    <row r="225" spans="2:6">
      <c r="B225" s="20"/>
      <c r="C225" s="20"/>
      <c r="D225" s="20"/>
      <c r="E225" s="20"/>
      <c r="F225" s="20"/>
    </row>
    <row r="226" spans="2:6">
      <c r="B226" s="20"/>
      <c r="C226" s="20"/>
      <c r="D226" s="20"/>
      <c r="E226" s="20"/>
      <c r="F226" s="20"/>
    </row>
    <row r="227" spans="2:6">
      <c r="B227" s="20"/>
      <c r="C227" s="20"/>
      <c r="D227" s="20"/>
      <c r="E227" s="20"/>
      <c r="F227" s="20"/>
    </row>
    <row r="228" spans="2:6">
      <c r="B228" s="20"/>
      <c r="C228" s="20"/>
      <c r="D228" s="20"/>
      <c r="E228" s="20"/>
      <c r="F228" s="20"/>
    </row>
    <row r="229" spans="2:6">
      <c r="B229" s="20"/>
      <c r="C229" s="20"/>
      <c r="D229" s="20"/>
      <c r="E229" s="20"/>
      <c r="F229" s="20"/>
    </row>
    <row r="230" spans="2:6">
      <c r="B230" s="20"/>
      <c r="C230" s="20"/>
      <c r="D230" s="20"/>
      <c r="E230" s="20"/>
      <c r="F230" s="20"/>
    </row>
    <row r="231" spans="2:6">
      <c r="B231" s="20"/>
      <c r="C231" s="20"/>
      <c r="D231" s="20"/>
      <c r="E231" s="20"/>
      <c r="F231" s="20"/>
    </row>
    <row r="232" spans="2:6">
      <c r="B232" s="20"/>
      <c r="C232" s="20"/>
      <c r="D232" s="20"/>
      <c r="E232" s="20"/>
      <c r="F232" s="20"/>
    </row>
    <row r="233" spans="2:6">
      <c r="B233" s="20"/>
      <c r="C233" s="20"/>
      <c r="D233" s="20"/>
      <c r="E233" s="20"/>
      <c r="F233" s="20"/>
    </row>
    <row r="234" spans="2:6">
      <c r="B234" s="20"/>
      <c r="C234" s="20"/>
      <c r="D234" s="20"/>
      <c r="E234" s="20"/>
      <c r="F234" s="20"/>
    </row>
    <row r="235" spans="2:6">
      <c r="B235" s="20"/>
      <c r="C235" s="20"/>
      <c r="D235" s="20"/>
      <c r="E235" s="20"/>
      <c r="F235" s="20"/>
    </row>
    <row r="236" spans="2:6">
      <c r="B236" s="20"/>
      <c r="C236" s="20"/>
      <c r="D236" s="20"/>
      <c r="E236" s="20"/>
      <c r="F236" s="20"/>
    </row>
    <row r="237" spans="2:6">
      <c r="B237" s="20"/>
      <c r="C237" s="20"/>
      <c r="D237" s="20"/>
      <c r="E237" s="20"/>
      <c r="F237" s="20"/>
    </row>
    <row r="238" spans="2:6">
      <c r="B238" s="20"/>
      <c r="C238" s="20"/>
      <c r="D238" s="20"/>
      <c r="E238" s="20"/>
      <c r="F238" s="20"/>
    </row>
    <row r="239" spans="2:6">
      <c r="B239" s="20"/>
      <c r="C239" s="20"/>
      <c r="D239" s="20"/>
      <c r="E239" s="20"/>
      <c r="F239" s="20"/>
    </row>
    <row r="240" spans="2:6">
      <c r="B240" s="20"/>
      <c r="C240" s="20"/>
      <c r="D240" s="20"/>
      <c r="E240" s="20"/>
      <c r="F240" s="20"/>
    </row>
    <row r="241" spans="2:6">
      <c r="B241" s="20"/>
      <c r="C241" s="20"/>
      <c r="D241" s="20"/>
      <c r="E241" s="20"/>
      <c r="F241" s="20"/>
    </row>
    <row r="242" spans="2:6">
      <c r="B242" s="20"/>
      <c r="C242" s="20"/>
      <c r="D242" s="20"/>
      <c r="E242" s="20"/>
      <c r="F242" s="20"/>
    </row>
    <row r="243" spans="2:6">
      <c r="B243" s="20"/>
      <c r="C243" s="20"/>
      <c r="D243" s="20"/>
      <c r="E243" s="20"/>
      <c r="F243" s="20"/>
    </row>
    <row r="244" spans="2:6">
      <c r="B244" s="20"/>
      <c r="C244" s="20"/>
      <c r="D244" s="20"/>
      <c r="E244" s="20"/>
      <c r="F244" s="20"/>
    </row>
    <row r="245" spans="2:6">
      <c r="B245" s="20"/>
      <c r="C245" s="20"/>
      <c r="D245" s="20"/>
      <c r="E245" s="20"/>
      <c r="F245" s="20"/>
    </row>
    <row r="246" spans="2:6">
      <c r="B246" s="20"/>
      <c r="C246" s="20"/>
      <c r="D246" s="20"/>
      <c r="E246" s="20"/>
      <c r="F246" s="20"/>
    </row>
    <row r="247" spans="2:6">
      <c r="B247" s="20"/>
      <c r="C247" s="20"/>
      <c r="D247" s="20"/>
      <c r="E247" s="20"/>
      <c r="F247" s="20"/>
    </row>
    <row r="248" spans="2:6">
      <c r="B248" s="20"/>
      <c r="C248" s="20"/>
      <c r="D248" s="20"/>
      <c r="E248" s="20"/>
      <c r="F248" s="20"/>
    </row>
    <row r="249" spans="2:6">
      <c r="B249" s="20"/>
      <c r="C249" s="20"/>
      <c r="D249" s="20"/>
      <c r="E249" s="20"/>
      <c r="F249" s="20"/>
    </row>
    <row r="250" spans="2:6">
      <c r="B250" s="20"/>
      <c r="C250" s="20"/>
      <c r="D250" s="20"/>
      <c r="E250" s="20"/>
      <c r="F250" s="20"/>
    </row>
    <row r="251" spans="2:6">
      <c r="B251" s="20"/>
      <c r="C251" s="20"/>
      <c r="D251" s="20"/>
      <c r="E251" s="20"/>
      <c r="F251" s="20"/>
    </row>
    <row r="252" spans="2:6">
      <c r="B252" s="20"/>
      <c r="C252" s="20"/>
      <c r="D252" s="20"/>
      <c r="E252" s="20"/>
      <c r="F252" s="20"/>
    </row>
    <row r="253" spans="2:6">
      <c r="B253" s="20"/>
      <c r="C253" s="20"/>
      <c r="D253" s="20"/>
      <c r="E253" s="24"/>
      <c r="F253" s="24"/>
    </row>
  </sheetData>
  <mergeCells count="1">
    <mergeCell ref="B3:C3"/>
  </mergeCells>
  <pageMargins left="0.25" right="0.25" top="0.75" bottom="0.75" header="0.3" footer="0.3"/>
  <pageSetup scale="70" orientation="landscape" r:id="rId1"/>
  <headerFooter>
    <oddHeader>&amp;C&amp;"-,Bold"&amp;20Other School Level Staff Ratios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4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42578125" defaultRowHeight="15"/>
  <cols>
    <col min="1" max="1" width="3" customWidth="1"/>
    <col min="2" max="2" width="15" customWidth="1"/>
    <col min="3" max="3" width="8.42578125" customWidth="1"/>
    <col min="4" max="5" width="15.5703125" customWidth="1"/>
    <col min="6" max="9" width="14.42578125" customWidth="1"/>
  </cols>
  <sheetData>
    <row r="1" spans="1:9" ht="8.25" customHeight="1"/>
    <row r="2" spans="1:9" ht="20.25" customHeight="1"/>
    <row r="3" spans="1:9" ht="60" customHeight="1">
      <c r="A3" s="5"/>
      <c r="B3" s="245" t="s">
        <v>42</v>
      </c>
      <c r="C3" s="246"/>
      <c r="D3" s="177" t="str">
        <f>'2022-23 School Year'!E5</f>
        <v>CURRENT 
FUNDING
SY 2021-22</v>
      </c>
      <c r="E3" s="194" t="str">
        <f>'2022-23 School Year'!F5</f>
        <v>Maintenance Funding
SY 2022-23
as of 02/21/22</v>
      </c>
      <c r="F3" s="30" t="str">
        <f>'2022-23 School Year'!G5</f>
        <v>Governor's Budget 
12/16/21</v>
      </c>
      <c r="G3" s="30" t="str">
        <f>IF('2022-23 School Year'!H5="","",'2022-23 School Year'!H5)</f>
        <v>Senate Budget
02/25/22</v>
      </c>
      <c r="H3" s="30" t="str">
        <f>IF('2022-23 School Year'!I5="","",'2022-23 School Year'!I5)</f>
        <v>House Budget
02/25/22</v>
      </c>
      <c r="I3" s="30" t="str">
        <f>IF('2022-23 School Year'!J5="","",'2022-23 School Year'!J5)</f>
        <v>2022 Supplemental Budget
03/09/22</v>
      </c>
    </row>
    <row r="4" spans="1:9" ht="12.75" customHeight="1">
      <c r="A4" s="5"/>
      <c r="B4" s="66"/>
      <c r="C4" s="66"/>
      <c r="D4" s="67"/>
      <c r="E4" s="67"/>
      <c r="F4" s="65"/>
      <c r="G4" s="65"/>
      <c r="H4" s="65"/>
      <c r="I4" s="65"/>
    </row>
    <row r="5" spans="1:9" ht="12.75" customHeight="1">
      <c r="B5" s="68" t="s">
        <v>52</v>
      </c>
      <c r="C5" s="65"/>
      <c r="D5" s="69"/>
      <c r="E5" s="69"/>
      <c r="F5" s="65"/>
      <c r="G5" s="65"/>
      <c r="H5" s="65"/>
      <c r="I5" s="65"/>
    </row>
    <row r="6" spans="1:9" ht="12.75" customHeight="1">
      <c r="B6" s="65" t="s">
        <v>145</v>
      </c>
      <c r="C6" s="70"/>
      <c r="D6" s="49">
        <f>'2022-23 School Year'!E53</f>
        <v>17</v>
      </c>
      <c r="E6" s="49" t="str">
        <f>'2022-23 School Year'!F53</f>
        <v>*</v>
      </c>
      <c r="F6" s="49" t="str">
        <f>'2022-23 School Year'!G53</f>
        <v>*</v>
      </c>
      <c r="G6" s="49" t="str">
        <f>IF($G$3="","",'2022-23 School Year'!H53)</f>
        <v>*</v>
      </c>
      <c r="H6" s="49" t="str">
        <f>IF($H$3="","",'2022-23 School Year'!I53)</f>
        <v>*</v>
      </c>
      <c r="I6" s="49" t="str">
        <f>IF($I$3="","",'2022-23 School Year'!J53)</f>
        <v>*</v>
      </c>
    </row>
    <row r="7" spans="1:9" ht="12.75" customHeight="1">
      <c r="B7" s="65" t="s">
        <v>142</v>
      </c>
      <c r="C7" s="70"/>
      <c r="D7" s="49">
        <f>'2022-23 School Year'!E54</f>
        <v>17</v>
      </c>
      <c r="E7" s="49" t="str">
        <f>'2022-23 School Year'!F54</f>
        <v>*</v>
      </c>
      <c r="F7" s="49" t="str">
        <f>'2022-23 School Year'!G54</f>
        <v>*</v>
      </c>
      <c r="G7" s="49" t="str">
        <f>IF($G$3="","",'2022-23 School Year'!H54)</f>
        <v>*</v>
      </c>
      <c r="H7" s="49" t="str">
        <f>IF($H$3="","",'2022-23 School Year'!I54)</f>
        <v>*</v>
      </c>
      <c r="I7" s="49" t="str">
        <f>IF($I$3="","",'2022-23 School Year'!J54)</f>
        <v>*</v>
      </c>
    </row>
    <row r="8" spans="1:9" ht="12.75" customHeight="1">
      <c r="B8" s="65" t="s">
        <v>143</v>
      </c>
      <c r="C8" s="70"/>
      <c r="D8" s="49">
        <f>'2022-23 School Year'!E55</f>
        <v>17</v>
      </c>
      <c r="E8" s="49" t="str">
        <f>'2022-23 School Year'!F55</f>
        <v>*</v>
      </c>
      <c r="F8" s="49" t="str">
        <f>'2022-23 School Year'!G55</f>
        <v>*</v>
      </c>
      <c r="G8" s="49" t="str">
        <f>IF($G$3="","",'2022-23 School Year'!H55)</f>
        <v>*</v>
      </c>
      <c r="H8" s="49" t="str">
        <f>IF($H$3="","",'2022-23 School Year'!I55)</f>
        <v>*</v>
      </c>
      <c r="I8" s="49" t="str">
        <f>IF($I$3="","",'2022-23 School Year'!J55)</f>
        <v>*</v>
      </c>
    </row>
    <row r="9" spans="1:9" ht="12.75" customHeight="1">
      <c r="B9" s="65" t="s">
        <v>144</v>
      </c>
      <c r="C9" s="70"/>
      <c r="D9" s="49">
        <f>'2022-23 School Year'!E56</f>
        <v>17</v>
      </c>
      <c r="E9" s="49" t="str">
        <f>'2022-23 School Year'!F56</f>
        <v>*</v>
      </c>
      <c r="F9" s="49" t="str">
        <f>'2022-23 School Year'!G56</f>
        <v>*</v>
      </c>
      <c r="G9" s="49" t="str">
        <f>IF($G$3="","",'2022-23 School Year'!H56)</f>
        <v>*</v>
      </c>
      <c r="H9" s="49" t="str">
        <f>IF($H$3="","",'2022-23 School Year'!I56)</f>
        <v>*</v>
      </c>
      <c r="I9" s="49" t="str">
        <f>IF($I$3="","",'2022-23 School Year'!J56)</f>
        <v>*</v>
      </c>
    </row>
    <row r="10" spans="1:9" ht="12.75" customHeight="1">
      <c r="B10" s="65" t="s">
        <v>0</v>
      </c>
      <c r="C10" s="70"/>
      <c r="D10" s="71">
        <v>27</v>
      </c>
      <c r="E10" s="49" t="s">
        <v>6</v>
      </c>
      <c r="F10" s="49" t="s">
        <v>6</v>
      </c>
      <c r="G10" s="49" t="str">
        <f>IF($G$3="","","*")</f>
        <v>*</v>
      </c>
      <c r="H10" s="49" t="str">
        <f>IF($H$3="","","*")</f>
        <v>*</v>
      </c>
      <c r="I10" s="49" t="str">
        <f>IF($I$3="","","*")</f>
        <v>*</v>
      </c>
    </row>
    <row r="11" spans="1:9" ht="12.75" customHeight="1">
      <c r="B11" s="65" t="s">
        <v>1</v>
      </c>
      <c r="C11" s="70"/>
      <c r="D11" s="71">
        <v>27</v>
      </c>
      <c r="E11" s="49" t="s">
        <v>6</v>
      </c>
      <c r="F11" s="49" t="s">
        <v>6</v>
      </c>
      <c r="G11" s="49" t="str">
        <f t="shared" ref="G11:G13" si="0">IF($G$3="","","*")</f>
        <v>*</v>
      </c>
      <c r="H11" s="49" t="str">
        <f t="shared" ref="H11:H13" si="1">IF($H$3="","","*")</f>
        <v>*</v>
      </c>
      <c r="I11" s="49" t="str">
        <f t="shared" ref="I11:I13" si="2">IF($I$3="","","*")</f>
        <v>*</v>
      </c>
    </row>
    <row r="12" spans="1:9" ht="12.75" customHeight="1">
      <c r="B12" s="65" t="s">
        <v>2</v>
      </c>
      <c r="C12" s="70"/>
      <c r="D12" s="71">
        <v>28.53</v>
      </c>
      <c r="E12" s="49" t="s">
        <v>6</v>
      </c>
      <c r="F12" s="49" t="s">
        <v>6</v>
      </c>
      <c r="G12" s="49" t="str">
        <f t="shared" si="0"/>
        <v>*</v>
      </c>
      <c r="H12" s="49" t="str">
        <f t="shared" si="1"/>
        <v>*</v>
      </c>
      <c r="I12" s="49" t="str">
        <f t="shared" si="2"/>
        <v>*</v>
      </c>
    </row>
    <row r="13" spans="1:9" ht="12.75" customHeight="1">
      <c r="B13" s="65" t="s">
        <v>3</v>
      </c>
      <c r="C13" s="70"/>
      <c r="D13" s="71">
        <v>28.74</v>
      </c>
      <c r="E13" s="49" t="s">
        <v>6</v>
      </c>
      <c r="F13" s="49" t="s">
        <v>6</v>
      </c>
      <c r="G13" s="49" t="str">
        <f t="shared" si="0"/>
        <v>*</v>
      </c>
      <c r="H13" s="49" t="str">
        <f t="shared" si="1"/>
        <v>*</v>
      </c>
      <c r="I13" s="49" t="str">
        <f t="shared" si="2"/>
        <v>*</v>
      </c>
    </row>
    <row r="14" spans="1:9" s="20" customFormat="1" ht="12.75" customHeight="1">
      <c r="B14" s="69"/>
      <c r="C14" s="69"/>
      <c r="D14" s="27"/>
      <c r="E14" s="27"/>
      <c r="F14" s="72"/>
      <c r="G14" s="72"/>
      <c r="H14" s="72"/>
      <c r="I14" s="69"/>
    </row>
    <row r="15" spans="1:9" ht="12.75" customHeight="1">
      <c r="B15" s="65"/>
      <c r="C15" s="65"/>
      <c r="D15" s="27"/>
      <c r="E15" s="27"/>
      <c r="F15" s="92"/>
      <c r="G15" s="92"/>
      <c r="H15" s="92"/>
      <c r="I15" s="65"/>
    </row>
    <row r="16" spans="1:9" s="28" customFormat="1" ht="15" customHeight="1">
      <c r="B16" s="117" t="s">
        <v>175</v>
      </c>
      <c r="C16" s="101"/>
      <c r="D16" s="44" t="str">
        <f>'2022-23 School Year'!E59</f>
        <v>Yes</v>
      </c>
      <c r="E16" s="44" t="str">
        <f>'2022-23 School Year'!F59</f>
        <v>*</v>
      </c>
      <c r="F16" s="44" t="str">
        <f>'2022-23 School Year'!G59</f>
        <v>*</v>
      </c>
      <c r="G16" s="44" t="str">
        <f>IF($G$3="","",'2022-23 School Year'!H59)</f>
        <v>*</v>
      </c>
      <c r="H16" s="44" t="str">
        <f>IF($H$3="","",'2022-23 School Year'!I59)</f>
        <v>*</v>
      </c>
      <c r="I16" s="44" t="str">
        <f>IF($I$3="","",'2022-23 School Year'!J59)</f>
        <v>*</v>
      </c>
    </row>
    <row r="17" spans="1:9" ht="12.75" customHeight="1">
      <c r="B17" s="65"/>
      <c r="C17" s="65"/>
      <c r="D17" s="126"/>
      <c r="E17" s="126"/>
      <c r="F17" s="126"/>
      <c r="G17" s="126"/>
      <c r="H17" s="126"/>
      <c r="I17" s="65"/>
    </row>
    <row r="18" spans="1:9" s="13" customFormat="1" ht="12" customHeight="1">
      <c r="B18" s="27" t="s">
        <v>127</v>
      </c>
      <c r="C18" s="52"/>
      <c r="D18" s="28"/>
      <c r="E18" s="28"/>
      <c r="F18" s="28"/>
      <c r="G18" s="28"/>
      <c r="H18" s="28"/>
      <c r="I18" s="28"/>
    </row>
    <row r="19" spans="1:9" s="13" customFormat="1" ht="12" customHeight="1">
      <c r="A19" s="17"/>
      <c r="B19" s="27"/>
      <c r="C19" s="52"/>
      <c r="D19" s="48">
        <v>8.3299999999999999E-2</v>
      </c>
      <c r="E19" s="71" t="s">
        <v>6</v>
      </c>
      <c r="F19" s="71" t="s">
        <v>6</v>
      </c>
      <c r="G19" s="49" t="str">
        <f>IF($G$3="","","*")</f>
        <v>*</v>
      </c>
      <c r="H19" s="49" t="str">
        <f>IF($H$3="","","*")</f>
        <v>*</v>
      </c>
      <c r="I19" s="49" t="str">
        <f>IF($I$3="","","*")</f>
        <v>*</v>
      </c>
    </row>
    <row r="20" spans="1:9" s="13" customFormat="1" ht="12" customHeight="1">
      <c r="A20" s="17"/>
      <c r="B20" s="27"/>
      <c r="C20" s="52"/>
      <c r="D20" s="28"/>
      <c r="E20" s="28"/>
      <c r="F20" s="28"/>
      <c r="G20" s="28"/>
      <c r="H20" s="28"/>
      <c r="I20" s="28"/>
    </row>
    <row r="21" spans="1:9" s="13" customFormat="1" ht="12" customHeight="1">
      <c r="B21" s="27" t="s">
        <v>126</v>
      </c>
      <c r="C21" s="52"/>
      <c r="D21" s="28"/>
      <c r="E21" s="28"/>
      <c r="F21" s="28"/>
      <c r="G21" s="28"/>
      <c r="H21" s="28"/>
      <c r="I21" s="28"/>
    </row>
    <row r="22" spans="1:9" s="13" customFormat="1" ht="12" customHeight="1">
      <c r="A22" s="17"/>
      <c r="B22" s="27"/>
      <c r="C22" s="52"/>
      <c r="D22" s="49">
        <v>19.98</v>
      </c>
      <c r="E22" s="71" t="s">
        <v>6</v>
      </c>
      <c r="F22" s="71" t="s">
        <v>6</v>
      </c>
      <c r="G22" s="49" t="str">
        <f>IF($G$3="","","*")</f>
        <v>*</v>
      </c>
      <c r="H22" s="49" t="str">
        <f>IF($H$3="","","*")</f>
        <v>*</v>
      </c>
      <c r="I22" s="49" t="str">
        <f>IF($I$3="","","*")</f>
        <v>*</v>
      </c>
    </row>
    <row r="23" spans="1:9" s="13" customFormat="1" ht="12" customHeight="1">
      <c r="A23" s="17"/>
      <c r="B23" s="27"/>
      <c r="C23" s="52"/>
      <c r="D23" s="28"/>
      <c r="E23" s="28"/>
      <c r="F23" s="28"/>
      <c r="G23" s="28"/>
      <c r="H23" s="28"/>
      <c r="I23" s="28"/>
    </row>
    <row r="24" spans="1:9" s="13" customFormat="1">
      <c r="A24"/>
      <c r="B24" s="68" t="s">
        <v>107</v>
      </c>
      <c r="C24" s="65"/>
      <c r="D24" s="74"/>
      <c r="E24" s="74"/>
      <c r="F24" s="74"/>
      <c r="G24" s="74"/>
      <c r="H24" s="74"/>
      <c r="I24" s="74"/>
    </row>
    <row r="25" spans="1:9" s="13" customFormat="1">
      <c r="A25"/>
      <c r="B25" s="65" t="s">
        <v>49</v>
      </c>
      <c r="C25" s="65"/>
      <c r="D25" s="73">
        <v>4</v>
      </c>
      <c r="E25" s="71" t="s">
        <v>6</v>
      </c>
      <c r="F25" s="71" t="s">
        <v>6</v>
      </c>
      <c r="G25" s="49" t="str">
        <f>IF($G$3="","","*")</f>
        <v>*</v>
      </c>
      <c r="H25" s="51">
        <v>5</v>
      </c>
      <c r="I25" s="49" t="str">
        <f>IF($I$3="","","*")</f>
        <v>*</v>
      </c>
    </row>
    <row r="26" spans="1:9" ht="12.75" customHeight="1">
      <c r="B26" s="65" t="s">
        <v>50</v>
      </c>
      <c r="C26" s="65"/>
      <c r="D26" s="75">
        <v>151.86000000000001</v>
      </c>
      <c r="E26" s="71" t="s">
        <v>6</v>
      </c>
      <c r="F26" s="71" t="s">
        <v>6</v>
      </c>
      <c r="G26" s="49" t="str">
        <f>IF($G$3="","","*")</f>
        <v>*</v>
      </c>
      <c r="H26" s="49" t="str">
        <f>IF($H$3="","","*")</f>
        <v>*</v>
      </c>
      <c r="I26" s="49" t="str">
        <f>IF($I$3="","","*")</f>
        <v>*</v>
      </c>
    </row>
    <row r="27" spans="1:9" ht="12.75" customHeight="1">
      <c r="B27" s="65"/>
      <c r="C27" s="65"/>
      <c r="D27" s="74"/>
      <c r="E27" s="74"/>
      <c r="F27" s="74"/>
      <c r="G27" s="65"/>
      <c r="H27" s="74"/>
      <c r="I27" s="65"/>
    </row>
    <row r="28" spans="1:9" ht="12.75" customHeight="1">
      <c r="B28" s="68" t="s">
        <v>20</v>
      </c>
      <c r="C28" s="65" t="s">
        <v>21</v>
      </c>
      <c r="D28" s="65"/>
      <c r="E28" s="65"/>
      <c r="F28" s="65"/>
      <c r="G28" s="65"/>
      <c r="H28" s="65"/>
      <c r="I28" s="65"/>
    </row>
    <row r="29" spans="1:9" ht="12.75" customHeight="1">
      <c r="B29" s="65"/>
      <c r="C29" s="65" t="s">
        <v>22</v>
      </c>
      <c r="D29" s="65"/>
      <c r="E29" s="65"/>
      <c r="F29" s="65"/>
      <c r="G29" s="65"/>
      <c r="H29" s="65"/>
      <c r="I29" s="65"/>
    </row>
    <row r="30" spans="1:9" ht="12.75" customHeight="1">
      <c r="B30" s="65"/>
      <c r="C30" s="65"/>
      <c r="D30" s="65"/>
      <c r="E30" s="65"/>
      <c r="F30" s="65"/>
      <c r="G30" s="65"/>
      <c r="H30" s="65"/>
      <c r="I30" s="65"/>
    </row>
    <row r="31" spans="1:9" ht="12.75" customHeight="1">
      <c r="B31" s="68" t="s">
        <v>108</v>
      </c>
      <c r="C31" s="65"/>
      <c r="D31" s="65"/>
      <c r="E31" s="65"/>
      <c r="F31" s="65"/>
      <c r="G31" s="65"/>
      <c r="H31" s="65"/>
      <c r="I31" s="65"/>
    </row>
    <row r="32" spans="1:9" ht="12.75" customHeight="1">
      <c r="B32" s="76" t="s">
        <v>23</v>
      </c>
      <c r="C32" s="76"/>
      <c r="D32" s="77">
        <v>0.155</v>
      </c>
      <c r="E32" s="71" t="s">
        <v>6</v>
      </c>
      <c r="F32" s="71" t="s">
        <v>6</v>
      </c>
      <c r="G32" s="49" t="str">
        <f>IF($G$3="","","*")</f>
        <v>*</v>
      </c>
      <c r="H32" s="49" t="str">
        <f>IF($H$3="","","*")</f>
        <v>*</v>
      </c>
      <c r="I32" s="49" t="str">
        <f>IF($I$3="","","*")</f>
        <v>*</v>
      </c>
    </row>
    <row r="33" spans="1:9" ht="12.75" customHeight="1">
      <c r="B33" s="76" t="s">
        <v>24</v>
      </c>
      <c r="C33" s="76"/>
      <c r="D33" s="77">
        <v>0.2</v>
      </c>
      <c r="E33" s="71" t="s">
        <v>6</v>
      </c>
      <c r="F33" s="71" t="s">
        <v>6</v>
      </c>
      <c r="G33" s="49" t="str">
        <f>IF($G$3="","","*")</f>
        <v>*</v>
      </c>
      <c r="H33" s="49" t="str">
        <f>IF($H$3="","","*")</f>
        <v>*</v>
      </c>
      <c r="I33" s="49" t="str">
        <f>IF($I$3="","","*")</f>
        <v>*</v>
      </c>
    </row>
    <row r="34" spans="1:9" ht="15" customHeight="1">
      <c r="B34" s="65"/>
      <c r="C34" s="65"/>
      <c r="D34" s="65"/>
      <c r="E34" s="65"/>
      <c r="F34" s="65"/>
      <c r="G34" s="65"/>
      <c r="H34" s="65"/>
      <c r="I34" s="65"/>
    </row>
    <row r="35" spans="1:9" ht="12.75" customHeight="1">
      <c r="D35" s="1"/>
      <c r="E35" s="1"/>
    </row>
    <row r="36" spans="1:9" ht="12.75" customHeight="1">
      <c r="D36" s="1"/>
      <c r="E36" s="1"/>
    </row>
    <row r="37" spans="1:9" s="1" customFormat="1" ht="12.75" hidden="1" customHeight="1">
      <c r="A37"/>
      <c r="B37"/>
      <c r="C37"/>
    </row>
    <row r="38" spans="1:9">
      <c r="D38" s="1"/>
      <c r="E38" s="1"/>
    </row>
    <row r="87" spans="1:3">
      <c r="A87" s="19"/>
      <c r="B87" s="19"/>
      <c r="C87" s="19"/>
    </row>
    <row r="91" spans="1:3" ht="15.75" customHeight="1"/>
    <row r="124" spans="2:2">
      <c r="B124" s="21"/>
    </row>
  </sheetData>
  <mergeCells count="1">
    <mergeCell ref="B3:C3"/>
  </mergeCells>
  <pageMargins left="0.25" right="0.25" top="0.75" bottom="0.75" header="0.3" footer="0.3"/>
  <pageSetup orientation="landscape" r:id="rId1"/>
  <headerFooter>
    <oddHeader>&amp;C&amp;"-,Bold"&amp;20Basic Education Class Size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9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13.5703125" defaultRowHeight="15"/>
  <cols>
    <col min="1" max="1" width="4.42578125" style="28" customWidth="1"/>
    <col min="2" max="2" width="13.5703125" style="28"/>
    <col min="3" max="3" width="20.5703125" style="28" customWidth="1"/>
    <col min="4" max="4" width="18" style="28" customWidth="1"/>
    <col min="5" max="6" width="15.42578125" style="28" customWidth="1"/>
    <col min="7" max="7" width="17.42578125" style="28" customWidth="1"/>
    <col min="8" max="8" width="13.5703125" style="28" customWidth="1"/>
    <col min="9" max="10" width="16" style="28" customWidth="1"/>
    <col min="11" max="16384" width="13.5703125" style="28"/>
  </cols>
  <sheetData>
    <row r="1" spans="2:10" ht="8.25" customHeight="1"/>
    <row r="2" spans="2:10" ht="15.75" customHeight="1"/>
    <row r="3" spans="2:10" ht="61.35" customHeight="1">
      <c r="B3" s="247" t="s">
        <v>44</v>
      </c>
      <c r="C3" s="248"/>
      <c r="D3" s="29"/>
      <c r="E3" s="177" t="str">
        <f>'2022-23 School Year'!E5</f>
        <v>CURRENT 
FUNDING
SY 2021-22</v>
      </c>
      <c r="F3" s="194" t="str">
        <f>'2022-23 School Year'!F5</f>
        <v>Maintenance Funding
SY 2022-23
as of 02/21/22</v>
      </c>
      <c r="G3" s="30" t="str">
        <f>'2022-23 School Year'!G5</f>
        <v>Governor's Budget 
12/16/21</v>
      </c>
      <c r="H3" s="30" t="str">
        <f>IF('2022-23 School Year'!H5="","",'2022-23 School Year'!H5)</f>
        <v>Senate Budget
02/25/22</v>
      </c>
      <c r="I3" s="30" t="str">
        <f>IF('2022-23 School Year'!I5="","",'2022-23 School Year'!I5)</f>
        <v>House Budget
02/25/22</v>
      </c>
      <c r="J3" s="30" t="str">
        <f>IF('2022-23 School Year'!J5="","",'2022-23 School Year'!J5)</f>
        <v>2022 Supplemental Budget
03/09/22</v>
      </c>
    </row>
    <row r="4" spans="2:10" hidden="1"/>
    <row r="5" spans="2:10" hidden="1"/>
    <row r="6" spans="2:10" hidden="1"/>
    <row r="7" spans="2:10" hidden="1"/>
    <row r="8" spans="2:10" hidden="1"/>
    <row r="9" spans="2:10" ht="12.75" customHeight="1">
      <c r="B9" s="33" t="s">
        <v>112</v>
      </c>
      <c r="C9" s="34"/>
      <c r="D9" s="34"/>
      <c r="E9" s="34"/>
      <c r="F9" s="34"/>
    </row>
    <row r="10" spans="2:10" ht="12.75" customHeight="1">
      <c r="B10" s="34" t="s">
        <v>17</v>
      </c>
      <c r="C10" s="34"/>
      <c r="D10" s="31"/>
      <c r="E10" s="35">
        <v>0.628</v>
      </c>
      <c r="F10" s="35" t="s">
        <v>6</v>
      </c>
      <c r="G10" s="35" t="s">
        <v>6</v>
      </c>
      <c r="H10" s="35" t="str">
        <f>IF($H$3="","","*")</f>
        <v>*</v>
      </c>
      <c r="I10" s="35" t="str">
        <f>IF($I$3="","","*")</f>
        <v>*</v>
      </c>
      <c r="J10" s="35" t="str">
        <f>IF($J$3="","","*")</f>
        <v>*</v>
      </c>
    </row>
    <row r="11" spans="2:10" ht="27" customHeight="1">
      <c r="B11" s="238" t="s">
        <v>32</v>
      </c>
      <c r="C11" s="238"/>
      <c r="D11" s="36"/>
      <c r="E11" s="35">
        <v>1.8129999999999999</v>
      </c>
      <c r="F11" s="35" t="s">
        <v>6</v>
      </c>
      <c r="G11" s="35" t="s">
        <v>6</v>
      </c>
      <c r="H11" s="35" t="str">
        <f>IF($H$3="","","*")</f>
        <v>*</v>
      </c>
      <c r="I11" s="35" t="str">
        <f>IF($I$3="","","*")</f>
        <v>*</v>
      </c>
      <c r="J11" s="35" t="str">
        <f>IF($J$3="","","*")</f>
        <v>*</v>
      </c>
    </row>
    <row r="12" spans="2:10" ht="27" customHeight="1">
      <c r="B12" s="238" t="s">
        <v>33</v>
      </c>
      <c r="C12" s="238"/>
      <c r="D12" s="195"/>
      <c r="E12" s="35">
        <v>0.33200000000000002</v>
      </c>
      <c r="F12" s="35" t="s">
        <v>6</v>
      </c>
      <c r="G12" s="35" t="s">
        <v>6</v>
      </c>
      <c r="H12" s="35" t="str">
        <f>IF($H$3="","","*")</f>
        <v>*</v>
      </c>
      <c r="I12" s="35" t="str">
        <f>IF($I$3="","","*")</f>
        <v>*</v>
      </c>
      <c r="J12" s="35" t="str">
        <f>IF($J$3="","","*")</f>
        <v>*</v>
      </c>
    </row>
    <row r="13" spans="2:10" ht="12.75" customHeight="1">
      <c r="B13" s="34"/>
      <c r="C13" s="34"/>
      <c r="D13" s="34"/>
      <c r="E13" s="34"/>
    </row>
    <row r="14" spans="2:10">
      <c r="B14" s="27" t="s">
        <v>874</v>
      </c>
      <c r="C14" s="34"/>
      <c r="D14" s="31"/>
      <c r="E14" s="37"/>
    </row>
    <row r="15" spans="2:10">
      <c r="B15" s="28" t="s">
        <v>875</v>
      </c>
      <c r="D15" s="38"/>
      <c r="E15" s="39">
        <v>4</v>
      </c>
      <c r="F15" s="39" t="s">
        <v>6</v>
      </c>
      <c r="G15" s="39" t="s">
        <v>6</v>
      </c>
      <c r="H15" s="35" t="str">
        <f t="shared" ref="H15:H18" si="0">IF($H$3="","","*")</f>
        <v>*</v>
      </c>
      <c r="I15" s="35">
        <v>5</v>
      </c>
      <c r="J15" s="35" t="str">
        <f t="shared" ref="J15:J18" si="1">IF($J$3="","","*")</f>
        <v>*</v>
      </c>
    </row>
    <row r="16" spans="2:10">
      <c r="B16" s="28" t="s">
        <v>50</v>
      </c>
      <c r="D16" s="38"/>
      <c r="E16" s="40">
        <v>151.86000000000001</v>
      </c>
      <c r="F16" s="41" t="s">
        <v>6</v>
      </c>
      <c r="G16" s="41" t="s">
        <v>6</v>
      </c>
      <c r="H16" s="35" t="str">
        <f t="shared" si="0"/>
        <v>*</v>
      </c>
      <c r="I16" s="35" t="str">
        <f t="shared" ref="I16" si="2">IF($I$3="","","*")</f>
        <v>*</v>
      </c>
      <c r="J16" s="35" t="str">
        <f t="shared" si="1"/>
        <v>*</v>
      </c>
    </row>
    <row r="17" spans="2:10">
      <c r="B17" s="28" t="s">
        <v>876</v>
      </c>
      <c r="D17" s="38"/>
      <c r="E17" s="39">
        <v>0</v>
      </c>
      <c r="F17" s="39" t="s">
        <v>6</v>
      </c>
      <c r="G17" s="39" t="s">
        <v>6</v>
      </c>
      <c r="H17" s="35" t="str">
        <f t="shared" si="0"/>
        <v>*</v>
      </c>
      <c r="I17" s="35">
        <v>2</v>
      </c>
      <c r="J17" s="39" t="str">
        <f t="shared" si="1"/>
        <v>*</v>
      </c>
    </row>
    <row r="18" spans="2:10">
      <c r="B18" s="28" t="s">
        <v>50</v>
      </c>
      <c r="D18" s="38"/>
      <c r="E18" s="40">
        <v>0</v>
      </c>
      <c r="F18" s="40" t="s">
        <v>6</v>
      </c>
      <c r="G18" s="40" t="s">
        <v>6</v>
      </c>
      <c r="H18" s="40" t="str">
        <f t="shared" si="0"/>
        <v>*</v>
      </c>
      <c r="I18" s="40">
        <v>100</v>
      </c>
      <c r="J18" s="35" t="str">
        <f t="shared" si="1"/>
        <v>*</v>
      </c>
    </row>
    <row r="19" spans="2:10">
      <c r="D19" s="38"/>
      <c r="E19" s="42"/>
      <c r="F19" s="120"/>
      <c r="G19" s="43"/>
      <c r="H19" s="43"/>
      <c r="I19" s="43"/>
      <c r="J19" s="43"/>
    </row>
    <row r="20" spans="2:10" ht="12.75" customHeight="1">
      <c r="B20" s="33" t="s">
        <v>113</v>
      </c>
      <c r="C20" s="34"/>
      <c r="D20" s="34"/>
      <c r="E20" s="34"/>
      <c r="F20" s="34"/>
    </row>
    <row r="21" spans="2:10" ht="12.75" customHeight="1">
      <c r="B21" s="34"/>
      <c r="C21" s="34" t="s">
        <v>18</v>
      </c>
      <c r="D21" s="34"/>
      <c r="E21" s="34"/>
      <c r="F21" s="34"/>
    </row>
    <row r="22" spans="2:10" ht="12.75" customHeight="1">
      <c r="B22" s="34" t="s">
        <v>34</v>
      </c>
      <c r="C22" s="34"/>
      <c r="D22" s="34"/>
      <c r="E22" s="44">
        <v>5.2999999999999999E-2</v>
      </c>
      <c r="F22" s="44" t="s">
        <v>6</v>
      </c>
      <c r="G22" s="44" t="s">
        <v>6</v>
      </c>
      <c r="H22" s="35" t="str">
        <f>IF($H$3="","","*")</f>
        <v>*</v>
      </c>
      <c r="I22" s="35" t="str">
        <f>IF($I$3="","","*")</f>
        <v>*</v>
      </c>
      <c r="J22" s="35" t="str">
        <f>IF($J$3="","","*")</f>
        <v>*</v>
      </c>
    </row>
    <row r="23" spans="2:10" ht="12.75" customHeight="1">
      <c r="B23" s="34"/>
      <c r="C23" s="34" t="s">
        <v>35</v>
      </c>
      <c r="D23" s="34"/>
      <c r="E23" s="34"/>
    </row>
    <row r="24" spans="2:10" ht="12.75" customHeight="1">
      <c r="B24" s="34" t="s">
        <v>25</v>
      </c>
      <c r="C24" s="34"/>
      <c r="D24" s="34"/>
      <c r="E24" s="44">
        <v>0.25469999999999998</v>
      </c>
      <c r="F24" s="44" t="s">
        <v>6</v>
      </c>
      <c r="G24" s="44" t="s">
        <v>6</v>
      </c>
      <c r="H24" s="35" t="str">
        <f t="shared" ref="H24:H25" si="3">IF($H$3="","","*")</f>
        <v>*</v>
      </c>
      <c r="I24" s="35" t="str">
        <f t="shared" ref="I24:I25" si="4">IF($I$3="","","*")</f>
        <v>*</v>
      </c>
      <c r="J24" s="35" t="str">
        <f t="shared" ref="J24:J25" si="5">IF($J$3="","","*")</f>
        <v>*</v>
      </c>
    </row>
    <row r="25" spans="2:10" ht="12.75" customHeight="1">
      <c r="B25" s="34" t="s">
        <v>19</v>
      </c>
      <c r="C25" s="34"/>
      <c r="D25" s="34"/>
      <c r="E25" s="44">
        <v>0.74529999999999996</v>
      </c>
      <c r="F25" s="44" t="s">
        <v>6</v>
      </c>
      <c r="G25" s="44" t="s">
        <v>6</v>
      </c>
      <c r="H25" s="35" t="str">
        <f t="shared" si="3"/>
        <v>*</v>
      </c>
      <c r="I25" s="35" t="str">
        <f t="shared" si="4"/>
        <v>*</v>
      </c>
      <c r="J25" s="35" t="str">
        <f t="shared" si="5"/>
        <v>*</v>
      </c>
    </row>
    <row r="26" spans="2:10" ht="12.75" customHeight="1"/>
    <row r="27" spans="2:10" ht="27.75" customHeight="1">
      <c r="B27" s="249" t="s">
        <v>88</v>
      </c>
      <c r="C27" s="250"/>
      <c r="D27" s="250"/>
      <c r="E27" s="251"/>
      <c r="F27" s="192"/>
    </row>
    <row r="28" spans="2:10" ht="12.75" customHeight="1">
      <c r="B28" s="32"/>
      <c r="C28" s="32"/>
      <c r="D28" s="32"/>
    </row>
    <row r="29" spans="2:10" ht="12.75" customHeight="1">
      <c r="B29" s="27" t="s">
        <v>130</v>
      </c>
    </row>
    <row r="30" spans="2:10" ht="12.75" customHeight="1">
      <c r="B30" s="45" t="s">
        <v>26</v>
      </c>
      <c r="E30" s="40">
        <f>'2022-23 School Year'!E113</f>
        <v>1340.13</v>
      </c>
      <c r="F30" s="40">
        <f>'2022-23 School Year'!F113</f>
        <v>1402.6499999999999</v>
      </c>
      <c r="G30" s="40">
        <f>'2022-23 School Year'!G113</f>
        <v>1394.96</v>
      </c>
      <c r="H30" s="40">
        <f>IF($H$3="","",'2022-23 School Year'!H113)</f>
        <v>1428.12</v>
      </c>
      <c r="I30" s="40">
        <f>IF($I$3="","",'2022-23 School Year'!I113)</f>
        <v>1438.8400000000001</v>
      </c>
      <c r="J30" s="40">
        <f>IF($J$3="","",'2022-23 School Year'!J113)</f>
        <v>1438.8400000000001</v>
      </c>
    </row>
    <row r="31" spans="2:10" ht="12.75" customHeight="1">
      <c r="B31" s="28" t="s">
        <v>17</v>
      </c>
      <c r="E31" s="40">
        <f>'2022-23 School Year'!E114</f>
        <v>140.84</v>
      </c>
      <c r="F31" s="40">
        <f>'2022-23 School Year'!F114</f>
        <v>169.791</v>
      </c>
      <c r="G31" s="40">
        <f>'2022-23 School Year'!G114</f>
        <v>171.21</v>
      </c>
      <c r="H31" s="40">
        <f>IF($H$3="","",'2022-23 School Year'!H114)</f>
        <v>175.285</v>
      </c>
      <c r="I31" s="40">
        <f>IF($I$3="","",'2022-23 School Year'!I114)</f>
        <v>173.59</v>
      </c>
      <c r="J31" s="40">
        <f>IF($J$3="","",'2022-23 School Year'!J114)</f>
        <v>173.59</v>
      </c>
    </row>
    <row r="32" spans="2:10" ht="12.75" customHeight="1">
      <c r="B32" s="28" t="s">
        <v>36</v>
      </c>
      <c r="E32" s="40">
        <f>'2022-23 School Year'!E115</f>
        <v>382.7</v>
      </c>
      <c r="F32" s="40">
        <f>'2022-23 School Year'!F115</f>
        <v>393.416</v>
      </c>
      <c r="G32" s="40">
        <f>'2022-23 School Year'!G115</f>
        <v>397.38</v>
      </c>
      <c r="H32" s="40">
        <f>IF($H$3="","",'2022-23 School Year'!H115)</f>
        <v>406.82499999999999</v>
      </c>
      <c r="I32" s="40">
        <f>IF($I$3="","",'2022-23 School Year'!I115)</f>
        <v>403.75</v>
      </c>
      <c r="J32" s="40">
        <f>IF($J$3="","",'2022-23 School Year'!J115)</f>
        <v>403.75</v>
      </c>
    </row>
    <row r="33" spans="1:10" ht="12.75" customHeight="1">
      <c r="A33" s="133"/>
      <c r="B33" s="28" t="s">
        <v>27</v>
      </c>
      <c r="E33" s="40">
        <f>'2022-23 School Year'!E116</f>
        <v>151.22</v>
      </c>
      <c r="F33" s="40">
        <f>'2022-23 School Year'!F116</f>
        <v>155.45400000000001</v>
      </c>
      <c r="G33" s="40">
        <f>'2022-23 School Year'!G116</f>
        <v>157.02000000000001</v>
      </c>
      <c r="H33" s="40">
        <f>IF($H$3="","",'2022-23 School Year'!H116)</f>
        <v>160.75</v>
      </c>
      <c r="I33" s="40">
        <f>IF($I$3="","",'2022-23 School Year'!I116)</f>
        <v>159.54</v>
      </c>
      <c r="J33" s="40">
        <f>IF($J$3="","",'2022-23 School Year'!J116)</f>
        <v>159.54</v>
      </c>
    </row>
    <row r="34" spans="1:10">
      <c r="A34" s="132"/>
      <c r="B34" s="231" t="s">
        <v>182</v>
      </c>
      <c r="C34" s="231"/>
      <c r="D34" s="46"/>
      <c r="E34" s="40">
        <f>'2022-23 School Year'!E117</f>
        <v>299.5</v>
      </c>
      <c r="F34" s="40">
        <f>'2022-23 School Year'!F117</f>
        <v>308.05699999999996</v>
      </c>
      <c r="G34" s="40">
        <f>'2022-23 School Year'!G117</f>
        <v>289.83999999999997</v>
      </c>
      <c r="H34" s="40">
        <f>IF($H$3="","",'2022-23 School Year'!H117)</f>
        <v>297.26</v>
      </c>
      <c r="I34" s="40">
        <f>IF($I$3="","",'2022-23 School Year'!I117)</f>
        <v>316.73</v>
      </c>
      <c r="J34" s="40">
        <f>IF($J$3="","",'2022-23 School Year'!J117)</f>
        <v>316.73</v>
      </c>
    </row>
    <row r="35" spans="1:10">
      <c r="A35" s="132"/>
      <c r="B35" s="231" t="s">
        <v>183</v>
      </c>
      <c r="C35" s="231"/>
      <c r="D35" s="46"/>
      <c r="E35" s="40">
        <f>'2022-23 School Year'!E118</f>
        <v>21.54</v>
      </c>
      <c r="F35" s="40">
        <f>'2022-23 School Year'!F118</f>
        <v>21.972999999999999</v>
      </c>
      <c r="G35" s="40">
        <f>'2022-23 School Year'!G118</f>
        <v>21.97</v>
      </c>
      <c r="H35" s="40">
        <f>IF($H$3="","",'2022-23 School Year'!H118)</f>
        <v>21.97</v>
      </c>
      <c r="I35" s="40">
        <f>IF($I$3="","",'2022-23 School Year'!I118)</f>
        <v>21.97</v>
      </c>
      <c r="J35" s="40">
        <f>IF($J$3="","",'2022-23 School Year'!J118)</f>
        <v>21.97</v>
      </c>
    </row>
    <row r="36" spans="1:10" ht="42" customHeight="1">
      <c r="B36" s="231" t="s">
        <v>28</v>
      </c>
      <c r="C36" s="231"/>
      <c r="D36" s="47"/>
      <c r="E36" s="40">
        <f>'2022-23 School Year'!E119</f>
        <v>23.39</v>
      </c>
      <c r="F36" s="40">
        <f>'2022-23 School Year'!F119</f>
        <v>24.04</v>
      </c>
      <c r="G36" s="40">
        <f>'2022-23 School Year'!G119</f>
        <v>24.29</v>
      </c>
      <c r="H36" s="40">
        <f>IF($H$3="","",'2022-23 School Year'!H119)</f>
        <v>24.86</v>
      </c>
      <c r="I36" s="40">
        <f>IF($I$3="","",'2022-23 School Year'!I119)</f>
        <v>24.67</v>
      </c>
      <c r="J36" s="40">
        <f>IF($J$3="","",'2022-23 School Year'!J119)</f>
        <v>24.67</v>
      </c>
    </row>
    <row r="37" spans="1:10" ht="12.75" customHeight="1">
      <c r="B37" s="28" t="s">
        <v>37</v>
      </c>
      <c r="E37" s="40">
        <f>'2022-23 School Year'!E120</f>
        <v>189.59</v>
      </c>
      <c r="F37" s="40">
        <f>'2022-23 School Year'!F120</f>
        <v>194.89599999999999</v>
      </c>
      <c r="G37" s="40">
        <f>'2022-23 School Year'!G120</f>
        <v>196.86</v>
      </c>
      <c r="H37" s="40">
        <f>IF($H$3="","",'2022-23 School Year'!H120)</f>
        <v>201.54</v>
      </c>
      <c r="I37" s="40">
        <f>IF($I$3="","",'2022-23 School Year'!I120)</f>
        <v>200.02</v>
      </c>
      <c r="J37" s="40">
        <f>IF($J$3="","",'2022-23 School Year'!J120)</f>
        <v>200.02</v>
      </c>
    </row>
    <row r="38" spans="1:10" ht="12.75" customHeight="1">
      <c r="B38" s="28" t="s">
        <v>38</v>
      </c>
      <c r="E38" s="40">
        <f>'2022-23 School Year'!E121</f>
        <v>131.35</v>
      </c>
      <c r="F38" s="40">
        <f>'2022-23 School Year'!F121</f>
        <v>135.023</v>
      </c>
      <c r="G38" s="40">
        <f>'2022-23 School Year'!G121</f>
        <v>136.38999999999999</v>
      </c>
      <c r="H38" s="40">
        <f>IF($H$3="","",'2022-23 School Year'!H121)</f>
        <v>139.63</v>
      </c>
      <c r="I38" s="40">
        <f>IF($I$3="","",'2022-23 School Year'!I121)</f>
        <v>138.57</v>
      </c>
      <c r="J38" s="40">
        <f>IF($J$3="","",'2022-23 School Year'!J121)</f>
        <v>138.57</v>
      </c>
    </row>
    <row r="39" spans="1:10" ht="12.75" customHeight="1"/>
    <row r="40" spans="1:10" ht="12.75" customHeight="1">
      <c r="B40" s="27" t="s">
        <v>131</v>
      </c>
    </row>
    <row r="41" spans="1:10" ht="12.75" customHeight="1">
      <c r="B41" s="45" t="s">
        <v>26</v>
      </c>
      <c r="E41" s="40">
        <f>'2022-23 School Year'!E124</f>
        <v>184.09</v>
      </c>
      <c r="F41" s="40">
        <f>'2022-23 School Year'!F124</f>
        <v>189.23999999999998</v>
      </c>
      <c r="G41" s="40">
        <f>'2022-23 School Year'!G124</f>
        <v>187.77</v>
      </c>
      <c r="H41" s="40">
        <f>IF($H$3="","",'2022-23 School Year'!H124)</f>
        <v>192.74</v>
      </c>
      <c r="I41" s="40">
        <f>IF($I$3="","",'2022-23 School Year'!I124)</f>
        <v>194.21</v>
      </c>
      <c r="J41" s="40">
        <f>IF($J$3="","",'2022-23 School Year'!J124)</f>
        <v>194.21</v>
      </c>
    </row>
    <row r="42" spans="1:10" ht="12.75" customHeight="1">
      <c r="B42" s="28" t="s">
        <v>17</v>
      </c>
      <c r="E42" s="40">
        <f>'2022-23 School Year'!E125</f>
        <v>40.5</v>
      </c>
      <c r="F42" s="40">
        <f>'2022-23 School Year'!F125</f>
        <v>41.63</v>
      </c>
      <c r="G42" s="40">
        <f>'2022-23 School Year'!G125</f>
        <v>41.31</v>
      </c>
      <c r="H42" s="40">
        <f>IF($H$3="","",'2022-23 School Year'!H125)</f>
        <v>42.4</v>
      </c>
      <c r="I42" s="40">
        <f>IF($I$3="","",'2022-23 School Year'!I125)</f>
        <v>42.72</v>
      </c>
      <c r="J42" s="40">
        <f>IF($J$3="","",'2022-23 School Year'!J125)</f>
        <v>42.72</v>
      </c>
    </row>
    <row r="43" spans="1:10" ht="12.75" customHeight="1">
      <c r="B43" s="28" t="s">
        <v>36</v>
      </c>
      <c r="E43" s="40" t="str">
        <f>'2022-23 School Year'!E126</f>
        <v>*</v>
      </c>
      <c r="F43" s="40" t="str">
        <f>'2022-23 School Year'!F126</f>
        <v>*</v>
      </c>
      <c r="G43" s="40" t="str">
        <f>'2022-23 School Year'!G126</f>
        <v>*</v>
      </c>
      <c r="H43" s="40" t="str">
        <f>IF($H$3="","",'2022-23 School Year'!H126)</f>
        <v>*</v>
      </c>
      <c r="I43" s="40" t="str">
        <f>IF($I$3="","",'2022-23 School Year'!I126)</f>
        <v>*</v>
      </c>
      <c r="J43" s="40" t="str">
        <f>IF($J$3="","",'2022-23 School Year'!J126)</f>
        <v>*</v>
      </c>
    </row>
    <row r="44" spans="1:10" ht="12.75" customHeight="1">
      <c r="A44" s="133"/>
      <c r="B44" s="28" t="s">
        <v>27</v>
      </c>
      <c r="E44" s="40">
        <f>'2022-23 School Year'!E127</f>
        <v>44.18</v>
      </c>
      <c r="F44" s="40">
        <f>'2022-23 School Year'!F127</f>
        <v>45.42</v>
      </c>
      <c r="G44" s="40">
        <f>'2022-23 School Year'!G127</f>
        <v>45.06</v>
      </c>
      <c r="H44" s="40">
        <f>IF($H$3="","",'2022-23 School Year'!H127)</f>
        <v>46.26</v>
      </c>
      <c r="I44" s="40">
        <f>IF($I$3="","",'2022-23 School Year'!I127)</f>
        <v>46.61</v>
      </c>
      <c r="J44" s="40">
        <f>IF($J$3="","",'2022-23 School Year'!J127)</f>
        <v>46.61</v>
      </c>
    </row>
    <row r="45" spans="1:10" ht="15" customHeight="1">
      <c r="A45" s="132"/>
      <c r="B45" s="231" t="s">
        <v>182</v>
      </c>
      <c r="C45" s="231"/>
      <c r="D45" s="46"/>
      <c r="E45" s="40">
        <f>'2022-23 School Year'!E128</f>
        <v>86.06</v>
      </c>
      <c r="F45" s="40">
        <f>'2022-23 School Year'!F128</f>
        <v>88.46</v>
      </c>
      <c r="G45" s="40">
        <f>'2022-23 School Year'!G128</f>
        <v>87.78</v>
      </c>
      <c r="H45" s="40">
        <f>IF($H$3="","",'2022-23 School Year'!H128)</f>
        <v>90.1</v>
      </c>
      <c r="I45" s="40">
        <f>IF($I$3="","",'2022-23 School Year'!I128)</f>
        <v>90.789999999999992</v>
      </c>
      <c r="J45" s="40">
        <f>IF($J$3="","",'2022-23 School Year'!J128)</f>
        <v>90.79</v>
      </c>
    </row>
    <row r="46" spans="1:10" ht="15" customHeight="1">
      <c r="A46" s="132"/>
      <c r="B46" s="231" t="s">
        <v>183</v>
      </c>
      <c r="C46" s="231"/>
      <c r="D46" s="46"/>
      <c r="E46" s="40">
        <f>'2022-23 School Year'!E129</f>
        <v>5.99</v>
      </c>
      <c r="F46" s="40">
        <f>'2022-23 School Year'!F129</f>
        <v>6.16</v>
      </c>
      <c r="G46" s="40">
        <f>'2022-23 School Year'!G129</f>
        <v>6.11</v>
      </c>
      <c r="H46" s="40">
        <f>IF($H$3="","",'2022-23 School Year'!H129)</f>
        <v>6.27</v>
      </c>
      <c r="I46" s="40">
        <f>IF($I$3="","",'2022-23 School Year'!I129)</f>
        <v>6.32</v>
      </c>
      <c r="J46" s="40">
        <f>IF($J$3="","",'2022-23 School Year'!J129)</f>
        <v>6.32</v>
      </c>
    </row>
    <row r="47" spans="1:10" ht="42" customHeight="1">
      <c r="B47" s="231" t="s">
        <v>28</v>
      </c>
      <c r="C47" s="231"/>
      <c r="D47" s="47"/>
      <c r="E47" s="40">
        <f>'2022-23 School Year'!E130</f>
        <v>7.36</v>
      </c>
      <c r="F47" s="40">
        <f>'2022-23 School Year'!F130</f>
        <v>7.57</v>
      </c>
      <c r="G47" s="40">
        <f>'2022-23 School Year'!G130</f>
        <v>7.51</v>
      </c>
      <c r="H47" s="40">
        <f>IF($H$3="","",'2022-23 School Year'!H130)</f>
        <v>7.71</v>
      </c>
      <c r="I47" s="40">
        <f>IF($I$3="","",'2022-23 School Year'!I130)</f>
        <v>7.77</v>
      </c>
      <c r="J47" s="40">
        <f>IF($J$3="","",'2022-23 School Year'!J130)</f>
        <v>7.77</v>
      </c>
    </row>
    <row r="48" spans="1:10">
      <c r="B48" s="28" t="s">
        <v>37</v>
      </c>
      <c r="E48" s="40" t="str">
        <f>'2022-23 School Year'!E131</f>
        <v>*</v>
      </c>
      <c r="F48" s="40" t="str">
        <f>'2022-23 School Year'!F131</f>
        <v>*</v>
      </c>
      <c r="G48" s="40" t="str">
        <f>'2022-23 School Year'!G131</f>
        <v>*</v>
      </c>
      <c r="H48" s="40" t="str">
        <f>IF($H$3="","",'2022-23 School Year'!H131)</f>
        <v>*</v>
      </c>
      <c r="I48" s="40" t="str">
        <f>IF($I$3="","",'2022-23 School Year'!I131)</f>
        <v>*</v>
      </c>
      <c r="J48" s="40" t="str">
        <f>IF($J$3="","",'2022-23 School Year'!J131)</f>
        <v>*</v>
      </c>
    </row>
    <row r="49" spans="2:10" ht="12.75" customHeight="1">
      <c r="B49" s="28" t="s">
        <v>38</v>
      </c>
      <c r="E49" s="40" t="str">
        <f>'2022-23 School Year'!E132</f>
        <v>*</v>
      </c>
      <c r="F49" s="40" t="str">
        <f>'2022-23 School Year'!F132</f>
        <v>*</v>
      </c>
      <c r="G49" s="40" t="str">
        <f>'2022-23 School Year'!G132</f>
        <v>*</v>
      </c>
      <c r="H49" s="40" t="str">
        <f>IF($H$3="","",'2022-23 School Year'!H132)</f>
        <v>*</v>
      </c>
      <c r="I49" s="40" t="str">
        <f>IF($I$3="","",'2022-23 School Year'!I132)</f>
        <v>*</v>
      </c>
      <c r="J49" s="40" t="str">
        <f>IF($J$3="","",'2022-23 School Year'!J132)</f>
        <v>*</v>
      </c>
    </row>
    <row r="50" spans="2:10" ht="12.75" customHeight="1">
      <c r="E50" s="42"/>
      <c r="F50" s="120"/>
    </row>
    <row r="51" spans="2:10" ht="12.75" customHeight="1">
      <c r="E51" s="42"/>
      <c r="F51" s="120"/>
    </row>
    <row r="52" spans="2:10">
      <c r="B52" s="27" t="s">
        <v>114</v>
      </c>
    </row>
    <row r="53" spans="2:10">
      <c r="B53" s="28" t="s">
        <v>39</v>
      </c>
      <c r="D53" s="38"/>
      <c r="E53" s="48">
        <v>2.3975</v>
      </c>
      <c r="F53" s="49" t="s">
        <v>6</v>
      </c>
      <c r="G53" s="49" t="s">
        <v>6</v>
      </c>
      <c r="H53" s="35" t="str">
        <f t="shared" ref="H53:H54" si="6">IF($H$3="","","*")</f>
        <v>*</v>
      </c>
      <c r="I53" s="35" t="str">
        <f t="shared" ref="I53:I54" si="7">IF($I$3="","","*")</f>
        <v>*</v>
      </c>
      <c r="J53" s="35" t="str">
        <f t="shared" ref="J53:J54" si="8">IF($J$3="","","*")</f>
        <v>*</v>
      </c>
    </row>
    <row r="54" spans="2:10" ht="14.25" customHeight="1">
      <c r="B54" s="28" t="s">
        <v>158</v>
      </c>
      <c r="D54" s="38"/>
      <c r="E54" s="48">
        <v>1.1000000000000001</v>
      </c>
      <c r="F54" s="49" t="s">
        <v>6</v>
      </c>
      <c r="G54" s="49" t="s">
        <v>6</v>
      </c>
      <c r="H54" s="35" t="str">
        <f t="shared" si="6"/>
        <v>*</v>
      </c>
      <c r="I54" s="35" t="str">
        <f t="shared" si="7"/>
        <v>*</v>
      </c>
      <c r="J54" s="35" t="str">
        <f t="shared" si="8"/>
        <v>*</v>
      </c>
    </row>
    <row r="55" spans="2:10">
      <c r="C55" s="28" t="s">
        <v>213</v>
      </c>
      <c r="D55" s="38"/>
      <c r="E55" s="121"/>
      <c r="F55" s="121"/>
      <c r="G55" s="121"/>
      <c r="H55" s="121"/>
      <c r="I55" s="121"/>
      <c r="J55" s="121"/>
    </row>
    <row r="56" spans="2:10">
      <c r="B56" s="28" t="s">
        <v>156</v>
      </c>
      <c r="E56" s="48">
        <v>4.7779999999999996</v>
      </c>
      <c r="F56" s="48" t="s">
        <v>6</v>
      </c>
      <c r="G56" s="48" t="s">
        <v>6</v>
      </c>
      <c r="H56" s="35" t="str">
        <f t="shared" ref="H56:H58" si="9">IF($H$3="","","*")</f>
        <v>*</v>
      </c>
      <c r="I56" s="35" t="str">
        <f t="shared" ref="I56:I58" si="10">IF($I$3="","","*")</f>
        <v>*</v>
      </c>
      <c r="J56" s="35" t="str">
        <f t="shared" ref="J56:J58" si="11">IF($J$3="","","*")</f>
        <v>*</v>
      </c>
    </row>
    <row r="57" spans="2:10">
      <c r="B57" s="28" t="s">
        <v>205</v>
      </c>
      <c r="E57" s="48">
        <v>6.7779999999999996</v>
      </c>
      <c r="F57" s="48" t="s">
        <v>6</v>
      </c>
      <c r="G57" s="48" t="s">
        <v>6</v>
      </c>
      <c r="H57" s="35" t="str">
        <f t="shared" si="9"/>
        <v>*</v>
      </c>
      <c r="I57" s="35" t="str">
        <f t="shared" si="10"/>
        <v>*</v>
      </c>
      <c r="J57" s="35" t="str">
        <f t="shared" si="11"/>
        <v>*</v>
      </c>
    </row>
    <row r="58" spans="2:10">
      <c r="B58" s="28" t="s">
        <v>100</v>
      </c>
      <c r="E58" s="51">
        <v>3</v>
      </c>
      <c r="F58" s="51" t="s">
        <v>6</v>
      </c>
      <c r="G58" s="51" t="s">
        <v>6</v>
      </c>
      <c r="H58" s="35" t="str">
        <f t="shared" si="9"/>
        <v>*</v>
      </c>
      <c r="I58" s="35" t="str">
        <f t="shared" si="10"/>
        <v>*</v>
      </c>
      <c r="J58" s="35" t="str">
        <f t="shared" si="11"/>
        <v>*</v>
      </c>
    </row>
    <row r="59" spans="2:10">
      <c r="B59" s="52" t="s">
        <v>148</v>
      </c>
      <c r="C59" s="27"/>
      <c r="D59" s="53"/>
      <c r="E59" s="54"/>
      <c r="F59" s="54"/>
    </row>
    <row r="60" spans="2:10">
      <c r="C60" s="52" t="s">
        <v>149</v>
      </c>
      <c r="D60" s="27"/>
      <c r="E60" s="53"/>
      <c r="F60" s="53"/>
      <c r="G60" s="54"/>
    </row>
    <row r="61" spans="2:10" ht="12.75" customHeight="1">
      <c r="D61" s="38"/>
      <c r="E61" s="50"/>
      <c r="F61" s="50"/>
    </row>
    <row r="62" spans="2:10" ht="12.75" customHeight="1">
      <c r="B62" s="28" t="s">
        <v>146</v>
      </c>
      <c r="D62" s="38"/>
      <c r="E62" s="48">
        <v>2.1589999999999998</v>
      </c>
      <c r="F62" s="49" t="s">
        <v>6</v>
      </c>
      <c r="G62" s="49" t="s">
        <v>6</v>
      </c>
      <c r="H62" s="35" t="str">
        <f t="shared" ref="H62:H63" si="12">IF($H$3="","","*")</f>
        <v>*</v>
      </c>
      <c r="I62" s="35" t="str">
        <f t="shared" ref="I62:I63" si="13">IF($I$3="","","*")</f>
        <v>*</v>
      </c>
      <c r="J62" s="35" t="str">
        <f t="shared" ref="J62:J63" si="14">IF($J$3="","","*")</f>
        <v>*</v>
      </c>
    </row>
    <row r="63" spans="2:10" ht="12.75" customHeight="1">
      <c r="B63" s="28" t="s">
        <v>147</v>
      </c>
      <c r="D63" s="38"/>
      <c r="E63" s="55">
        <v>0.05</v>
      </c>
      <c r="F63" s="56" t="s">
        <v>6</v>
      </c>
      <c r="G63" s="56" t="s">
        <v>6</v>
      </c>
      <c r="H63" s="35" t="str">
        <f t="shared" si="12"/>
        <v>*</v>
      </c>
      <c r="I63" s="35" t="str">
        <f t="shared" si="13"/>
        <v>*</v>
      </c>
      <c r="J63" s="35" t="str">
        <f t="shared" si="14"/>
        <v>*</v>
      </c>
    </row>
    <row r="64" spans="2:10" ht="12.75" customHeight="1">
      <c r="D64" s="38"/>
      <c r="E64" s="50"/>
      <c r="F64" s="50"/>
      <c r="G64" s="50"/>
      <c r="I64" s="50"/>
      <c r="J64" s="50"/>
    </row>
    <row r="65" spans="1:15" ht="12.75" customHeight="1">
      <c r="B65" s="28" t="s">
        <v>151</v>
      </c>
      <c r="D65" s="38"/>
    </row>
    <row r="66" spans="1:15" ht="12.75" customHeight="1"/>
    <row r="67" spans="1:15" ht="12.75" customHeight="1">
      <c r="B67" s="27" t="str">
        <f>'2022-23 School Year'!A135</f>
        <v>TBIP Assessment Withholding Percentage</v>
      </c>
      <c r="D67" s="38"/>
      <c r="E67" s="57">
        <f>'2022-23 School Year'!E135</f>
        <v>1.77E-2</v>
      </c>
      <c r="F67" s="57">
        <f>'2022-23 School Year'!F135</f>
        <v>1.7600000000000001E-2</v>
      </c>
      <c r="G67" s="57">
        <f>'2022-23 School Year'!G135</f>
        <v>1.7500000000000002E-2</v>
      </c>
      <c r="H67" s="57">
        <f>IF($H$3="","",'2022-23 School Year'!H135)</f>
        <v>1.89E-2</v>
      </c>
      <c r="I67" s="57">
        <f>IF($I$3="","",'2022-23 School Year'!I135)</f>
        <v>1.8800000000000001E-2</v>
      </c>
      <c r="J67" s="57">
        <f>IF($J$3="","",'2022-23 School Year'!J135)</f>
        <v>1.8800000000000001E-2</v>
      </c>
    </row>
    <row r="68" spans="1:15" ht="12.75" customHeight="1">
      <c r="B68" s="27" t="str">
        <f>'2022-23 School Year'!A136</f>
        <v>TBIP Assessment Withholding Percentage 2021-22</v>
      </c>
      <c r="D68" s="38"/>
      <c r="E68" s="57">
        <f>'2022-23 School Year'!E136</f>
        <v>1.77E-2</v>
      </c>
      <c r="F68" s="57" t="str">
        <f>'2022-23 School Year'!F136</f>
        <v>*</v>
      </c>
      <c r="G68" s="57" t="str">
        <f>'2022-23 School Year'!G136</f>
        <v>*</v>
      </c>
      <c r="H68" s="57">
        <f>IF($H$3="","",'2022-23 School Year'!H136)</f>
        <v>1.89E-2</v>
      </c>
      <c r="I68" s="57">
        <f>IF($I$3="","",'2022-23 School Year'!I136)</f>
        <v>1.89E-2</v>
      </c>
      <c r="J68" s="57">
        <f>IF($J$3="","",'2022-23 School Year'!J136)</f>
        <v>1.89E-2</v>
      </c>
    </row>
    <row r="69" spans="1:15" ht="12.75" customHeight="1">
      <c r="D69" s="58"/>
    </row>
    <row r="70" spans="1:15" ht="12.75" customHeight="1">
      <c r="B70" s="27" t="s">
        <v>115</v>
      </c>
    </row>
    <row r="71" spans="1:15">
      <c r="B71" s="28" t="s">
        <v>218</v>
      </c>
      <c r="D71" s="38"/>
      <c r="E71" s="39">
        <f>'2022-23 School Year'!E141</f>
        <v>1.1499999999999999</v>
      </c>
      <c r="F71" s="39" t="str">
        <f>'2022-23 School Year'!F141</f>
        <v>*</v>
      </c>
      <c r="G71" s="144" t="str">
        <f>'2022-23 School Year'!G141</f>
        <v>*</v>
      </c>
      <c r="H71" s="57" t="str">
        <f>IF($H$3="","",'2022-23 School Year'!H141)</f>
        <v>*</v>
      </c>
      <c r="I71" s="57" t="str">
        <f>IF($I$3="","",'2022-23 School Year'!I141)</f>
        <v>*</v>
      </c>
      <c r="J71" s="57" t="str">
        <f>IF($J$3="","",'2022-23 School Year'!J141)</f>
        <v>*</v>
      </c>
    </row>
    <row r="72" spans="1:15" ht="15" customHeight="1">
      <c r="B72" s="28" t="str">
        <f>'2022-23 School Year'!A142</f>
        <v>Kindergarten to age 21</v>
      </c>
      <c r="D72" s="38"/>
      <c r="E72" s="183"/>
      <c r="F72" s="183"/>
      <c r="G72" s="184"/>
      <c r="H72" s="183"/>
      <c r="I72" s="183"/>
      <c r="J72" s="183"/>
    </row>
    <row r="73" spans="1:15" customFormat="1">
      <c r="A73" s="28"/>
      <c r="B73" s="139" t="str">
        <f>'2022-23 School Year'!A143</f>
        <v xml:space="preserve">Tier 1 Spec Ed Multiplier (5-21 yr. olds): =&gt; 80% time in BEA </v>
      </c>
      <c r="C73" s="28"/>
      <c r="E73" s="48">
        <f>'2022-23 School Year'!E143</f>
        <v>1.0075000000000001</v>
      </c>
      <c r="F73" s="48" t="str">
        <f>'2022-23 School Year'!F143</f>
        <v>*</v>
      </c>
      <c r="G73" s="180" t="str">
        <f>'2022-23 School Year'!G143</f>
        <v>*</v>
      </c>
      <c r="H73" s="57" t="str">
        <f>IF($H$3="","",'2022-23 School Year'!H143)</f>
        <v>*</v>
      </c>
      <c r="I73" s="57" t="str">
        <f>IF($I$3="","",'2022-23 School Year'!I143)</f>
        <v>*</v>
      </c>
      <c r="J73" s="57" t="str">
        <f>IF($J$3="","",'2022-23 School Year'!J143)</f>
        <v>*</v>
      </c>
    </row>
    <row r="74" spans="1:15" customFormat="1">
      <c r="A74" s="28"/>
      <c r="B74" s="139" t="str">
        <f>'2022-23 School Year'!A144</f>
        <v>Tier 2 Spec Ed Multiplier (5-21 yr. olds): &lt; 80% time in BEA</v>
      </c>
      <c r="C74" s="28"/>
      <c r="E74" s="48">
        <f>'2022-23 School Year'!E144</f>
        <v>0.995</v>
      </c>
      <c r="F74" s="48" t="str">
        <f>'2022-23 School Year'!F144</f>
        <v>*</v>
      </c>
      <c r="G74" s="180" t="str">
        <f>'2022-23 School Year'!G144</f>
        <v>*</v>
      </c>
      <c r="H74" s="57" t="str">
        <f>IF($H$3="","",'2022-23 School Year'!H144)</f>
        <v>*</v>
      </c>
      <c r="I74" s="57" t="str">
        <f>IF($I$3="","",'2022-23 School Year'!I144)</f>
        <v>*</v>
      </c>
      <c r="J74" s="57" t="str">
        <f>IF(J14="","",'2022-23 School Year'!J144)</f>
        <v/>
      </c>
    </row>
    <row r="75" spans="1:15" ht="9.75" customHeight="1">
      <c r="E75" s="34"/>
      <c r="F75" s="34"/>
      <c r="G75" s="34"/>
      <c r="H75" s="34"/>
      <c r="I75" s="34"/>
      <c r="J75" s="34"/>
    </row>
    <row r="76" spans="1:15">
      <c r="B76" s="27" t="s">
        <v>116</v>
      </c>
      <c r="E76" s="49">
        <f>'2022-23 School Year'!E146</f>
        <v>24</v>
      </c>
      <c r="F76" s="49" t="str">
        <f>'2022-23 School Year'!F146</f>
        <v>*</v>
      </c>
      <c r="G76" s="49" t="str">
        <f>'2022-23 School Year'!G146</f>
        <v>*</v>
      </c>
      <c r="H76" s="57" t="str">
        <f>IF($H$3="","",'2022-23 School Year'!H146)</f>
        <v>*</v>
      </c>
      <c r="I76" s="57" t="str">
        <f>IF($I$3="","",'2022-23 School Year'!I146)</f>
        <v>*</v>
      </c>
      <c r="J76" s="57" t="str">
        <f>IF($J$3="","",'2022-23 School Year'!J146)</f>
        <v>*</v>
      </c>
      <c r="M76" s="13"/>
      <c r="N76" s="13"/>
      <c r="O76" s="25"/>
    </row>
    <row r="77" spans="1:15">
      <c r="B77" s="59"/>
      <c r="E77" s="60"/>
      <c r="F77" s="60"/>
      <c r="G77" s="60"/>
      <c r="I77" s="60"/>
      <c r="J77" s="60"/>
    </row>
    <row r="78" spans="1:15">
      <c r="B78" s="27" t="s">
        <v>157</v>
      </c>
      <c r="D78" s="38"/>
      <c r="E78" s="56">
        <f>'2022-23 School Year'!E148</f>
        <v>0.13500000000000001</v>
      </c>
      <c r="F78" s="56" t="str">
        <f>'2022-23 School Year'!F148</f>
        <v>*</v>
      </c>
      <c r="G78" s="49" t="str">
        <f>'2022-23 School Year'!G148</f>
        <v>*</v>
      </c>
      <c r="H78" s="57" t="str">
        <f>IF($H$3="","",'2022-23 School Year'!H148)</f>
        <v>*</v>
      </c>
      <c r="I78" s="57" t="str">
        <f>IF($I$3="","",'2022-23 School Year'!I148)</f>
        <v>*</v>
      </c>
      <c r="J78" s="57" t="str">
        <f>IF($J$3="","",'2022-23 School Year'!J148)</f>
        <v>*</v>
      </c>
    </row>
    <row r="79" spans="1:15" ht="9.75" customHeight="1">
      <c r="E79" s="34"/>
      <c r="F79" s="34"/>
      <c r="G79" s="34"/>
      <c r="H79" s="34"/>
      <c r="I79" s="34"/>
      <c r="J79" s="34"/>
    </row>
    <row r="80" spans="1:15">
      <c r="B80" s="27" t="s">
        <v>125</v>
      </c>
      <c r="E80" s="40">
        <f>'2022-23 School Year'!E150</f>
        <v>8726.2000000000007</v>
      </c>
      <c r="F80" s="40">
        <f>'2022-23 School Year'!F150</f>
        <v>9041.8870986448492</v>
      </c>
      <c r="G80" s="40">
        <f>'2022-23 School Year'!G150</f>
        <v>9101.899760808752</v>
      </c>
      <c r="H80" s="40">
        <f>IF($H$3="","",'2022-23 School Year'!H150)</f>
        <v>9320.6</v>
      </c>
      <c r="I80" s="40">
        <f>IF($I$3="","",'2022-23 School Year'!I150)</f>
        <v>9362.1200000000008</v>
      </c>
      <c r="J80" s="40">
        <f>IF($J$3="","",'2022-23 School Year'!J150)</f>
        <v>9341.94</v>
      </c>
    </row>
    <row r="81" spans="2:10">
      <c r="B81" s="27"/>
      <c r="E81" s="37"/>
      <c r="F81" s="37"/>
    </row>
    <row r="82" spans="2:10">
      <c r="B82" s="27" t="s">
        <v>117</v>
      </c>
    </row>
    <row r="83" spans="2:10">
      <c r="B83" s="28" t="s">
        <v>83</v>
      </c>
      <c r="E83" s="40">
        <f>'2022-23 School Year'!E153</f>
        <v>9718.57</v>
      </c>
      <c r="F83" s="40">
        <f>'2022-23 School Year'!F153</f>
        <v>9999.626165635731</v>
      </c>
      <c r="G83" s="40">
        <f>'2022-23 School Year'!G153</f>
        <v>10047.032824503678</v>
      </c>
      <c r="H83" s="40">
        <f>IF($H$3="","",'2022-23 School Year'!H153)</f>
        <v>10264.48</v>
      </c>
      <c r="I83" s="40">
        <f>IF($I$3="","",'2022-23 School Year'!I153)</f>
        <v>10292.24</v>
      </c>
      <c r="J83" s="40">
        <f>IF($J$3="","",'2022-23 School Year'!J153)</f>
        <v>10284.31</v>
      </c>
    </row>
    <row r="84" spans="2:10">
      <c r="B84" s="28" t="s">
        <v>84</v>
      </c>
      <c r="E84" s="40">
        <f>'2022-23 School Year'!E154</f>
        <v>8726.2000000000007</v>
      </c>
      <c r="F84" s="40">
        <f>'2022-23 School Year'!F154</f>
        <v>9041.8870986448492</v>
      </c>
      <c r="G84" s="40">
        <f>'2022-23 School Year'!G154</f>
        <v>9101.899760808752</v>
      </c>
      <c r="H84" s="40">
        <f>IF($H$3="","",'2022-23 School Year'!H154)</f>
        <v>9320.6</v>
      </c>
      <c r="I84" s="40">
        <f>IF($I$3="","",'2022-23 School Year'!I154)</f>
        <v>9362.1200000000008</v>
      </c>
      <c r="J84" s="40">
        <f>IF($J$3="","",'2022-23 School Year'!J154)</f>
        <v>9341.94</v>
      </c>
    </row>
    <row r="86" spans="2:10">
      <c r="B86" s="27" t="s">
        <v>118</v>
      </c>
      <c r="E86" s="35">
        <f>'2022-23 School Year'!E156</f>
        <v>1.2</v>
      </c>
      <c r="F86" s="35" t="str">
        <f>'2022-23 School Year'!F156</f>
        <v>*</v>
      </c>
      <c r="G86" s="35" t="str">
        <f>'2022-23 School Year'!G156</f>
        <v>*</v>
      </c>
      <c r="H86" s="57" t="str">
        <f>IF($H$3="","",'2022-23 School Year'!H156)</f>
        <v>*</v>
      </c>
      <c r="I86" s="35">
        <f>IF($I$3="","",'2022-23 School Year'!I156)</f>
        <v>1.6</v>
      </c>
      <c r="J86" s="35" t="s">
        <v>6</v>
      </c>
    </row>
    <row r="105" spans="1:3">
      <c r="A105" s="63"/>
    </row>
    <row r="106" spans="1:3" ht="15.75" customHeight="1"/>
    <row r="112" spans="1:3" ht="15" customHeight="1">
      <c r="B112" s="63"/>
      <c r="C112" s="63"/>
    </row>
    <row r="113" ht="15" customHeight="1"/>
    <row r="114" ht="15" customHeight="1"/>
    <row r="115" ht="15" customHeight="1"/>
    <row r="149" spans="2:2">
      <c r="B149" s="64"/>
    </row>
    <row r="186" ht="15" customHeight="1"/>
    <row r="187" ht="15" customHeight="1"/>
    <row r="188" ht="15" customHeight="1"/>
    <row r="189" ht="15" customHeight="1"/>
  </sheetData>
  <mergeCells count="10">
    <mergeCell ref="B3:C3"/>
    <mergeCell ref="B11:C11"/>
    <mergeCell ref="B12:C12"/>
    <mergeCell ref="B47:C47"/>
    <mergeCell ref="B36:C36"/>
    <mergeCell ref="B27:E27"/>
    <mergeCell ref="B34:C34"/>
    <mergeCell ref="B35:C35"/>
    <mergeCell ref="B45:C45"/>
    <mergeCell ref="B46:C46"/>
  </mergeCells>
  <pageMargins left="0.25" right="0.25" top="0.75" bottom="0.75" header="0.3" footer="0.3"/>
  <pageSetup scale="64" orientation="landscape" r:id="rId1"/>
  <headerFooter>
    <oddHeader>&amp;C&amp;"-,Bold"&amp;20Other Staff, MSOC, &amp; Categorical Programs</oddHeader>
  </headerFooter>
  <rowBreaks count="1" manualBreakCount="1">
    <brk id="49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55"/>
  <sheetViews>
    <sheetView zoomScaleNormal="100" workbookViewId="0">
      <pane ySplit="3" topLeftCell="A4" activePane="bottomLeft" state="frozen"/>
      <selection pane="bottomLeft" activeCell="B3" sqref="B3:D3"/>
    </sheetView>
  </sheetViews>
  <sheetFormatPr defaultColWidth="9.42578125" defaultRowHeight="15"/>
  <cols>
    <col min="1" max="1" width="2.5703125" style="28" customWidth="1"/>
    <col min="2" max="2" width="15" style="28" customWidth="1"/>
    <col min="3" max="3" width="6.5703125" style="28" customWidth="1"/>
    <col min="4" max="4" width="17.42578125" style="28" customWidth="1"/>
    <col min="5" max="5" width="15" style="28" bestFit="1" customWidth="1"/>
    <col min="6" max="6" width="15" style="28" customWidth="1"/>
    <col min="7" max="7" width="15.5703125" style="28" customWidth="1"/>
    <col min="8" max="8" width="13.5703125" style="28" customWidth="1"/>
    <col min="9" max="10" width="13.42578125" style="28" customWidth="1"/>
    <col min="11" max="11" width="9.42578125" style="28" customWidth="1"/>
    <col min="12" max="16384" width="9.42578125" style="28"/>
  </cols>
  <sheetData>
    <row r="1" spans="2:10" ht="11.25" customHeight="1"/>
    <row r="3" spans="2:10" ht="61.5" customHeight="1">
      <c r="B3" s="247" t="s">
        <v>54</v>
      </c>
      <c r="C3" s="248"/>
      <c r="D3" s="252"/>
      <c r="E3" s="177" t="str">
        <f>'2022-23 School Year'!E5</f>
        <v>CURRENT 
FUNDING
SY 2021-22</v>
      </c>
      <c r="F3" s="194" t="str">
        <f>'2022-23 School Year'!F5</f>
        <v>Maintenance Funding
SY 2022-23
as of 02/21/22</v>
      </c>
      <c r="G3" s="30" t="str">
        <f>'2022-23 School Year'!G5</f>
        <v>Governor's Budget 
12/16/21</v>
      </c>
      <c r="H3" s="30" t="str">
        <f>IF('2022-23 School Year'!H5="","",'2022-23 School Year'!H5)</f>
        <v>Senate Budget
02/25/22</v>
      </c>
      <c r="I3" s="30" t="str">
        <f>IF('2022-23 School Year'!I5="","",'2022-23 School Year'!I5)</f>
        <v>House Budget
02/25/22</v>
      </c>
      <c r="J3" s="30" t="str">
        <f>IF('2022-23 School Year'!J5="","",'2022-23 School Year'!J5)</f>
        <v>2022 Supplemental Budget
03/09/22</v>
      </c>
    </row>
    <row r="4" spans="2:10">
      <c r="B4" s="27" t="s">
        <v>122</v>
      </c>
    </row>
    <row r="5" spans="2:10">
      <c r="B5" s="28" t="s">
        <v>52</v>
      </c>
    </row>
    <row r="6" spans="2:10">
      <c r="B6" s="28" t="s">
        <v>4</v>
      </c>
      <c r="C6" s="38"/>
      <c r="E6" s="49">
        <f>'2022-23 School Year'!E163</f>
        <v>23</v>
      </c>
      <c r="F6" s="49" t="str">
        <f>'2022-23 School Year'!F163</f>
        <v>*</v>
      </c>
      <c r="G6" s="49" t="str">
        <f>'2022-23 School Year'!G163</f>
        <v>*</v>
      </c>
      <c r="H6" s="49" t="str">
        <f>IF($H$3="","",'2022-23 School Year'!H163)</f>
        <v>*</v>
      </c>
      <c r="I6" s="49" t="str">
        <f>IF($I$3="","",'2022-23 School Year'!I163)</f>
        <v>*</v>
      </c>
      <c r="J6" s="49" t="str">
        <f>IF($J$3="","",'2022-23 School Year'!J163)</f>
        <v>*</v>
      </c>
    </row>
    <row r="7" spans="2:10">
      <c r="B7" s="28" t="s">
        <v>5</v>
      </c>
      <c r="C7" s="38"/>
      <c r="E7" s="49">
        <f>'2022-23 School Year'!E164</f>
        <v>23</v>
      </c>
      <c r="F7" s="49" t="str">
        <f>'2022-23 School Year'!F164</f>
        <v>*</v>
      </c>
      <c r="G7" s="49" t="str">
        <f>'2022-23 School Year'!G164</f>
        <v>*</v>
      </c>
      <c r="H7" s="49" t="str">
        <f>IF($H$3="","",'2022-23 School Year'!H164)</f>
        <v>*</v>
      </c>
      <c r="I7" s="49" t="str">
        <f>IF($I$3="","",'2022-23 School Year'!I164)</f>
        <v>*</v>
      </c>
      <c r="J7" s="49" t="str">
        <f>IF($J$3="","",'2022-23 School Year'!J164)</f>
        <v>*</v>
      </c>
    </row>
    <row r="8" spans="2:10" ht="13.5" customHeight="1">
      <c r="H8" s="92"/>
    </row>
    <row r="9" spans="2:10">
      <c r="B9" s="28" t="s">
        <v>185</v>
      </c>
      <c r="C9" s="133"/>
      <c r="D9" s="37"/>
      <c r="E9" s="49">
        <f>'2022-23 School Year'!E166</f>
        <v>1.2</v>
      </c>
      <c r="F9" s="49" t="str">
        <f>'2022-23 School Year'!F166</f>
        <v>*</v>
      </c>
      <c r="G9" s="49" t="str">
        <f>'2022-23 School Year'!G166</f>
        <v>*</v>
      </c>
      <c r="H9" s="49" t="str">
        <f>IF($H$3="","",'2022-23 School Year'!H166)</f>
        <v>*</v>
      </c>
      <c r="I9" s="49" t="str">
        <f>IF($I$3="","",'2022-23 School Year'!I166)</f>
        <v>*</v>
      </c>
      <c r="J9" s="49" t="str">
        <f>IF($J$3="","",'2022-23 School Year'!J166)</f>
        <v>*</v>
      </c>
    </row>
    <row r="10" spans="2:10" ht="13.5" customHeight="1"/>
    <row r="11" spans="2:10">
      <c r="B11" s="28" t="s">
        <v>26</v>
      </c>
      <c r="E11" s="40">
        <f>'2022-23 School Year'!E170</f>
        <v>1585.55</v>
      </c>
      <c r="F11" s="40">
        <f>'2022-23 School Year'!F170</f>
        <v>1629.95</v>
      </c>
      <c r="G11" s="40">
        <f>'2022-23 School Year'!G170</f>
        <v>1617.26</v>
      </c>
      <c r="H11" s="61">
        <f>IF($H$3="","",'2022-23 School Year'!H170)</f>
        <v>1629.95</v>
      </c>
      <c r="I11" s="61">
        <f>IF($I$3="","",'2022-23 School Year'!I170)</f>
        <v>1672.76</v>
      </c>
      <c r="J11" s="61">
        <f>IF($J$3="","",'2022-23 School Year'!J170)</f>
        <v>1672.76</v>
      </c>
    </row>
    <row r="12" spans="2:10" ht="14.25" customHeight="1"/>
    <row r="13" spans="2:10">
      <c r="B13" s="28" t="s">
        <v>75</v>
      </c>
      <c r="D13" s="94"/>
      <c r="E13" s="57">
        <f>'2022-23 School Year'!E172</f>
        <v>2.5000000000000001E-2</v>
      </c>
      <c r="F13" s="57" t="str">
        <f>'2022-23 School Year'!F172</f>
        <v>*</v>
      </c>
      <c r="G13" s="57" t="s">
        <v>6</v>
      </c>
      <c r="H13" s="35" t="str">
        <f>IF($H$3="","","*")</f>
        <v>*</v>
      </c>
      <c r="I13" s="35" t="str">
        <f>IF($I$3="","","*")</f>
        <v>*</v>
      </c>
      <c r="J13" s="35" t="str">
        <f>IF($J$3="","","*")</f>
        <v>*</v>
      </c>
    </row>
    <row r="14" spans="2:10">
      <c r="C14" s="97"/>
      <c r="D14" s="94"/>
      <c r="E14" s="96"/>
      <c r="F14" s="96"/>
      <c r="G14" s="34"/>
      <c r="H14" s="34"/>
    </row>
    <row r="15" spans="2:10">
      <c r="B15" s="28" t="s">
        <v>53</v>
      </c>
      <c r="D15" s="94"/>
      <c r="E15" s="57">
        <f>'2022-23 School Year'!E174</f>
        <v>0.12520000000000001</v>
      </c>
      <c r="F15" s="57">
        <f>'2022-23 School Year'!F174</f>
        <v>0.1196</v>
      </c>
      <c r="G15" s="57">
        <f>'2022-23 School Year'!G174</f>
        <v>0.125</v>
      </c>
      <c r="H15" s="57">
        <f>IF($H$3="","",'2022-23 School Year'!H174)</f>
        <v>0.12520000000000001</v>
      </c>
      <c r="I15" s="57">
        <f>IF($I$3="","",'2022-23 School Year'!I174)</f>
        <v>0.1191</v>
      </c>
      <c r="J15" s="57">
        <f>IF($J$3="","",'2022-23 School Year'!J174)</f>
        <v>0.1211</v>
      </c>
    </row>
    <row r="16" spans="2:10">
      <c r="B16" s="28" t="str">
        <f>'2022-23 School Year'!A175</f>
        <v>BEA District Admin Multiplier 2021-22</v>
      </c>
      <c r="D16" s="133"/>
      <c r="E16" s="57">
        <f>'2022-23 School Year'!E175</f>
        <v>0.12520000000000001</v>
      </c>
      <c r="F16" s="57" t="str">
        <f>'2022-23 School Year'!F175</f>
        <v>*</v>
      </c>
      <c r="G16" s="57">
        <f>'2022-23 School Year'!G175</f>
        <v>0.1255</v>
      </c>
      <c r="H16" s="57">
        <f>IF($H$3="","",'2022-23 School Year'!H175)</f>
        <v>0.1258</v>
      </c>
      <c r="I16" s="57">
        <f>IF($I$3="","",'2022-23 School Year'!I175)</f>
        <v>0.1258</v>
      </c>
      <c r="J16" s="57">
        <f>IF($J$3="","",'2022-23 School Year'!J175)</f>
        <v>0.1258</v>
      </c>
    </row>
    <row r="17" spans="2:10">
      <c r="D17" s="94"/>
      <c r="H17" s="125"/>
      <c r="I17" s="125"/>
    </row>
    <row r="18" spans="2:10" ht="12.75" customHeight="1">
      <c r="B18" s="28" t="s">
        <v>78</v>
      </c>
      <c r="D18" s="94"/>
      <c r="E18" s="49">
        <f>'2022-23 School Year'!E177</f>
        <v>3.07</v>
      </c>
      <c r="F18" s="49" t="str">
        <f>'2022-23 School Year'!F177</f>
        <v>*</v>
      </c>
      <c r="G18" s="49">
        <f>'2022-23 School Year'!G177</f>
        <v>3.91</v>
      </c>
      <c r="H18" s="49">
        <f>IF($H$3="","",'2022-23 School Year'!H177)</f>
        <v>3.91</v>
      </c>
      <c r="I18" s="49">
        <f>IF($I$3="","",'2022-23 School Year'!I177)</f>
        <v>3.35</v>
      </c>
      <c r="J18" s="49">
        <f>IF($J$3="","",'2022-23 School Year'!J177)</f>
        <v>3.35</v>
      </c>
    </row>
    <row r="19" spans="2:10" ht="11.25" customHeight="1">
      <c r="D19" s="94"/>
      <c r="E19" s="98"/>
      <c r="F19" s="98"/>
    </row>
    <row r="20" spans="2:10">
      <c r="B20" s="27" t="s">
        <v>77</v>
      </c>
    </row>
    <row r="21" spans="2:10">
      <c r="B21" s="28" t="s">
        <v>52</v>
      </c>
      <c r="E21" s="49">
        <f>'2022-23 School Year'!E182</f>
        <v>19</v>
      </c>
      <c r="F21" s="49" t="str">
        <f>'2022-23 School Year'!F182</f>
        <v>*</v>
      </c>
      <c r="G21" s="99" t="str">
        <f>'2022-23 School Year'!G182</f>
        <v>*</v>
      </c>
      <c r="H21" s="49" t="str">
        <f>IF($H$3="","",'2022-23 School Year'!H182)</f>
        <v>*</v>
      </c>
      <c r="I21" s="49" t="str">
        <f>IF($I$3="","",'2022-23 School Year'!I182)</f>
        <v>*</v>
      </c>
      <c r="J21" s="49" t="str">
        <f>IF($J$3="","",'2022-23 School Year'!J182)</f>
        <v>*</v>
      </c>
    </row>
    <row r="22" spans="2:10" ht="10.5" customHeight="1"/>
    <row r="23" spans="2:10" ht="10.5" customHeight="1"/>
    <row r="24" spans="2:10">
      <c r="B24" s="28" t="s">
        <v>26</v>
      </c>
      <c r="E24" s="40">
        <f>'2022-23 School Year'!E186</f>
        <v>1585.55</v>
      </c>
      <c r="F24" s="40">
        <f>'2022-23 School Year'!F186</f>
        <v>1629.95</v>
      </c>
      <c r="G24" s="40">
        <f>'2022-23 School Year'!G186</f>
        <v>1617.26</v>
      </c>
      <c r="H24" s="61">
        <f>IF($H$3="","",'2022-23 School Year'!H186)</f>
        <v>1629.95</v>
      </c>
      <c r="I24" s="61">
        <f>IF($I$3="","",'2022-23 School Year'!I186)</f>
        <v>1672.76</v>
      </c>
      <c r="J24" s="61">
        <f>IF($J$3="","",'2022-23 School Year'!J186)</f>
        <v>1672.76</v>
      </c>
    </row>
    <row r="25" spans="2:10" ht="11.25" customHeight="1">
      <c r="E25" s="100"/>
      <c r="F25" s="100"/>
    </row>
    <row r="26" spans="2:10">
      <c r="B26" s="28" t="s">
        <v>75</v>
      </c>
      <c r="E26" s="57">
        <f>'2022-23 School Year'!E188</f>
        <v>0.19800000000000001</v>
      </c>
      <c r="F26" s="57" t="str">
        <f>'2022-23 School Year'!F188</f>
        <v>*</v>
      </c>
      <c r="G26" s="57" t="str">
        <f>'2022-23 School Year'!G188</f>
        <v>*</v>
      </c>
      <c r="H26" s="49" t="str">
        <f>IF($H$3="","",'2022-23 School Year'!H188)</f>
        <v>*</v>
      </c>
      <c r="I26" s="49" t="str">
        <f>IF($I$3="","",'2022-23 School Year'!I188)</f>
        <v>*</v>
      </c>
      <c r="J26" s="49" t="str">
        <f>IF($J$3="","",'2022-23 School Year'!J188)</f>
        <v>*</v>
      </c>
    </row>
    <row r="28" spans="2:10">
      <c r="B28" s="28" t="s">
        <v>53</v>
      </c>
      <c r="E28" s="57">
        <f>'2022-23 School Year'!E190</f>
        <v>0.17860000000000001</v>
      </c>
      <c r="F28" s="57">
        <f>'2022-23 School Year'!F190</f>
        <v>0.1726</v>
      </c>
      <c r="G28" s="57">
        <f>'2022-23 School Year'!G190</f>
        <v>0.1784</v>
      </c>
      <c r="H28" s="57">
        <f>IF($H$3="","",'2022-23 School Year'!H190)</f>
        <v>0.17860000000000001</v>
      </c>
      <c r="I28" s="57">
        <f>IF($I$3="","",'2022-23 School Year'!I190)</f>
        <v>0.17219999999999999</v>
      </c>
      <c r="J28" s="49">
        <f>IF($J$3="","",'2022-23 School Year'!J190)</f>
        <v>0.17419999999999999</v>
      </c>
    </row>
    <row r="29" spans="2:10">
      <c r="B29" s="28" t="str">
        <f>'2022-23 School Year'!A191</f>
        <v>BEA District Admin Multiplier 2021-22</v>
      </c>
      <c r="E29" s="57">
        <f>'2022-23 School Year'!E191</f>
        <v>0.17860000000000001</v>
      </c>
      <c r="F29" s="57" t="str">
        <f>'2022-23 School Year'!F191</f>
        <v>*</v>
      </c>
      <c r="G29" s="57">
        <f>'2022-23 School Year'!G191</f>
        <v>0.1789</v>
      </c>
      <c r="H29" s="57">
        <f>IF($H$3="","",'2022-23 School Year'!H191)</f>
        <v>0.1792</v>
      </c>
      <c r="I29" s="57">
        <f>IF($I$3="","",'2022-23 School Year'!I191)</f>
        <v>0.1792</v>
      </c>
      <c r="J29" s="49">
        <f>IF($J$3="","",'2022-23 School Year'!J191)</f>
        <v>0.1792</v>
      </c>
    </row>
    <row r="30" spans="2:10">
      <c r="H30" s="125"/>
      <c r="I30" s="125"/>
    </row>
    <row r="31" spans="2:10">
      <c r="B31" s="28" t="s">
        <v>78</v>
      </c>
      <c r="D31" s="94"/>
      <c r="E31" s="204">
        <f>'2022-23 School Year'!E194</f>
        <v>3.41</v>
      </c>
      <c r="F31" s="203" t="str">
        <f>'2022-23 School Year'!F194</f>
        <v>*</v>
      </c>
      <c r="G31" s="204">
        <f>'2022-23 School Year'!G194</f>
        <v>4.25</v>
      </c>
      <c r="H31" s="204">
        <f>IF($H$3="","",'2022-23 School Year'!H194)</f>
        <v>4.25</v>
      </c>
      <c r="I31" s="204">
        <f>IF($I$3="","",'2022-23 School Year'!I194)</f>
        <v>3.69</v>
      </c>
      <c r="J31" s="204">
        <f>IF($J$3="","",'2022-23 School Year'!J194)</f>
        <v>3.69</v>
      </c>
    </row>
    <row r="46" spans="1:9">
      <c r="G46" s="34"/>
    </row>
    <row r="47" spans="1:9">
      <c r="A47" s="34"/>
      <c r="B47" s="34"/>
      <c r="C47" s="34"/>
      <c r="D47" s="34"/>
      <c r="E47" s="34"/>
      <c r="F47" s="34"/>
      <c r="G47" s="34"/>
      <c r="I47" s="34"/>
    </row>
    <row r="48" spans="1:9">
      <c r="A48" s="34"/>
      <c r="B48" s="34"/>
      <c r="C48" s="34"/>
      <c r="D48" s="34"/>
      <c r="E48" s="34"/>
      <c r="F48" s="34"/>
      <c r="G48" s="34"/>
      <c r="I48" s="34"/>
    </row>
    <row r="49" spans="1:9">
      <c r="A49" s="34"/>
      <c r="B49" s="34"/>
      <c r="C49" s="34"/>
      <c r="D49" s="34"/>
      <c r="E49" s="34"/>
      <c r="F49" s="34"/>
      <c r="G49" s="34"/>
      <c r="I49" s="34"/>
    </row>
    <row r="50" spans="1:9">
      <c r="A50" s="34"/>
      <c r="B50" s="34"/>
      <c r="C50" s="34"/>
      <c r="D50" s="34"/>
      <c r="E50" s="34"/>
      <c r="F50" s="34"/>
      <c r="G50" s="34"/>
      <c r="I50" s="34"/>
    </row>
    <row r="51" spans="1:9">
      <c r="A51" s="34"/>
      <c r="B51" s="34"/>
      <c r="C51" s="34"/>
      <c r="D51" s="34"/>
      <c r="E51" s="34"/>
      <c r="F51" s="34"/>
      <c r="G51" s="34"/>
      <c r="I51" s="34"/>
    </row>
    <row r="52" spans="1:9">
      <c r="A52" s="34"/>
      <c r="B52" s="34"/>
      <c r="C52" s="34"/>
      <c r="D52" s="34"/>
      <c r="E52" s="34"/>
      <c r="F52" s="34"/>
      <c r="G52" s="34"/>
      <c r="I52" s="34"/>
    </row>
    <row r="53" spans="1:9">
      <c r="A53" s="34"/>
      <c r="B53" s="34"/>
      <c r="C53" s="34"/>
      <c r="D53" s="34"/>
      <c r="E53" s="34"/>
      <c r="F53" s="34"/>
      <c r="G53" s="34"/>
      <c r="I53" s="34"/>
    </row>
    <row r="54" spans="1:9">
      <c r="A54" s="34"/>
      <c r="B54" s="34"/>
      <c r="C54" s="34"/>
      <c r="D54" s="34"/>
      <c r="E54" s="34"/>
      <c r="F54" s="34"/>
      <c r="G54" s="34"/>
      <c r="I54" s="34"/>
    </row>
    <row r="55" spans="1:9">
      <c r="A55" s="34"/>
      <c r="B55" s="34"/>
      <c r="C55" s="34"/>
      <c r="D55" s="34"/>
      <c r="E55" s="34"/>
      <c r="F55" s="34"/>
      <c r="G55" s="34"/>
      <c r="I55" s="34"/>
    </row>
    <row r="56" spans="1:9">
      <c r="A56" s="34"/>
      <c r="B56" s="34"/>
      <c r="C56" s="34"/>
      <c r="D56" s="34"/>
      <c r="E56" s="34"/>
      <c r="F56" s="34"/>
      <c r="G56" s="34"/>
      <c r="I56" s="34"/>
    </row>
    <row r="57" spans="1:9">
      <c r="A57" s="34"/>
      <c r="B57" s="34"/>
      <c r="C57" s="34"/>
      <c r="D57" s="34"/>
      <c r="E57" s="34"/>
      <c r="F57" s="34"/>
      <c r="G57" s="34"/>
      <c r="I57" s="34"/>
    </row>
    <row r="58" spans="1:9">
      <c r="A58" s="34"/>
      <c r="B58" s="34"/>
      <c r="C58" s="34"/>
      <c r="D58" s="34"/>
      <c r="E58" s="34"/>
      <c r="F58" s="34"/>
      <c r="G58" s="34"/>
      <c r="I58" s="34"/>
    </row>
    <row r="59" spans="1:9">
      <c r="A59" s="34"/>
      <c r="B59" s="34"/>
      <c r="C59" s="34"/>
      <c r="D59" s="34"/>
      <c r="E59" s="34"/>
      <c r="F59" s="34"/>
      <c r="G59" s="34"/>
      <c r="I59" s="34"/>
    </row>
    <row r="60" spans="1:9">
      <c r="A60" s="34"/>
      <c r="B60" s="34"/>
      <c r="C60" s="34"/>
      <c r="D60" s="34"/>
      <c r="E60" s="34"/>
      <c r="F60" s="34"/>
      <c r="G60" s="34"/>
      <c r="I60" s="34"/>
    </row>
    <row r="61" spans="1:9">
      <c r="A61" s="34"/>
      <c r="B61" s="101"/>
      <c r="C61" s="101"/>
      <c r="D61" s="34"/>
      <c r="E61" s="34"/>
      <c r="F61" s="34"/>
      <c r="G61" s="34"/>
      <c r="I61" s="34"/>
    </row>
    <row r="62" spans="1:9">
      <c r="A62" s="34"/>
      <c r="B62" s="34"/>
      <c r="C62" s="34"/>
      <c r="D62" s="34"/>
      <c r="E62" s="34"/>
      <c r="F62" s="34"/>
      <c r="G62" s="34"/>
      <c r="I62" s="34"/>
    </row>
    <row r="63" spans="1:9">
      <c r="A63" s="34"/>
      <c r="B63" s="34"/>
      <c r="C63" s="34"/>
      <c r="D63" s="34"/>
      <c r="E63" s="34"/>
      <c r="F63" s="34"/>
      <c r="G63" s="34"/>
      <c r="I63" s="34"/>
    </row>
    <row r="64" spans="1:9">
      <c r="A64" s="101"/>
      <c r="B64" s="34"/>
      <c r="C64" s="34"/>
      <c r="D64" s="34"/>
      <c r="E64" s="34"/>
      <c r="F64" s="34"/>
      <c r="G64" s="34"/>
      <c r="I64" s="34"/>
    </row>
    <row r="65" spans="1:9" ht="15.75" customHeight="1">
      <c r="A65" s="34"/>
      <c r="B65" s="34"/>
      <c r="C65" s="34"/>
      <c r="D65" s="34"/>
      <c r="E65" s="34"/>
      <c r="F65" s="34"/>
      <c r="G65" s="34"/>
      <c r="I65" s="34"/>
    </row>
    <row r="66" spans="1:9">
      <c r="A66" s="34"/>
      <c r="B66" s="34"/>
      <c r="C66" s="34"/>
      <c r="D66" s="34"/>
      <c r="E66" s="34"/>
      <c r="F66" s="34"/>
      <c r="G66" s="34"/>
      <c r="I66" s="34"/>
    </row>
    <row r="67" spans="1:9">
      <c r="A67" s="34"/>
      <c r="B67" s="34"/>
      <c r="C67" s="34"/>
      <c r="D67" s="34"/>
      <c r="E67" s="34"/>
      <c r="F67" s="34"/>
      <c r="G67" s="34"/>
      <c r="I67" s="34"/>
    </row>
    <row r="68" spans="1:9">
      <c r="A68" s="34"/>
      <c r="B68" s="34"/>
      <c r="C68" s="34"/>
      <c r="D68" s="34"/>
      <c r="E68" s="34"/>
      <c r="F68" s="34"/>
      <c r="G68" s="34"/>
      <c r="I68" s="34"/>
    </row>
    <row r="69" spans="1:9">
      <c r="A69" s="34"/>
      <c r="B69" s="34"/>
      <c r="C69" s="34"/>
      <c r="D69" s="34"/>
      <c r="E69" s="34"/>
      <c r="F69" s="34"/>
      <c r="G69" s="34"/>
      <c r="I69" s="34"/>
    </row>
    <row r="70" spans="1:9">
      <c r="A70" s="34"/>
      <c r="B70" s="34"/>
      <c r="C70" s="34"/>
      <c r="D70" s="34"/>
      <c r="E70" s="34"/>
      <c r="F70" s="34"/>
      <c r="G70" s="34"/>
      <c r="I70" s="34"/>
    </row>
    <row r="71" spans="1:9">
      <c r="A71" s="34"/>
      <c r="B71" s="34"/>
      <c r="C71" s="34"/>
      <c r="D71" s="34"/>
      <c r="E71" s="34"/>
      <c r="F71" s="34"/>
      <c r="G71" s="34"/>
      <c r="I71" s="34"/>
    </row>
    <row r="72" spans="1:9">
      <c r="A72" s="34"/>
      <c r="B72" s="34"/>
      <c r="C72" s="34"/>
      <c r="D72" s="34"/>
      <c r="E72" s="34"/>
      <c r="F72" s="34"/>
      <c r="G72" s="34"/>
      <c r="I72" s="34"/>
    </row>
    <row r="73" spans="1:9">
      <c r="A73" s="34"/>
      <c r="B73" s="34"/>
      <c r="C73" s="34"/>
      <c r="D73" s="34"/>
      <c r="E73" s="34"/>
      <c r="F73" s="34"/>
      <c r="G73" s="34"/>
      <c r="I73" s="34"/>
    </row>
    <row r="74" spans="1:9">
      <c r="A74" s="34"/>
      <c r="B74" s="34"/>
      <c r="C74" s="34"/>
      <c r="D74" s="34"/>
      <c r="E74" s="34"/>
      <c r="F74" s="34"/>
      <c r="G74" s="34"/>
      <c r="I74" s="34"/>
    </row>
    <row r="75" spans="1:9">
      <c r="A75" s="34"/>
      <c r="B75" s="34"/>
      <c r="C75" s="34"/>
      <c r="D75" s="34"/>
      <c r="E75" s="34"/>
      <c r="F75" s="34"/>
      <c r="G75" s="34"/>
      <c r="I75" s="34"/>
    </row>
    <row r="76" spans="1:9">
      <c r="A76" s="34"/>
      <c r="B76" s="34"/>
      <c r="C76" s="34"/>
      <c r="D76" s="34"/>
      <c r="E76" s="34"/>
      <c r="F76" s="34"/>
      <c r="G76" s="34"/>
      <c r="I76" s="34"/>
    </row>
    <row r="77" spans="1:9">
      <c r="A77" s="34"/>
      <c r="B77" s="34"/>
      <c r="C77" s="34"/>
      <c r="D77" s="34"/>
      <c r="E77" s="34"/>
      <c r="F77" s="34"/>
      <c r="G77" s="34"/>
      <c r="I77" s="34"/>
    </row>
    <row r="78" spans="1:9">
      <c r="A78" s="34"/>
      <c r="B78" s="34"/>
      <c r="C78" s="34"/>
      <c r="D78" s="34"/>
      <c r="E78" s="34"/>
      <c r="F78" s="34"/>
      <c r="G78" s="34"/>
      <c r="I78" s="34"/>
    </row>
    <row r="79" spans="1:9">
      <c r="A79" s="34"/>
      <c r="B79" s="34"/>
      <c r="C79" s="34"/>
      <c r="D79" s="34"/>
      <c r="E79" s="34"/>
      <c r="F79" s="34"/>
      <c r="G79" s="34"/>
      <c r="I79" s="34"/>
    </row>
    <row r="80" spans="1:9">
      <c r="A80" s="34"/>
      <c r="B80" s="34"/>
      <c r="C80" s="34"/>
      <c r="D80" s="34"/>
      <c r="E80" s="34"/>
      <c r="F80" s="34"/>
      <c r="G80" s="34"/>
      <c r="I80" s="34"/>
    </row>
    <row r="81" spans="1:9">
      <c r="A81" s="34"/>
      <c r="B81" s="34"/>
      <c r="C81" s="34"/>
      <c r="D81" s="34"/>
      <c r="E81" s="34"/>
      <c r="F81" s="34"/>
      <c r="G81" s="34"/>
      <c r="I81" s="34"/>
    </row>
    <row r="82" spans="1:9">
      <c r="A82" s="34"/>
      <c r="B82" s="34"/>
      <c r="C82" s="34"/>
      <c r="D82" s="34"/>
      <c r="E82" s="34"/>
      <c r="F82" s="34"/>
      <c r="G82" s="34"/>
      <c r="I82" s="34"/>
    </row>
    <row r="83" spans="1:9">
      <c r="A83" s="34"/>
      <c r="B83" s="34"/>
      <c r="C83" s="34"/>
      <c r="D83" s="34"/>
      <c r="E83" s="34"/>
      <c r="F83" s="34"/>
      <c r="G83" s="34"/>
      <c r="I83" s="34"/>
    </row>
    <row r="84" spans="1:9">
      <c r="A84" s="34"/>
      <c r="B84" s="34"/>
      <c r="C84" s="34"/>
      <c r="D84" s="34"/>
      <c r="E84" s="34"/>
      <c r="F84" s="34"/>
      <c r="G84" s="34"/>
      <c r="I84" s="34"/>
    </row>
    <row r="85" spans="1:9">
      <c r="A85" s="34"/>
      <c r="B85" s="34"/>
      <c r="C85" s="34"/>
      <c r="D85" s="34"/>
      <c r="E85" s="34"/>
      <c r="F85" s="34"/>
      <c r="G85" s="34"/>
      <c r="I85" s="34"/>
    </row>
    <row r="86" spans="1:9">
      <c r="A86" s="34"/>
      <c r="B86" s="34"/>
      <c r="C86" s="34"/>
      <c r="D86" s="34"/>
      <c r="E86" s="34"/>
      <c r="F86" s="34"/>
      <c r="G86" s="34"/>
      <c r="I86" s="34"/>
    </row>
    <row r="87" spans="1:9">
      <c r="A87" s="34"/>
      <c r="B87" s="34"/>
      <c r="C87" s="34"/>
      <c r="D87" s="34"/>
      <c r="E87" s="34"/>
      <c r="F87" s="34"/>
      <c r="G87" s="34"/>
      <c r="I87" s="34"/>
    </row>
    <row r="88" spans="1:9">
      <c r="A88" s="34"/>
      <c r="B88" s="34"/>
      <c r="C88" s="34"/>
      <c r="D88" s="34"/>
      <c r="E88" s="34"/>
      <c r="F88" s="34"/>
      <c r="G88" s="34"/>
      <c r="I88" s="34"/>
    </row>
    <row r="89" spans="1:9">
      <c r="A89" s="34"/>
      <c r="B89" s="34"/>
      <c r="C89" s="34"/>
      <c r="D89" s="34"/>
      <c r="E89" s="34"/>
      <c r="F89" s="34"/>
      <c r="G89" s="34"/>
      <c r="I89" s="34"/>
    </row>
    <row r="90" spans="1:9">
      <c r="A90" s="34"/>
      <c r="B90" s="34"/>
      <c r="C90" s="34"/>
      <c r="D90" s="34"/>
      <c r="E90" s="34"/>
      <c r="F90" s="34"/>
      <c r="G90" s="34"/>
      <c r="I90" s="34"/>
    </row>
    <row r="91" spans="1:9">
      <c r="A91" s="34"/>
      <c r="B91" s="34"/>
      <c r="C91" s="34"/>
      <c r="D91" s="34"/>
      <c r="E91" s="34"/>
      <c r="F91" s="34"/>
      <c r="G91" s="34"/>
      <c r="I91" s="34"/>
    </row>
    <row r="92" spans="1:9">
      <c r="A92" s="34"/>
      <c r="B92" s="34"/>
      <c r="C92" s="34"/>
      <c r="D92" s="34"/>
      <c r="E92" s="34"/>
      <c r="F92" s="34"/>
      <c r="G92" s="34"/>
      <c r="I92" s="34"/>
    </row>
    <row r="93" spans="1:9">
      <c r="A93" s="34"/>
      <c r="B93" s="34"/>
      <c r="C93" s="34"/>
      <c r="D93" s="34"/>
      <c r="E93" s="34"/>
      <c r="F93" s="34"/>
      <c r="G93" s="34"/>
      <c r="I93" s="34"/>
    </row>
    <row r="94" spans="1:9">
      <c r="A94" s="34"/>
      <c r="B94" s="34"/>
      <c r="C94" s="34"/>
      <c r="D94" s="34"/>
      <c r="E94" s="34"/>
      <c r="F94" s="34"/>
      <c r="G94" s="34"/>
      <c r="I94" s="34"/>
    </row>
    <row r="95" spans="1:9">
      <c r="A95" s="34"/>
      <c r="B95" s="34"/>
      <c r="C95" s="34"/>
      <c r="D95" s="34"/>
      <c r="E95" s="34"/>
      <c r="F95" s="34"/>
      <c r="G95" s="34"/>
      <c r="I95" s="34"/>
    </row>
    <row r="96" spans="1:9">
      <c r="A96" s="34"/>
      <c r="B96" s="34"/>
      <c r="C96" s="34"/>
      <c r="D96" s="34"/>
      <c r="E96" s="34"/>
      <c r="F96" s="34"/>
      <c r="G96" s="34"/>
      <c r="I96" s="34"/>
    </row>
    <row r="97" spans="1:9">
      <c r="A97" s="34"/>
      <c r="B97" s="34"/>
      <c r="C97" s="34"/>
      <c r="D97" s="34"/>
      <c r="E97" s="34"/>
      <c r="F97" s="34"/>
      <c r="G97" s="34"/>
      <c r="I97" s="34"/>
    </row>
    <row r="98" spans="1:9">
      <c r="A98" s="34"/>
      <c r="B98" s="102"/>
      <c r="C98" s="34"/>
      <c r="D98" s="34"/>
      <c r="E98" s="34"/>
      <c r="F98" s="34"/>
      <c r="G98" s="34"/>
      <c r="I98" s="34"/>
    </row>
    <row r="99" spans="1:9">
      <c r="A99" s="34"/>
      <c r="B99" s="34"/>
      <c r="C99" s="34"/>
      <c r="D99" s="34"/>
      <c r="E99" s="34"/>
      <c r="F99" s="34"/>
      <c r="G99" s="34"/>
      <c r="I99" s="34"/>
    </row>
    <row r="100" spans="1:9">
      <c r="A100" s="34"/>
      <c r="B100" s="34"/>
      <c r="C100" s="34"/>
      <c r="D100" s="34"/>
      <c r="E100" s="34"/>
      <c r="F100" s="34"/>
      <c r="G100" s="34"/>
      <c r="I100" s="34"/>
    </row>
    <row r="101" spans="1:9">
      <c r="A101" s="34"/>
      <c r="B101" s="34"/>
      <c r="C101" s="34"/>
      <c r="D101" s="34"/>
      <c r="E101" s="34"/>
      <c r="F101" s="34"/>
      <c r="G101" s="34"/>
      <c r="I101" s="34"/>
    </row>
    <row r="102" spans="1:9">
      <c r="A102" s="34"/>
      <c r="B102" s="34"/>
      <c r="C102" s="34"/>
      <c r="D102" s="34"/>
      <c r="E102" s="34"/>
      <c r="F102" s="34"/>
      <c r="G102" s="34"/>
      <c r="I102" s="34"/>
    </row>
    <row r="103" spans="1:9">
      <c r="A103" s="34"/>
      <c r="B103" s="34"/>
      <c r="C103" s="34"/>
      <c r="D103" s="34"/>
      <c r="E103" s="34"/>
      <c r="F103" s="34"/>
      <c r="G103" s="34"/>
      <c r="I103" s="34"/>
    </row>
    <row r="104" spans="1:9">
      <c r="A104" s="34"/>
      <c r="B104" s="34"/>
      <c r="C104" s="34"/>
      <c r="D104" s="34"/>
      <c r="E104" s="34"/>
      <c r="F104" s="34"/>
      <c r="G104" s="34"/>
      <c r="I104" s="34"/>
    </row>
    <row r="105" spans="1:9">
      <c r="A105" s="34"/>
      <c r="B105" s="34"/>
      <c r="C105" s="34"/>
      <c r="D105" s="34"/>
      <c r="E105" s="34"/>
      <c r="F105" s="34"/>
      <c r="G105" s="34"/>
      <c r="I105" s="34"/>
    </row>
    <row r="106" spans="1:9">
      <c r="A106" s="34"/>
      <c r="B106" s="34"/>
      <c r="C106" s="34"/>
      <c r="D106" s="34"/>
      <c r="E106" s="34"/>
      <c r="F106" s="34"/>
      <c r="G106" s="34"/>
      <c r="I106" s="34"/>
    </row>
    <row r="107" spans="1:9">
      <c r="A107" s="34"/>
      <c r="B107" s="34"/>
      <c r="C107" s="34"/>
      <c r="D107" s="34"/>
      <c r="E107" s="34"/>
      <c r="F107" s="34"/>
      <c r="G107" s="34"/>
      <c r="I107" s="34"/>
    </row>
    <row r="108" spans="1:9">
      <c r="A108" s="34"/>
      <c r="B108" s="34"/>
      <c r="C108" s="34"/>
      <c r="D108" s="34"/>
      <c r="E108" s="34"/>
      <c r="F108" s="34"/>
      <c r="G108" s="34"/>
      <c r="I108" s="34"/>
    </row>
    <row r="109" spans="1:9">
      <c r="A109" s="34"/>
      <c r="B109" s="34"/>
      <c r="C109" s="34"/>
      <c r="D109" s="34"/>
      <c r="E109" s="34"/>
      <c r="F109" s="34"/>
      <c r="G109" s="34"/>
      <c r="I109" s="34"/>
    </row>
    <row r="110" spans="1:9">
      <c r="A110" s="34"/>
      <c r="B110" s="34"/>
      <c r="C110" s="34"/>
      <c r="D110" s="34"/>
      <c r="E110" s="34"/>
      <c r="F110" s="34"/>
      <c r="G110" s="34"/>
      <c r="I110" s="34"/>
    </row>
    <row r="111" spans="1:9">
      <c r="A111" s="34"/>
      <c r="B111" s="34"/>
      <c r="C111" s="34"/>
      <c r="D111" s="34"/>
      <c r="E111" s="34"/>
      <c r="F111" s="34"/>
      <c r="G111" s="34"/>
      <c r="I111" s="34"/>
    </row>
    <row r="112" spans="1:9">
      <c r="A112" s="34"/>
      <c r="B112" s="34"/>
      <c r="C112" s="34"/>
      <c r="D112" s="34"/>
      <c r="E112" s="34"/>
      <c r="F112" s="34"/>
      <c r="G112" s="34"/>
      <c r="I112" s="34"/>
    </row>
    <row r="113" spans="1:9">
      <c r="A113" s="34"/>
      <c r="B113" s="34"/>
      <c r="C113" s="34"/>
      <c r="D113" s="34"/>
      <c r="E113" s="34"/>
      <c r="F113" s="34"/>
      <c r="G113" s="34"/>
      <c r="I113" s="34"/>
    </row>
    <row r="114" spans="1:9">
      <c r="A114" s="34"/>
      <c r="B114" s="34"/>
      <c r="C114" s="34"/>
      <c r="D114" s="34"/>
      <c r="E114" s="34"/>
      <c r="F114" s="34"/>
      <c r="G114" s="34"/>
      <c r="I114" s="34"/>
    </row>
    <row r="115" spans="1:9">
      <c r="A115" s="34"/>
      <c r="B115" s="34"/>
      <c r="C115" s="34"/>
      <c r="D115" s="34"/>
      <c r="E115" s="34"/>
      <c r="F115" s="34"/>
      <c r="G115" s="34"/>
      <c r="I115" s="34"/>
    </row>
    <row r="116" spans="1:9">
      <c r="A116" s="34"/>
      <c r="B116" s="34"/>
      <c r="C116" s="34"/>
      <c r="D116" s="34"/>
      <c r="E116" s="34"/>
      <c r="F116" s="34"/>
      <c r="G116" s="34"/>
      <c r="I116" s="34"/>
    </row>
    <row r="117" spans="1:9">
      <c r="A117" s="34"/>
      <c r="B117" s="34"/>
      <c r="C117" s="34"/>
      <c r="D117" s="34"/>
      <c r="E117" s="34"/>
      <c r="F117" s="34"/>
      <c r="G117" s="34"/>
      <c r="I117" s="34"/>
    </row>
    <row r="118" spans="1:9">
      <c r="A118" s="34"/>
      <c r="B118" s="34"/>
      <c r="C118" s="34"/>
      <c r="D118" s="34"/>
      <c r="E118" s="34"/>
      <c r="F118" s="34"/>
      <c r="G118" s="34"/>
      <c r="I118" s="34"/>
    </row>
    <row r="119" spans="1:9">
      <c r="A119" s="34"/>
      <c r="B119" s="34"/>
      <c r="C119" s="34"/>
      <c r="D119" s="34"/>
      <c r="E119" s="34"/>
      <c r="F119" s="34"/>
      <c r="G119" s="34"/>
      <c r="I119" s="34"/>
    </row>
    <row r="120" spans="1:9">
      <c r="A120" s="34"/>
      <c r="B120" s="34"/>
      <c r="C120" s="34"/>
      <c r="D120" s="34"/>
      <c r="E120" s="34"/>
      <c r="F120" s="34"/>
      <c r="G120" s="34"/>
      <c r="I120" s="34"/>
    </row>
    <row r="121" spans="1:9">
      <c r="A121" s="34"/>
      <c r="B121" s="34"/>
      <c r="C121" s="34"/>
      <c r="D121" s="34"/>
      <c r="E121" s="34"/>
      <c r="F121" s="34"/>
      <c r="G121" s="34"/>
      <c r="I121" s="34"/>
    </row>
    <row r="122" spans="1:9">
      <c r="A122" s="34"/>
      <c r="B122" s="34"/>
      <c r="C122" s="34"/>
      <c r="D122" s="34"/>
      <c r="E122" s="34"/>
      <c r="F122" s="34"/>
      <c r="G122" s="34"/>
      <c r="I122" s="34"/>
    </row>
    <row r="123" spans="1:9">
      <c r="A123" s="34"/>
      <c r="B123" s="34"/>
      <c r="C123" s="34"/>
      <c r="D123" s="34"/>
      <c r="E123" s="34"/>
      <c r="F123" s="34"/>
      <c r="G123" s="34"/>
      <c r="I123" s="34"/>
    </row>
    <row r="124" spans="1:9">
      <c r="A124" s="34"/>
      <c r="B124" s="34"/>
      <c r="C124" s="34"/>
      <c r="D124" s="34"/>
      <c r="E124" s="34"/>
      <c r="F124" s="34"/>
      <c r="G124" s="34"/>
      <c r="I124" s="34"/>
    </row>
    <row r="125" spans="1:9">
      <c r="A125" s="34"/>
      <c r="B125" s="34"/>
      <c r="C125" s="34"/>
      <c r="D125" s="34"/>
      <c r="E125" s="34"/>
      <c r="F125" s="34"/>
      <c r="G125" s="34"/>
      <c r="I125" s="34"/>
    </row>
    <row r="126" spans="1:9">
      <c r="A126" s="34"/>
      <c r="B126" s="34"/>
      <c r="C126" s="34"/>
      <c r="D126" s="34"/>
      <c r="E126" s="34"/>
      <c r="F126" s="34"/>
      <c r="G126" s="34"/>
      <c r="I126" s="34"/>
    </row>
    <row r="127" spans="1:9">
      <c r="A127" s="34"/>
      <c r="B127" s="34"/>
      <c r="C127" s="34"/>
      <c r="D127" s="34"/>
      <c r="E127" s="34"/>
      <c r="F127" s="34"/>
      <c r="G127" s="34"/>
      <c r="I127" s="34"/>
    </row>
    <row r="128" spans="1:9">
      <c r="A128" s="34"/>
      <c r="B128" s="34"/>
      <c r="C128" s="34"/>
      <c r="D128" s="34"/>
      <c r="E128" s="34"/>
      <c r="F128" s="34"/>
      <c r="G128" s="34"/>
      <c r="I128" s="34"/>
    </row>
    <row r="129" spans="1:9">
      <c r="A129" s="34"/>
      <c r="B129" s="34"/>
      <c r="C129" s="34"/>
      <c r="D129" s="34"/>
      <c r="E129" s="34"/>
      <c r="F129" s="34"/>
      <c r="G129" s="34"/>
      <c r="I129" s="34"/>
    </row>
    <row r="130" spans="1:9">
      <c r="A130" s="34"/>
      <c r="B130" s="34"/>
      <c r="C130" s="34"/>
      <c r="D130" s="34"/>
      <c r="E130" s="34"/>
      <c r="F130" s="34"/>
      <c r="G130" s="34"/>
      <c r="I130" s="34"/>
    </row>
    <row r="131" spans="1:9">
      <c r="A131" s="34"/>
      <c r="B131" s="34"/>
      <c r="C131" s="34"/>
      <c r="D131" s="34"/>
      <c r="E131" s="34"/>
      <c r="F131" s="34"/>
      <c r="G131" s="34"/>
      <c r="I131" s="34"/>
    </row>
    <row r="132" spans="1:9">
      <c r="A132" s="34"/>
      <c r="B132" s="34"/>
      <c r="C132" s="34"/>
      <c r="D132" s="34"/>
      <c r="E132" s="34"/>
      <c r="F132" s="34"/>
      <c r="G132" s="34"/>
      <c r="I132" s="34"/>
    </row>
    <row r="133" spans="1:9">
      <c r="A133" s="34"/>
      <c r="B133" s="34"/>
      <c r="C133" s="34"/>
      <c r="D133" s="34"/>
      <c r="E133" s="34"/>
      <c r="F133" s="34"/>
      <c r="G133" s="34"/>
      <c r="I133" s="34"/>
    </row>
    <row r="134" spans="1:9">
      <c r="A134" s="34"/>
      <c r="B134" s="34"/>
      <c r="C134" s="34"/>
      <c r="D134" s="34"/>
      <c r="E134" s="34"/>
      <c r="F134" s="34"/>
      <c r="G134" s="34"/>
      <c r="I134" s="34"/>
    </row>
    <row r="135" spans="1:9">
      <c r="A135" s="34"/>
      <c r="B135" s="34"/>
      <c r="C135" s="34"/>
      <c r="D135" s="34"/>
      <c r="E135" s="34"/>
      <c r="F135" s="34"/>
      <c r="G135" s="34"/>
      <c r="I135" s="34"/>
    </row>
    <row r="136" spans="1:9">
      <c r="A136" s="34"/>
      <c r="B136" s="34"/>
      <c r="C136" s="34"/>
      <c r="D136" s="34"/>
      <c r="E136" s="34"/>
      <c r="F136" s="34"/>
      <c r="G136" s="34"/>
      <c r="I136" s="34"/>
    </row>
    <row r="137" spans="1:9">
      <c r="A137" s="34"/>
      <c r="B137" s="34"/>
      <c r="C137" s="34"/>
      <c r="D137" s="34"/>
      <c r="E137" s="34"/>
      <c r="F137" s="34"/>
      <c r="G137" s="34"/>
      <c r="I137" s="34"/>
    </row>
    <row r="138" spans="1:9">
      <c r="A138" s="34"/>
      <c r="B138" s="34"/>
      <c r="C138" s="34"/>
      <c r="D138" s="34"/>
      <c r="E138" s="34"/>
      <c r="F138" s="34"/>
      <c r="G138" s="34"/>
      <c r="I138" s="34"/>
    </row>
    <row r="139" spans="1:9">
      <c r="A139" s="34"/>
      <c r="B139" s="34"/>
      <c r="C139" s="34"/>
      <c r="D139" s="34"/>
      <c r="E139" s="34"/>
      <c r="F139" s="34"/>
      <c r="G139" s="34"/>
      <c r="I139" s="34"/>
    </row>
    <row r="140" spans="1:9">
      <c r="A140" s="34"/>
      <c r="B140" s="34"/>
      <c r="C140" s="34"/>
      <c r="D140" s="34"/>
      <c r="E140" s="34"/>
      <c r="F140" s="34"/>
      <c r="G140" s="34"/>
      <c r="I140" s="34"/>
    </row>
    <row r="141" spans="1:9">
      <c r="A141" s="34"/>
      <c r="B141" s="34"/>
      <c r="C141" s="34"/>
      <c r="D141" s="34"/>
      <c r="E141" s="34"/>
      <c r="F141" s="34"/>
      <c r="G141" s="34"/>
      <c r="I141" s="34"/>
    </row>
    <row r="142" spans="1:9">
      <c r="A142" s="34"/>
      <c r="B142" s="34"/>
      <c r="C142" s="34"/>
      <c r="D142" s="34"/>
      <c r="E142" s="34"/>
      <c r="F142" s="34"/>
      <c r="G142" s="34"/>
      <c r="I142" s="34"/>
    </row>
    <row r="143" spans="1:9">
      <c r="A143" s="34"/>
      <c r="B143" s="34"/>
      <c r="C143" s="34"/>
      <c r="D143" s="34"/>
      <c r="E143" s="34"/>
      <c r="F143" s="34"/>
      <c r="G143" s="34"/>
      <c r="I143" s="34"/>
    </row>
    <row r="144" spans="1:9">
      <c r="A144" s="34"/>
      <c r="B144" s="34"/>
      <c r="C144" s="34"/>
      <c r="D144" s="34"/>
      <c r="E144" s="34"/>
      <c r="F144" s="34"/>
      <c r="G144" s="34"/>
      <c r="I144" s="34"/>
    </row>
    <row r="145" spans="1:9">
      <c r="A145" s="34"/>
      <c r="B145" s="34"/>
      <c r="C145" s="34"/>
      <c r="D145" s="34"/>
      <c r="E145" s="34"/>
      <c r="F145" s="34"/>
      <c r="G145" s="34"/>
      <c r="I145" s="34"/>
    </row>
    <row r="146" spans="1:9">
      <c r="A146" s="34"/>
      <c r="B146" s="34"/>
      <c r="C146" s="34"/>
      <c r="D146" s="34"/>
      <c r="E146" s="34"/>
      <c r="F146" s="34"/>
      <c r="G146" s="34"/>
      <c r="I146" s="34"/>
    </row>
    <row r="147" spans="1:9">
      <c r="A147" s="34"/>
      <c r="B147" s="34"/>
      <c r="C147" s="34"/>
      <c r="D147" s="34"/>
      <c r="E147" s="34"/>
      <c r="F147" s="34"/>
      <c r="G147" s="34"/>
      <c r="I147" s="34"/>
    </row>
    <row r="148" spans="1:9">
      <c r="A148" s="34"/>
      <c r="B148" s="34"/>
      <c r="C148" s="34"/>
      <c r="D148" s="34"/>
      <c r="E148" s="34"/>
      <c r="F148" s="34"/>
      <c r="G148" s="34"/>
      <c r="I148" s="34"/>
    </row>
    <row r="149" spans="1:9">
      <c r="A149" s="34"/>
      <c r="B149" s="34"/>
      <c r="C149" s="34"/>
      <c r="D149" s="34"/>
      <c r="E149" s="34"/>
      <c r="F149" s="34"/>
      <c r="G149" s="34"/>
      <c r="I149" s="34"/>
    </row>
    <row r="150" spans="1:9">
      <c r="A150" s="34"/>
      <c r="B150" s="34"/>
      <c r="C150" s="34"/>
      <c r="D150" s="34"/>
      <c r="E150" s="34"/>
      <c r="F150" s="34"/>
      <c r="G150" s="34"/>
      <c r="I150" s="34"/>
    </row>
    <row r="151" spans="1:9">
      <c r="A151" s="34"/>
      <c r="B151" s="34"/>
      <c r="C151" s="34"/>
      <c r="D151" s="34"/>
      <c r="E151" s="34"/>
      <c r="F151" s="34"/>
      <c r="G151" s="34"/>
      <c r="I151" s="34"/>
    </row>
    <row r="152" spans="1:9">
      <c r="A152" s="34"/>
      <c r="B152" s="34"/>
      <c r="C152" s="34"/>
      <c r="D152" s="34"/>
      <c r="E152" s="34"/>
      <c r="F152" s="34"/>
      <c r="G152" s="34"/>
      <c r="I152" s="34"/>
    </row>
    <row r="153" spans="1:9">
      <c r="A153" s="34"/>
      <c r="B153" s="34"/>
      <c r="C153" s="34"/>
      <c r="D153" s="34"/>
      <c r="E153" s="34"/>
      <c r="F153" s="34"/>
      <c r="G153" s="34"/>
      <c r="I153" s="34"/>
    </row>
    <row r="154" spans="1:9">
      <c r="A154" s="34"/>
      <c r="B154" s="34"/>
      <c r="C154" s="34"/>
      <c r="D154" s="34"/>
      <c r="E154" s="34"/>
      <c r="F154" s="34"/>
      <c r="G154" s="34"/>
      <c r="I154" s="34"/>
    </row>
    <row r="155" spans="1:9">
      <c r="A155" s="34"/>
      <c r="B155" s="34"/>
      <c r="C155" s="34"/>
      <c r="D155" s="34"/>
      <c r="E155" s="34"/>
      <c r="F155" s="34"/>
      <c r="G155" s="34"/>
      <c r="I155" s="34"/>
    </row>
    <row r="156" spans="1:9">
      <c r="A156" s="34"/>
      <c r="B156" s="34"/>
      <c r="C156" s="34"/>
      <c r="D156" s="34"/>
      <c r="E156" s="34"/>
      <c r="F156" s="34"/>
      <c r="G156" s="34"/>
      <c r="I156" s="34"/>
    </row>
    <row r="157" spans="1:9">
      <c r="A157" s="34"/>
      <c r="B157" s="34"/>
      <c r="C157" s="34"/>
      <c r="D157" s="34"/>
      <c r="E157" s="34"/>
      <c r="F157" s="34"/>
      <c r="G157" s="34"/>
      <c r="I157" s="34"/>
    </row>
    <row r="158" spans="1:9">
      <c r="A158" s="34"/>
      <c r="B158" s="34"/>
      <c r="C158" s="34"/>
      <c r="D158" s="34"/>
      <c r="E158" s="34"/>
      <c r="F158" s="34"/>
      <c r="G158" s="34"/>
      <c r="I158" s="34"/>
    </row>
    <row r="159" spans="1:9">
      <c r="A159" s="34"/>
      <c r="B159" s="34"/>
      <c r="C159" s="34"/>
      <c r="D159" s="34"/>
      <c r="E159" s="34"/>
      <c r="F159" s="34"/>
      <c r="G159" s="34"/>
      <c r="I159" s="34"/>
    </row>
    <row r="160" spans="1:9">
      <c r="A160" s="34"/>
      <c r="B160" s="34"/>
      <c r="C160" s="34"/>
      <c r="D160" s="34"/>
      <c r="E160" s="34"/>
      <c r="F160" s="34"/>
      <c r="G160" s="34"/>
      <c r="I160" s="34"/>
    </row>
    <row r="161" spans="1:9">
      <c r="A161" s="34"/>
      <c r="B161" s="34"/>
      <c r="C161" s="34"/>
      <c r="D161" s="34"/>
      <c r="E161" s="34"/>
      <c r="F161" s="34"/>
      <c r="G161" s="34"/>
      <c r="I161" s="34"/>
    </row>
    <row r="162" spans="1:9">
      <c r="A162" s="34"/>
      <c r="B162" s="34"/>
      <c r="C162" s="34"/>
      <c r="D162" s="34"/>
      <c r="E162" s="34"/>
      <c r="F162" s="34"/>
      <c r="G162" s="34"/>
      <c r="I162" s="34"/>
    </row>
    <row r="163" spans="1:9">
      <c r="A163" s="34"/>
      <c r="B163" s="34"/>
      <c r="C163" s="34"/>
      <c r="D163" s="34"/>
      <c r="E163" s="34"/>
      <c r="F163" s="34"/>
      <c r="G163" s="34"/>
      <c r="I163" s="34"/>
    </row>
    <row r="164" spans="1:9">
      <c r="A164" s="34"/>
      <c r="B164" s="34"/>
      <c r="C164" s="34"/>
      <c r="D164" s="34"/>
      <c r="E164" s="34"/>
      <c r="F164" s="34"/>
      <c r="G164" s="34"/>
      <c r="I164" s="34"/>
    </row>
    <row r="165" spans="1:9">
      <c r="A165" s="34"/>
      <c r="B165" s="34"/>
      <c r="C165" s="34"/>
      <c r="D165" s="34"/>
      <c r="E165" s="34"/>
      <c r="F165" s="34"/>
      <c r="G165" s="34"/>
      <c r="I165" s="34"/>
    </row>
    <row r="166" spans="1:9">
      <c r="A166" s="34"/>
      <c r="B166" s="34"/>
      <c r="C166" s="34"/>
      <c r="D166" s="34"/>
      <c r="E166" s="34"/>
      <c r="F166" s="34"/>
      <c r="G166" s="34"/>
      <c r="I166" s="34"/>
    </row>
    <row r="167" spans="1:9">
      <c r="A167" s="34"/>
      <c r="B167" s="34"/>
      <c r="C167" s="34"/>
      <c r="D167" s="34"/>
      <c r="E167" s="34"/>
      <c r="F167" s="34"/>
      <c r="G167" s="34"/>
      <c r="I167" s="34"/>
    </row>
    <row r="168" spans="1:9">
      <c r="A168" s="34"/>
      <c r="B168" s="34"/>
      <c r="C168" s="34"/>
      <c r="D168" s="34"/>
      <c r="E168" s="34"/>
      <c r="F168" s="34"/>
      <c r="G168" s="34"/>
      <c r="I168" s="34"/>
    </row>
    <row r="169" spans="1:9">
      <c r="A169" s="34"/>
      <c r="B169" s="34"/>
      <c r="C169" s="34"/>
      <c r="D169" s="34"/>
      <c r="E169" s="34"/>
      <c r="F169" s="34"/>
      <c r="G169" s="34"/>
      <c r="I169" s="34"/>
    </row>
    <row r="170" spans="1:9">
      <c r="A170" s="34"/>
      <c r="B170" s="34"/>
      <c r="C170" s="34"/>
      <c r="D170" s="34"/>
      <c r="E170" s="34"/>
      <c r="F170" s="34"/>
      <c r="G170" s="34"/>
      <c r="I170" s="34"/>
    </row>
    <row r="171" spans="1:9">
      <c r="A171" s="34"/>
      <c r="B171" s="34"/>
      <c r="C171" s="34"/>
      <c r="D171" s="34"/>
      <c r="E171" s="34"/>
      <c r="F171" s="34"/>
      <c r="G171" s="34"/>
      <c r="I171" s="34"/>
    </row>
    <row r="172" spans="1:9">
      <c r="A172" s="34"/>
      <c r="B172" s="34"/>
      <c r="C172" s="34"/>
      <c r="D172" s="34"/>
      <c r="E172" s="34"/>
      <c r="F172" s="34"/>
      <c r="G172" s="34"/>
      <c r="I172" s="34"/>
    </row>
    <row r="173" spans="1:9">
      <c r="A173" s="34"/>
      <c r="B173" s="34"/>
      <c r="C173" s="34"/>
      <c r="D173" s="34"/>
      <c r="E173" s="34"/>
      <c r="F173" s="34"/>
      <c r="G173" s="34"/>
      <c r="I173" s="34"/>
    </row>
    <row r="174" spans="1:9">
      <c r="A174" s="34"/>
      <c r="B174" s="34"/>
      <c r="C174" s="34"/>
      <c r="D174" s="34"/>
      <c r="E174" s="34"/>
      <c r="F174" s="34"/>
      <c r="G174" s="34"/>
      <c r="I174" s="34"/>
    </row>
    <row r="175" spans="1:9">
      <c r="A175" s="34"/>
      <c r="B175" s="34"/>
      <c r="C175" s="34"/>
      <c r="D175" s="34"/>
      <c r="E175" s="34"/>
      <c r="F175" s="34"/>
      <c r="G175" s="34"/>
      <c r="I175" s="34"/>
    </row>
    <row r="176" spans="1:9">
      <c r="A176" s="34"/>
      <c r="B176" s="34"/>
      <c r="C176" s="34"/>
      <c r="D176" s="34"/>
      <c r="E176" s="34"/>
      <c r="F176" s="34"/>
      <c r="G176" s="34"/>
      <c r="I176" s="34"/>
    </row>
    <row r="177" spans="1:9">
      <c r="A177" s="34"/>
      <c r="B177" s="34"/>
      <c r="C177" s="34"/>
      <c r="D177" s="34"/>
      <c r="E177" s="34"/>
      <c r="F177" s="34"/>
      <c r="G177" s="34"/>
      <c r="I177" s="34"/>
    </row>
    <row r="178" spans="1:9">
      <c r="A178" s="34"/>
      <c r="B178" s="34"/>
      <c r="C178" s="34"/>
      <c r="D178" s="34"/>
      <c r="E178" s="34"/>
      <c r="F178" s="34"/>
      <c r="G178" s="34"/>
      <c r="I178" s="34"/>
    </row>
    <row r="179" spans="1:9">
      <c r="A179" s="34"/>
      <c r="B179" s="34"/>
      <c r="C179" s="34"/>
      <c r="D179" s="34"/>
      <c r="E179" s="34"/>
      <c r="F179" s="34"/>
      <c r="G179" s="34"/>
      <c r="I179" s="34"/>
    </row>
    <row r="180" spans="1:9">
      <c r="A180" s="34"/>
      <c r="B180" s="34"/>
      <c r="C180" s="34"/>
      <c r="D180" s="34"/>
      <c r="E180" s="34"/>
      <c r="F180" s="34"/>
      <c r="G180" s="34"/>
      <c r="I180" s="34"/>
    </row>
    <row r="181" spans="1:9">
      <c r="A181" s="34"/>
      <c r="B181" s="34"/>
      <c r="C181" s="34"/>
      <c r="D181" s="34"/>
      <c r="E181" s="34"/>
      <c r="F181" s="34"/>
      <c r="G181" s="34"/>
      <c r="I181" s="34"/>
    </row>
    <row r="182" spans="1:9">
      <c r="A182" s="34"/>
      <c r="B182" s="34"/>
      <c r="C182" s="34"/>
      <c r="D182" s="34"/>
      <c r="E182" s="34"/>
      <c r="F182" s="34"/>
      <c r="G182" s="34"/>
      <c r="I182" s="34"/>
    </row>
    <row r="183" spans="1:9">
      <c r="A183" s="34"/>
      <c r="B183" s="34"/>
      <c r="C183" s="34"/>
      <c r="D183" s="34"/>
      <c r="E183" s="34"/>
      <c r="F183" s="34"/>
      <c r="G183" s="34"/>
      <c r="I183" s="34"/>
    </row>
    <row r="184" spans="1:9">
      <c r="A184" s="34"/>
      <c r="B184" s="34"/>
      <c r="C184" s="34"/>
      <c r="D184" s="34"/>
      <c r="E184" s="34"/>
      <c r="F184" s="34"/>
      <c r="G184" s="34"/>
      <c r="I184" s="34"/>
    </row>
    <row r="185" spans="1:9">
      <c r="A185" s="34"/>
      <c r="B185" s="34"/>
      <c r="C185" s="34"/>
      <c r="D185" s="34"/>
      <c r="E185" s="34"/>
      <c r="F185" s="34"/>
      <c r="G185" s="34"/>
      <c r="I185" s="34"/>
    </row>
    <row r="186" spans="1:9">
      <c r="A186" s="34"/>
      <c r="B186" s="34"/>
      <c r="C186" s="34"/>
      <c r="D186" s="34"/>
      <c r="E186" s="34"/>
      <c r="F186" s="34"/>
      <c r="G186" s="34"/>
      <c r="I186" s="34"/>
    </row>
    <row r="187" spans="1:9">
      <c r="A187" s="34"/>
      <c r="B187" s="34"/>
      <c r="C187" s="34"/>
      <c r="D187" s="34"/>
      <c r="E187" s="34"/>
      <c r="F187" s="34"/>
      <c r="G187" s="34"/>
      <c r="I187" s="34"/>
    </row>
    <row r="188" spans="1:9">
      <c r="A188" s="34"/>
      <c r="B188" s="34"/>
      <c r="C188" s="34"/>
      <c r="D188" s="34"/>
      <c r="E188" s="34"/>
      <c r="F188" s="34"/>
      <c r="G188" s="34"/>
      <c r="I188" s="34"/>
    </row>
    <row r="189" spans="1:9">
      <c r="A189" s="34"/>
      <c r="B189" s="34"/>
      <c r="C189" s="34"/>
      <c r="D189" s="34"/>
      <c r="E189" s="34"/>
      <c r="F189" s="34"/>
      <c r="G189" s="34"/>
      <c r="I189" s="34"/>
    </row>
    <row r="190" spans="1:9">
      <c r="A190" s="34"/>
      <c r="B190" s="34"/>
      <c r="C190" s="34"/>
      <c r="D190" s="34"/>
      <c r="E190" s="34"/>
      <c r="F190" s="34"/>
      <c r="G190" s="34"/>
      <c r="I190" s="34"/>
    </row>
    <row r="191" spans="1:9">
      <c r="A191" s="34"/>
      <c r="B191" s="34"/>
      <c r="C191" s="34"/>
      <c r="D191" s="34"/>
      <c r="E191" s="34"/>
      <c r="F191" s="34"/>
      <c r="G191" s="34"/>
      <c r="I191" s="34"/>
    </row>
    <row r="192" spans="1:9">
      <c r="A192" s="34"/>
      <c r="B192" s="34"/>
      <c r="C192" s="34"/>
      <c r="D192" s="34"/>
      <c r="E192" s="34"/>
      <c r="F192" s="34"/>
      <c r="G192" s="34"/>
      <c r="I192" s="34"/>
    </row>
    <row r="193" spans="1:9">
      <c r="A193" s="34"/>
      <c r="B193" s="34"/>
      <c r="C193" s="34"/>
      <c r="D193" s="34"/>
      <c r="E193" s="34"/>
      <c r="F193" s="34"/>
      <c r="G193" s="34"/>
      <c r="I193" s="34"/>
    </row>
    <row r="194" spans="1:9">
      <c r="A194" s="34"/>
      <c r="B194" s="34"/>
      <c r="C194" s="34"/>
      <c r="D194" s="34"/>
      <c r="E194" s="34"/>
      <c r="F194" s="34"/>
      <c r="G194" s="34"/>
      <c r="I194" s="34"/>
    </row>
    <row r="195" spans="1:9">
      <c r="A195" s="34"/>
      <c r="B195" s="34"/>
      <c r="C195" s="34"/>
      <c r="D195" s="34"/>
      <c r="E195" s="34"/>
      <c r="F195" s="34"/>
      <c r="G195" s="34"/>
      <c r="I195" s="34"/>
    </row>
    <row r="196" spans="1:9">
      <c r="A196" s="34"/>
      <c r="B196" s="34"/>
      <c r="C196" s="34"/>
      <c r="D196" s="34"/>
      <c r="E196" s="34"/>
      <c r="F196" s="34"/>
      <c r="G196" s="34"/>
      <c r="I196" s="34"/>
    </row>
    <row r="197" spans="1:9">
      <c r="A197" s="34"/>
      <c r="B197" s="34"/>
      <c r="C197" s="34"/>
      <c r="D197" s="34"/>
      <c r="E197" s="34"/>
      <c r="F197" s="34"/>
      <c r="G197" s="34"/>
      <c r="I197" s="34"/>
    </row>
    <row r="198" spans="1:9">
      <c r="A198" s="34"/>
      <c r="B198" s="34"/>
      <c r="C198" s="34"/>
      <c r="D198" s="34"/>
      <c r="E198" s="34"/>
      <c r="F198" s="34"/>
      <c r="G198" s="34"/>
      <c r="I198" s="34"/>
    </row>
    <row r="199" spans="1:9">
      <c r="A199" s="34"/>
      <c r="B199" s="34"/>
      <c r="C199" s="34"/>
      <c r="D199" s="34"/>
      <c r="E199" s="34"/>
      <c r="F199" s="34"/>
      <c r="G199" s="34"/>
      <c r="I199" s="34"/>
    </row>
    <row r="200" spans="1:9">
      <c r="A200" s="34"/>
      <c r="B200" s="34"/>
      <c r="C200" s="34"/>
      <c r="D200" s="34"/>
      <c r="E200" s="34"/>
      <c r="F200" s="34"/>
      <c r="G200" s="34"/>
      <c r="I200" s="34"/>
    </row>
    <row r="201" spans="1:9">
      <c r="A201" s="34"/>
      <c r="B201" s="34"/>
      <c r="C201" s="34"/>
      <c r="D201" s="34"/>
      <c r="E201" s="34"/>
      <c r="F201" s="34"/>
      <c r="G201" s="34"/>
      <c r="I201" s="34"/>
    </row>
    <row r="202" spans="1:9">
      <c r="A202" s="34"/>
      <c r="B202" s="34"/>
      <c r="C202" s="34"/>
      <c r="D202" s="34"/>
      <c r="E202" s="34"/>
      <c r="F202" s="34"/>
      <c r="G202" s="34"/>
      <c r="I202" s="34"/>
    </row>
    <row r="203" spans="1:9">
      <c r="A203" s="34"/>
      <c r="B203" s="34"/>
      <c r="C203" s="34"/>
      <c r="D203" s="34"/>
      <c r="E203" s="34"/>
      <c r="F203" s="34"/>
      <c r="G203" s="34"/>
      <c r="I203" s="34"/>
    </row>
    <row r="204" spans="1:9">
      <c r="A204" s="34"/>
      <c r="B204" s="34"/>
      <c r="C204" s="34"/>
      <c r="D204" s="34"/>
      <c r="E204" s="34"/>
      <c r="F204" s="34"/>
      <c r="G204" s="34"/>
      <c r="I204" s="34"/>
    </row>
    <row r="205" spans="1:9">
      <c r="A205" s="34"/>
      <c r="B205" s="34"/>
      <c r="C205" s="34"/>
      <c r="D205" s="34"/>
      <c r="E205" s="34"/>
      <c r="F205" s="34"/>
      <c r="G205" s="34"/>
      <c r="I205" s="34"/>
    </row>
    <row r="206" spans="1:9">
      <c r="A206" s="34"/>
      <c r="B206" s="34"/>
      <c r="C206" s="34"/>
      <c r="D206" s="34"/>
      <c r="E206" s="34"/>
      <c r="F206" s="34"/>
      <c r="G206" s="34"/>
      <c r="I206" s="34"/>
    </row>
    <row r="207" spans="1:9">
      <c r="A207" s="34"/>
      <c r="B207" s="34"/>
      <c r="C207" s="34"/>
      <c r="D207" s="34"/>
      <c r="E207" s="34"/>
      <c r="F207" s="34"/>
      <c r="G207" s="34"/>
      <c r="I207" s="34"/>
    </row>
    <row r="208" spans="1:9">
      <c r="A208" s="34"/>
      <c r="B208" s="34"/>
      <c r="C208" s="34"/>
      <c r="D208" s="34"/>
      <c r="E208" s="34"/>
      <c r="F208" s="34"/>
      <c r="G208" s="34"/>
      <c r="I208" s="34"/>
    </row>
    <row r="209" spans="1:9">
      <c r="A209" s="34"/>
      <c r="B209" s="34"/>
      <c r="C209" s="34"/>
      <c r="D209" s="34"/>
      <c r="E209" s="34"/>
      <c r="F209" s="34"/>
      <c r="G209" s="34"/>
      <c r="I209" s="34"/>
    </row>
    <row r="210" spans="1:9">
      <c r="A210" s="34"/>
      <c r="B210" s="34"/>
      <c r="C210" s="34"/>
      <c r="D210" s="34"/>
      <c r="E210" s="34"/>
      <c r="F210" s="34"/>
      <c r="G210" s="34"/>
      <c r="I210" s="34"/>
    </row>
    <row r="211" spans="1:9">
      <c r="A211" s="34"/>
      <c r="B211" s="34"/>
      <c r="C211" s="34"/>
      <c r="D211" s="34"/>
      <c r="E211" s="34"/>
      <c r="F211" s="34"/>
      <c r="G211" s="34"/>
      <c r="I211" s="34"/>
    </row>
    <row r="212" spans="1:9">
      <c r="A212" s="34"/>
      <c r="B212" s="34"/>
      <c r="C212" s="34"/>
      <c r="D212" s="34"/>
      <c r="E212" s="34"/>
      <c r="F212" s="34"/>
      <c r="G212" s="34"/>
      <c r="I212" s="34"/>
    </row>
    <row r="213" spans="1:9">
      <c r="A213" s="34"/>
      <c r="B213" s="34"/>
      <c r="C213" s="34"/>
      <c r="D213" s="34"/>
      <c r="E213" s="34"/>
      <c r="F213" s="34"/>
      <c r="G213" s="34"/>
      <c r="I213" s="34"/>
    </row>
    <row r="214" spans="1:9">
      <c r="A214" s="34"/>
      <c r="B214" s="34"/>
      <c r="C214" s="34"/>
      <c r="D214" s="34"/>
      <c r="E214" s="34"/>
      <c r="F214" s="34"/>
      <c r="G214" s="34"/>
      <c r="I214" s="34"/>
    </row>
    <row r="215" spans="1:9">
      <c r="A215" s="34"/>
      <c r="B215" s="34"/>
      <c r="C215" s="34"/>
      <c r="D215" s="34"/>
      <c r="E215" s="34"/>
      <c r="F215" s="34"/>
      <c r="G215" s="34"/>
      <c r="I215" s="34"/>
    </row>
    <row r="216" spans="1:9">
      <c r="A216" s="34"/>
      <c r="B216" s="34"/>
      <c r="C216" s="34"/>
      <c r="D216" s="34"/>
      <c r="E216" s="34"/>
      <c r="F216" s="34"/>
      <c r="G216" s="34"/>
      <c r="I216" s="34"/>
    </row>
    <row r="217" spans="1:9">
      <c r="A217" s="34"/>
      <c r="B217" s="34"/>
      <c r="C217" s="34"/>
      <c r="D217" s="34"/>
      <c r="E217" s="34"/>
      <c r="F217" s="34"/>
      <c r="G217" s="34"/>
      <c r="I217" s="34"/>
    </row>
    <row r="218" spans="1:9">
      <c r="A218" s="34"/>
      <c r="B218" s="34"/>
      <c r="C218" s="34"/>
      <c r="D218" s="34"/>
      <c r="E218" s="34"/>
      <c r="F218" s="34"/>
      <c r="G218" s="34"/>
      <c r="I218" s="34"/>
    </row>
    <row r="219" spans="1:9">
      <c r="A219" s="34"/>
      <c r="B219" s="34"/>
      <c r="C219" s="34"/>
      <c r="D219" s="34"/>
      <c r="E219" s="34"/>
      <c r="F219" s="34"/>
      <c r="G219" s="34"/>
      <c r="I219" s="34"/>
    </row>
    <row r="220" spans="1:9">
      <c r="A220" s="34"/>
      <c r="B220" s="34"/>
      <c r="C220" s="34"/>
      <c r="D220" s="34"/>
      <c r="E220" s="34"/>
      <c r="F220" s="34"/>
      <c r="G220" s="34"/>
      <c r="I220" s="34"/>
    </row>
    <row r="221" spans="1:9">
      <c r="A221" s="34"/>
      <c r="B221" s="34"/>
      <c r="C221" s="34"/>
      <c r="D221" s="34"/>
      <c r="E221" s="34"/>
      <c r="F221" s="34"/>
      <c r="G221" s="34"/>
      <c r="I221" s="34"/>
    </row>
    <row r="222" spans="1:9">
      <c r="A222" s="34"/>
      <c r="B222" s="34"/>
      <c r="C222" s="34"/>
      <c r="D222" s="34"/>
      <c r="E222" s="34"/>
      <c r="F222" s="34"/>
      <c r="G222" s="34"/>
      <c r="I222" s="34"/>
    </row>
    <row r="223" spans="1:9">
      <c r="A223" s="34"/>
      <c r="B223" s="34"/>
      <c r="C223" s="34"/>
      <c r="D223" s="34"/>
      <c r="E223" s="34"/>
      <c r="F223" s="34"/>
      <c r="G223" s="34"/>
      <c r="I223" s="34"/>
    </row>
    <row r="224" spans="1:9">
      <c r="A224" s="34"/>
      <c r="B224" s="34"/>
      <c r="C224" s="34"/>
      <c r="D224" s="34"/>
      <c r="E224" s="34"/>
      <c r="F224" s="34"/>
      <c r="G224" s="34"/>
      <c r="I224" s="34"/>
    </row>
    <row r="225" spans="1:9">
      <c r="A225" s="34"/>
      <c r="B225" s="34"/>
      <c r="C225" s="34"/>
      <c r="D225" s="34"/>
      <c r="E225" s="34"/>
      <c r="F225" s="34"/>
      <c r="G225" s="34"/>
      <c r="I225" s="34"/>
    </row>
    <row r="226" spans="1:9">
      <c r="A226" s="34"/>
      <c r="B226" s="34"/>
      <c r="C226" s="34"/>
      <c r="D226" s="34"/>
      <c r="E226" s="34"/>
      <c r="F226" s="34"/>
      <c r="G226" s="34"/>
      <c r="I226" s="34"/>
    </row>
    <row r="227" spans="1:9">
      <c r="A227" s="34"/>
      <c r="B227" s="34"/>
      <c r="C227" s="34"/>
      <c r="D227" s="34"/>
      <c r="E227" s="34"/>
      <c r="F227" s="34"/>
      <c r="G227" s="34"/>
      <c r="I227" s="34"/>
    </row>
    <row r="228" spans="1:9">
      <c r="A228" s="34"/>
      <c r="B228" s="34"/>
      <c r="C228" s="34"/>
      <c r="D228" s="34"/>
      <c r="E228" s="34"/>
      <c r="F228" s="34"/>
      <c r="G228" s="34"/>
      <c r="I228" s="34"/>
    </row>
    <row r="229" spans="1:9">
      <c r="A229" s="34"/>
      <c r="B229" s="34"/>
      <c r="C229" s="34"/>
      <c r="D229" s="34"/>
      <c r="E229" s="34"/>
      <c r="F229" s="34"/>
      <c r="G229" s="34"/>
      <c r="I229" s="34"/>
    </row>
    <row r="230" spans="1:9">
      <c r="A230" s="34"/>
      <c r="B230" s="34"/>
      <c r="C230" s="34"/>
      <c r="D230" s="34"/>
      <c r="E230" s="34"/>
      <c r="F230" s="34"/>
      <c r="G230" s="34"/>
      <c r="I230" s="34"/>
    </row>
    <row r="231" spans="1:9">
      <c r="A231" s="34"/>
      <c r="B231" s="34"/>
      <c r="C231" s="34"/>
      <c r="D231" s="34"/>
      <c r="E231" s="34"/>
      <c r="F231" s="34"/>
      <c r="G231" s="34"/>
      <c r="I231" s="34"/>
    </row>
    <row r="232" spans="1:9">
      <c r="A232" s="34"/>
      <c r="B232" s="34"/>
      <c r="C232" s="34"/>
      <c r="D232" s="34"/>
      <c r="E232" s="34"/>
      <c r="F232" s="34"/>
      <c r="G232" s="34"/>
      <c r="I232" s="34"/>
    </row>
    <row r="233" spans="1:9">
      <c r="A233" s="34"/>
      <c r="B233" s="34"/>
      <c r="C233" s="34"/>
      <c r="D233" s="34"/>
      <c r="E233" s="34"/>
      <c r="F233" s="34"/>
      <c r="G233" s="34"/>
      <c r="I233" s="34"/>
    </row>
    <row r="234" spans="1:9">
      <c r="A234" s="34"/>
      <c r="B234" s="34"/>
      <c r="C234" s="34"/>
      <c r="D234" s="34"/>
      <c r="E234" s="34"/>
      <c r="F234" s="34"/>
      <c r="G234" s="34"/>
      <c r="I234" s="34"/>
    </row>
    <row r="235" spans="1:9">
      <c r="A235" s="34"/>
      <c r="B235" s="34"/>
      <c r="C235" s="34"/>
      <c r="D235" s="34"/>
      <c r="E235" s="34"/>
      <c r="F235" s="34"/>
      <c r="G235" s="34"/>
      <c r="I235" s="34"/>
    </row>
    <row r="236" spans="1:9">
      <c r="A236" s="34"/>
      <c r="B236" s="34"/>
      <c r="C236" s="34"/>
      <c r="D236" s="34"/>
      <c r="E236" s="34"/>
      <c r="F236" s="34"/>
      <c r="G236" s="34"/>
      <c r="I236" s="34"/>
    </row>
    <row r="237" spans="1:9">
      <c r="A237" s="34"/>
      <c r="B237" s="34"/>
      <c r="C237" s="34"/>
      <c r="D237" s="34"/>
      <c r="E237" s="34"/>
      <c r="F237" s="34"/>
      <c r="G237" s="34"/>
      <c r="I237" s="34"/>
    </row>
    <row r="238" spans="1:9">
      <c r="A238" s="34"/>
      <c r="B238" s="34"/>
      <c r="C238" s="34"/>
      <c r="D238" s="34"/>
      <c r="E238" s="34"/>
      <c r="F238" s="34"/>
      <c r="G238" s="34"/>
      <c r="I238" s="34"/>
    </row>
    <row r="239" spans="1:9">
      <c r="A239" s="34"/>
      <c r="B239" s="34"/>
      <c r="C239" s="34"/>
      <c r="D239" s="34"/>
      <c r="E239" s="34"/>
      <c r="F239" s="34"/>
      <c r="G239" s="34"/>
      <c r="I239" s="34"/>
    </row>
    <row r="240" spans="1:9">
      <c r="A240" s="34"/>
      <c r="B240" s="34"/>
      <c r="C240" s="34"/>
      <c r="D240" s="34"/>
      <c r="E240" s="34"/>
      <c r="F240" s="34"/>
      <c r="G240" s="34"/>
      <c r="I240" s="34"/>
    </row>
    <row r="241" spans="1:9">
      <c r="A241" s="34"/>
      <c r="B241" s="34"/>
      <c r="C241" s="34"/>
      <c r="D241" s="34"/>
      <c r="E241" s="34"/>
      <c r="F241" s="34"/>
      <c r="G241" s="34"/>
      <c r="I241" s="34"/>
    </row>
    <row r="242" spans="1:9">
      <c r="A242" s="34"/>
      <c r="B242" s="34"/>
      <c r="C242" s="34"/>
      <c r="D242" s="34"/>
      <c r="E242" s="34"/>
      <c r="F242" s="34"/>
      <c r="G242" s="34"/>
      <c r="I242" s="34"/>
    </row>
    <row r="243" spans="1:9">
      <c r="A243" s="34"/>
      <c r="B243" s="34"/>
      <c r="C243" s="34"/>
      <c r="D243" s="34"/>
      <c r="E243" s="34"/>
      <c r="F243" s="34"/>
      <c r="G243" s="34"/>
      <c r="I243" s="34"/>
    </row>
    <row r="244" spans="1:9">
      <c r="A244" s="34"/>
      <c r="B244" s="34"/>
      <c r="C244" s="34"/>
      <c r="D244" s="34"/>
      <c r="E244" s="34"/>
      <c r="F244" s="34"/>
      <c r="G244" s="34"/>
      <c r="I244" s="34"/>
    </row>
    <row r="245" spans="1:9">
      <c r="A245" s="34"/>
      <c r="B245" s="34"/>
      <c r="C245" s="34"/>
      <c r="D245" s="34"/>
      <c r="E245" s="34"/>
      <c r="F245" s="34"/>
      <c r="G245" s="34"/>
      <c r="I245" s="34"/>
    </row>
    <row r="246" spans="1:9">
      <c r="A246" s="34"/>
      <c r="B246" s="34"/>
      <c r="C246" s="34"/>
      <c r="D246" s="34"/>
      <c r="E246" s="34"/>
      <c r="F246" s="34"/>
      <c r="G246" s="34"/>
      <c r="I246" s="34"/>
    </row>
    <row r="247" spans="1:9">
      <c r="A247" s="34"/>
      <c r="B247" s="34"/>
      <c r="C247" s="34"/>
      <c r="D247" s="34"/>
      <c r="E247" s="34"/>
      <c r="F247" s="34"/>
      <c r="G247" s="34"/>
      <c r="I247" s="34"/>
    </row>
    <row r="248" spans="1:9">
      <c r="A248" s="34"/>
      <c r="B248" s="34"/>
      <c r="C248" s="34"/>
      <c r="D248" s="34"/>
      <c r="E248" s="34"/>
      <c r="F248" s="34"/>
      <c r="G248" s="34"/>
      <c r="I248" s="34"/>
    </row>
    <row r="249" spans="1:9">
      <c r="A249" s="34"/>
      <c r="B249" s="34"/>
      <c r="C249" s="34"/>
      <c r="D249" s="34"/>
      <c r="E249" s="34"/>
      <c r="F249" s="34"/>
      <c r="G249" s="34"/>
      <c r="I249" s="34"/>
    </row>
    <row r="250" spans="1:9">
      <c r="A250" s="34"/>
      <c r="B250" s="34"/>
      <c r="C250" s="34"/>
      <c r="D250" s="34"/>
      <c r="E250" s="34"/>
      <c r="F250" s="34"/>
      <c r="G250" s="34"/>
      <c r="I250" s="34"/>
    </row>
    <row r="251" spans="1:9">
      <c r="A251" s="34"/>
      <c r="B251" s="34"/>
      <c r="C251" s="34"/>
      <c r="D251" s="34"/>
      <c r="E251" s="34"/>
      <c r="F251" s="34"/>
      <c r="G251" s="34"/>
      <c r="I251" s="34"/>
    </row>
    <row r="252" spans="1:9">
      <c r="A252" s="34"/>
      <c r="B252" s="34"/>
      <c r="C252" s="34"/>
      <c r="D252" s="34"/>
      <c r="E252" s="34"/>
      <c r="F252" s="34"/>
      <c r="G252" s="34"/>
      <c r="I252" s="34"/>
    </row>
    <row r="253" spans="1:9">
      <c r="A253" s="34"/>
      <c r="B253" s="34"/>
      <c r="C253" s="34"/>
      <c r="D253" s="34"/>
      <c r="E253" s="34"/>
      <c r="F253" s="34"/>
      <c r="G253" s="34"/>
      <c r="I253" s="34"/>
    </row>
    <row r="254" spans="1:9">
      <c r="A254" s="34"/>
      <c r="B254" s="34"/>
      <c r="C254" s="34"/>
      <c r="D254" s="34"/>
      <c r="E254" s="34"/>
      <c r="F254" s="34"/>
      <c r="G254" s="34"/>
      <c r="I254" s="34"/>
    </row>
    <row r="255" spans="1:9">
      <c r="A255" s="34"/>
      <c r="B255" s="34"/>
      <c r="C255" s="34"/>
      <c r="D255" s="34"/>
      <c r="E255" s="34"/>
      <c r="F255" s="34"/>
      <c r="G255" s="34"/>
      <c r="I255" s="34"/>
    </row>
    <row r="256" spans="1:9">
      <c r="A256" s="34"/>
      <c r="B256" s="34"/>
      <c r="C256" s="34"/>
      <c r="D256" s="34"/>
      <c r="E256" s="34"/>
      <c r="F256" s="34"/>
      <c r="G256" s="34"/>
      <c r="I256" s="34"/>
    </row>
    <row r="257" spans="1:9">
      <c r="A257" s="34"/>
      <c r="B257" s="34"/>
      <c r="C257" s="34"/>
      <c r="D257" s="34"/>
      <c r="E257" s="34"/>
      <c r="F257" s="34"/>
      <c r="G257" s="34"/>
      <c r="I257" s="34"/>
    </row>
    <row r="258" spans="1:9">
      <c r="A258" s="34"/>
      <c r="B258" s="34"/>
      <c r="C258" s="34"/>
      <c r="D258" s="34"/>
      <c r="E258" s="34"/>
      <c r="F258" s="34"/>
      <c r="G258" s="34"/>
      <c r="I258" s="34"/>
    </row>
    <row r="259" spans="1:9">
      <c r="A259" s="34"/>
      <c r="B259" s="34"/>
      <c r="C259" s="34"/>
      <c r="D259" s="34"/>
      <c r="E259" s="34"/>
      <c r="F259" s="34"/>
      <c r="G259" s="34"/>
      <c r="I259" s="34"/>
    </row>
    <row r="260" spans="1:9">
      <c r="A260" s="34"/>
      <c r="B260" s="34"/>
      <c r="C260" s="34"/>
      <c r="D260" s="34"/>
      <c r="E260" s="34"/>
      <c r="F260" s="34"/>
      <c r="G260" s="34"/>
      <c r="I260" s="34"/>
    </row>
    <row r="261" spans="1:9">
      <c r="A261" s="34"/>
      <c r="B261" s="34"/>
      <c r="C261" s="34"/>
      <c r="D261" s="34"/>
      <c r="E261" s="34"/>
      <c r="F261" s="34"/>
      <c r="G261" s="34"/>
      <c r="I261" s="34"/>
    </row>
    <row r="262" spans="1:9">
      <c r="A262" s="34"/>
      <c r="B262" s="34"/>
      <c r="C262" s="34"/>
      <c r="D262" s="34"/>
      <c r="E262" s="34"/>
      <c r="F262" s="34"/>
      <c r="G262" s="34"/>
      <c r="I262" s="34"/>
    </row>
    <row r="263" spans="1:9">
      <c r="A263" s="34"/>
      <c r="B263" s="34"/>
      <c r="C263" s="34"/>
      <c r="D263" s="34"/>
      <c r="E263" s="34"/>
      <c r="F263" s="34"/>
      <c r="G263" s="34"/>
      <c r="I263" s="34"/>
    </row>
    <row r="264" spans="1:9">
      <c r="A264" s="34"/>
      <c r="B264" s="34"/>
      <c r="C264" s="34"/>
      <c r="D264" s="34"/>
      <c r="E264" s="34"/>
      <c r="F264" s="34"/>
      <c r="G264" s="34"/>
      <c r="I264" s="34"/>
    </row>
    <row r="265" spans="1:9">
      <c r="A265" s="34"/>
      <c r="B265" s="34"/>
      <c r="C265" s="34"/>
      <c r="D265" s="34"/>
      <c r="E265" s="34"/>
      <c r="F265" s="34"/>
      <c r="G265" s="34"/>
      <c r="I265" s="34"/>
    </row>
    <row r="266" spans="1:9">
      <c r="A266" s="34"/>
      <c r="B266" s="34"/>
      <c r="C266" s="34"/>
      <c r="D266" s="34"/>
      <c r="E266" s="34"/>
      <c r="F266" s="34"/>
      <c r="G266" s="34"/>
      <c r="I266" s="34"/>
    </row>
    <row r="267" spans="1:9">
      <c r="A267" s="34"/>
      <c r="B267" s="34"/>
      <c r="C267" s="34"/>
      <c r="D267" s="34"/>
      <c r="E267" s="34"/>
      <c r="F267" s="34"/>
      <c r="G267" s="34"/>
      <c r="I267" s="34"/>
    </row>
    <row r="268" spans="1:9">
      <c r="A268" s="34"/>
      <c r="B268" s="34"/>
      <c r="C268" s="34"/>
      <c r="D268" s="34"/>
      <c r="E268" s="34"/>
      <c r="F268" s="34"/>
      <c r="G268" s="34"/>
      <c r="I268" s="34"/>
    </row>
    <row r="269" spans="1:9">
      <c r="A269" s="34"/>
      <c r="B269" s="34"/>
      <c r="C269" s="34"/>
      <c r="D269" s="34"/>
      <c r="E269" s="34"/>
      <c r="F269" s="34"/>
      <c r="G269" s="34"/>
      <c r="I269" s="34"/>
    </row>
    <row r="270" spans="1:9">
      <c r="A270" s="34"/>
      <c r="B270" s="34"/>
      <c r="C270" s="34"/>
      <c r="D270" s="34"/>
      <c r="E270" s="34"/>
      <c r="F270" s="34"/>
      <c r="G270" s="34"/>
      <c r="I270" s="34"/>
    </row>
    <row r="271" spans="1:9">
      <c r="A271" s="34"/>
      <c r="B271" s="34"/>
      <c r="C271" s="34"/>
      <c r="D271" s="34"/>
      <c r="E271" s="34"/>
      <c r="F271" s="34"/>
      <c r="G271" s="34"/>
      <c r="I271" s="34"/>
    </row>
    <row r="272" spans="1:9">
      <c r="A272" s="34"/>
      <c r="B272" s="34"/>
      <c r="C272" s="34"/>
      <c r="D272" s="34"/>
      <c r="E272" s="34"/>
      <c r="F272" s="34"/>
      <c r="G272" s="34"/>
      <c r="I272" s="34"/>
    </row>
    <row r="273" spans="1:9">
      <c r="A273" s="34"/>
      <c r="B273" s="34"/>
      <c r="C273" s="34"/>
      <c r="D273" s="34"/>
      <c r="E273" s="34"/>
      <c r="F273" s="34"/>
      <c r="G273" s="34"/>
      <c r="I273" s="34"/>
    </row>
    <row r="274" spans="1:9">
      <c r="A274" s="34"/>
      <c r="B274" s="34"/>
      <c r="C274" s="34"/>
      <c r="D274" s="34"/>
      <c r="E274" s="34"/>
      <c r="F274" s="34"/>
      <c r="G274" s="34"/>
      <c r="I274" s="34"/>
    </row>
    <row r="275" spans="1:9">
      <c r="A275" s="34"/>
      <c r="B275" s="34"/>
      <c r="C275" s="34"/>
      <c r="D275" s="34"/>
      <c r="E275" s="34"/>
      <c r="F275" s="34"/>
      <c r="G275" s="34"/>
      <c r="I275" s="34"/>
    </row>
    <row r="276" spans="1:9">
      <c r="A276" s="34"/>
      <c r="B276" s="34"/>
      <c r="C276" s="34"/>
      <c r="D276" s="34"/>
      <c r="E276" s="34"/>
      <c r="F276" s="34"/>
      <c r="G276" s="34"/>
      <c r="I276" s="34"/>
    </row>
    <row r="277" spans="1:9">
      <c r="A277" s="34"/>
      <c r="B277" s="34"/>
      <c r="C277" s="34"/>
      <c r="D277" s="34"/>
      <c r="E277" s="34"/>
      <c r="F277" s="34"/>
      <c r="G277" s="34"/>
      <c r="I277" s="34"/>
    </row>
    <row r="278" spans="1:9">
      <c r="A278" s="34"/>
      <c r="B278" s="34"/>
      <c r="C278" s="34"/>
      <c r="D278" s="34"/>
      <c r="E278" s="34"/>
      <c r="F278" s="34"/>
      <c r="G278" s="34"/>
      <c r="I278" s="34"/>
    </row>
    <row r="279" spans="1:9">
      <c r="A279" s="34"/>
      <c r="B279" s="34"/>
      <c r="C279" s="34"/>
      <c r="D279" s="34"/>
      <c r="E279" s="34"/>
      <c r="F279" s="34"/>
      <c r="G279" s="34"/>
      <c r="I279" s="34"/>
    </row>
    <row r="280" spans="1:9">
      <c r="A280" s="34"/>
      <c r="B280" s="34"/>
      <c r="C280" s="34"/>
      <c r="D280" s="34"/>
      <c r="E280" s="34"/>
      <c r="F280" s="34"/>
      <c r="G280" s="34"/>
      <c r="I280" s="34"/>
    </row>
    <row r="281" spans="1:9">
      <c r="A281" s="34"/>
      <c r="B281" s="34"/>
      <c r="C281" s="34"/>
      <c r="D281" s="34"/>
      <c r="E281" s="34"/>
      <c r="F281" s="34"/>
      <c r="G281" s="34"/>
      <c r="I281" s="34"/>
    </row>
    <row r="282" spans="1:9">
      <c r="A282" s="34"/>
      <c r="B282" s="34"/>
      <c r="C282" s="34"/>
      <c r="D282" s="34"/>
      <c r="E282" s="34"/>
      <c r="F282" s="34"/>
      <c r="G282" s="34"/>
      <c r="I282" s="34"/>
    </row>
    <row r="283" spans="1:9">
      <c r="A283" s="34"/>
      <c r="B283" s="34"/>
      <c r="C283" s="34"/>
      <c r="D283" s="34"/>
      <c r="E283" s="34"/>
      <c r="F283" s="34"/>
      <c r="G283" s="34"/>
      <c r="I283" s="34"/>
    </row>
    <row r="284" spans="1:9">
      <c r="A284" s="34"/>
      <c r="B284" s="34"/>
      <c r="C284" s="34"/>
      <c r="D284" s="34"/>
      <c r="E284" s="34"/>
      <c r="F284" s="34"/>
      <c r="G284" s="34"/>
      <c r="I284" s="34"/>
    </row>
    <row r="285" spans="1:9">
      <c r="A285" s="34"/>
      <c r="B285" s="34"/>
      <c r="C285" s="34"/>
      <c r="D285" s="34"/>
      <c r="E285" s="34"/>
      <c r="F285" s="34"/>
      <c r="G285" s="34"/>
      <c r="I285" s="34"/>
    </row>
    <row r="286" spans="1:9">
      <c r="A286" s="34"/>
      <c r="B286" s="34"/>
      <c r="C286" s="34"/>
      <c r="D286" s="34"/>
      <c r="E286" s="34"/>
      <c r="F286" s="34"/>
      <c r="G286" s="34"/>
      <c r="I286" s="34"/>
    </row>
    <row r="287" spans="1:9">
      <c r="A287" s="34"/>
      <c r="B287" s="34"/>
      <c r="C287" s="34"/>
      <c r="D287" s="34"/>
      <c r="E287" s="34"/>
      <c r="F287" s="34"/>
      <c r="G287" s="34"/>
      <c r="I287" s="34"/>
    </row>
    <row r="288" spans="1:9">
      <c r="A288" s="34"/>
      <c r="B288" s="34"/>
      <c r="C288" s="34"/>
      <c r="D288" s="34"/>
      <c r="E288" s="34"/>
      <c r="F288" s="34"/>
      <c r="G288" s="34"/>
      <c r="I288" s="34"/>
    </row>
    <row r="289" spans="1:9">
      <c r="A289" s="34"/>
      <c r="B289" s="34"/>
      <c r="C289" s="34"/>
      <c r="D289" s="34"/>
      <c r="E289" s="34"/>
      <c r="F289" s="34"/>
      <c r="G289" s="34"/>
      <c r="I289" s="34"/>
    </row>
    <row r="290" spans="1:9">
      <c r="A290" s="34"/>
      <c r="B290" s="34"/>
      <c r="C290" s="34"/>
      <c r="D290" s="34"/>
      <c r="E290" s="34"/>
      <c r="F290" s="34"/>
      <c r="G290" s="34"/>
      <c r="I290" s="34"/>
    </row>
    <row r="291" spans="1:9">
      <c r="A291" s="34"/>
      <c r="B291" s="34"/>
      <c r="C291" s="34"/>
      <c r="D291" s="34"/>
      <c r="E291" s="34"/>
      <c r="F291" s="34"/>
      <c r="G291" s="34"/>
      <c r="I291" s="34"/>
    </row>
    <row r="292" spans="1:9">
      <c r="A292" s="34"/>
      <c r="B292" s="34"/>
      <c r="C292" s="34"/>
      <c r="D292" s="34"/>
      <c r="E292" s="34"/>
      <c r="F292" s="34"/>
      <c r="G292" s="34"/>
      <c r="I292" s="34"/>
    </row>
    <row r="293" spans="1:9">
      <c r="A293" s="34"/>
      <c r="B293" s="34"/>
      <c r="C293" s="34"/>
      <c r="D293" s="34"/>
      <c r="E293" s="34"/>
      <c r="F293" s="34"/>
      <c r="G293" s="34"/>
      <c r="I293" s="34"/>
    </row>
    <row r="294" spans="1:9">
      <c r="A294" s="34"/>
      <c r="B294" s="34"/>
      <c r="C294" s="34"/>
      <c r="D294" s="34"/>
      <c r="E294" s="34"/>
      <c r="F294" s="34"/>
      <c r="G294" s="34"/>
      <c r="I294" s="34"/>
    </row>
    <row r="295" spans="1:9">
      <c r="A295" s="34"/>
      <c r="B295" s="34"/>
      <c r="C295" s="34"/>
      <c r="D295" s="34"/>
      <c r="E295" s="34"/>
      <c r="F295" s="34"/>
      <c r="G295" s="34"/>
      <c r="I295" s="34"/>
    </row>
    <row r="296" spans="1:9">
      <c r="A296" s="34"/>
      <c r="B296" s="34"/>
      <c r="C296" s="34"/>
      <c r="D296" s="34"/>
      <c r="E296" s="34"/>
      <c r="F296" s="34"/>
      <c r="G296" s="34"/>
      <c r="I296" s="34"/>
    </row>
    <row r="297" spans="1:9">
      <c r="A297" s="34"/>
      <c r="B297" s="34"/>
      <c r="C297" s="34"/>
      <c r="D297" s="34"/>
      <c r="E297" s="34"/>
      <c r="F297" s="34"/>
      <c r="G297" s="34"/>
      <c r="I297" s="34"/>
    </row>
    <row r="298" spans="1:9">
      <c r="A298" s="34"/>
      <c r="B298" s="34"/>
      <c r="C298" s="34"/>
      <c r="D298" s="34"/>
      <c r="E298" s="34"/>
      <c r="F298" s="34"/>
      <c r="G298" s="34"/>
      <c r="I298" s="34"/>
    </row>
    <row r="299" spans="1:9">
      <c r="A299" s="34"/>
      <c r="B299" s="34"/>
      <c r="C299" s="34"/>
      <c r="D299" s="34"/>
      <c r="E299" s="34"/>
      <c r="F299" s="34"/>
      <c r="G299" s="34"/>
      <c r="I299" s="34"/>
    </row>
    <row r="300" spans="1:9">
      <c r="A300" s="34"/>
      <c r="B300" s="34"/>
      <c r="C300" s="34"/>
      <c r="D300" s="34"/>
      <c r="E300" s="34"/>
      <c r="F300" s="34"/>
      <c r="G300" s="34"/>
      <c r="I300" s="34"/>
    </row>
    <row r="301" spans="1:9">
      <c r="A301" s="34"/>
      <c r="B301" s="34"/>
      <c r="C301" s="34"/>
      <c r="D301" s="34"/>
      <c r="E301" s="34"/>
      <c r="F301" s="34"/>
      <c r="G301" s="34"/>
      <c r="I301" s="34"/>
    </row>
    <row r="302" spans="1:9">
      <c r="A302" s="34"/>
      <c r="B302" s="34"/>
      <c r="C302" s="34"/>
      <c r="D302" s="34"/>
      <c r="E302" s="34"/>
      <c r="F302" s="34"/>
      <c r="G302" s="34"/>
      <c r="I302" s="34"/>
    </row>
    <row r="303" spans="1:9">
      <c r="A303" s="34"/>
      <c r="B303" s="34"/>
      <c r="C303" s="34"/>
      <c r="D303" s="34"/>
      <c r="E303" s="34"/>
      <c r="F303" s="34"/>
      <c r="G303" s="34"/>
      <c r="I303" s="34"/>
    </row>
    <row r="304" spans="1:9">
      <c r="A304" s="34"/>
      <c r="B304" s="34"/>
      <c r="C304" s="34"/>
      <c r="D304" s="34"/>
      <c r="E304" s="34"/>
      <c r="F304" s="34"/>
      <c r="G304" s="34"/>
      <c r="I304" s="34"/>
    </row>
    <row r="305" spans="1:9">
      <c r="A305" s="34"/>
      <c r="B305" s="34"/>
      <c r="C305" s="34"/>
      <c r="D305" s="34"/>
      <c r="E305" s="34"/>
      <c r="F305" s="34"/>
      <c r="G305" s="34"/>
      <c r="I305" s="34"/>
    </row>
    <row r="306" spans="1:9">
      <c r="A306" s="34"/>
      <c r="B306" s="34"/>
      <c r="C306" s="34"/>
      <c r="D306" s="34"/>
      <c r="E306" s="34"/>
      <c r="F306" s="34"/>
      <c r="G306" s="34"/>
      <c r="I306" s="34"/>
    </row>
    <row r="307" spans="1:9">
      <c r="A307" s="34"/>
      <c r="B307" s="34"/>
      <c r="C307" s="34"/>
      <c r="D307" s="34"/>
      <c r="E307" s="34"/>
      <c r="F307" s="34"/>
      <c r="G307" s="34"/>
      <c r="I307" s="34"/>
    </row>
    <row r="308" spans="1:9">
      <c r="A308" s="34"/>
      <c r="B308" s="34"/>
      <c r="C308" s="34"/>
      <c r="D308" s="34"/>
      <c r="E308" s="34"/>
      <c r="F308" s="34"/>
      <c r="G308" s="34"/>
      <c r="I308" s="34"/>
    </row>
    <row r="309" spans="1:9">
      <c r="A309" s="34"/>
      <c r="B309" s="34"/>
      <c r="C309" s="34"/>
      <c r="D309" s="34"/>
      <c r="E309" s="34"/>
      <c r="F309" s="34"/>
      <c r="G309" s="34"/>
      <c r="I309" s="34"/>
    </row>
    <row r="310" spans="1:9">
      <c r="A310" s="34"/>
      <c r="B310" s="34"/>
      <c r="C310" s="34"/>
      <c r="D310" s="34"/>
      <c r="E310" s="34"/>
      <c r="F310" s="34"/>
      <c r="G310" s="34"/>
      <c r="I310" s="34"/>
    </row>
    <row r="311" spans="1:9">
      <c r="A311" s="34"/>
      <c r="B311" s="34"/>
      <c r="C311" s="34"/>
      <c r="D311" s="34"/>
      <c r="E311" s="34"/>
      <c r="F311" s="34"/>
      <c r="G311" s="34"/>
      <c r="I311" s="34"/>
    </row>
    <row r="312" spans="1:9">
      <c r="A312" s="34"/>
      <c r="B312" s="34"/>
      <c r="C312" s="34"/>
      <c r="D312" s="34"/>
      <c r="E312" s="34"/>
      <c r="F312" s="34"/>
      <c r="G312" s="34"/>
      <c r="I312" s="34"/>
    </row>
    <row r="313" spans="1:9">
      <c r="A313" s="34"/>
      <c r="B313" s="34"/>
      <c r="C313" s="34"/>
      <c r="D313" s="34"/>
      <c r="E313" s="34"/>
      <c r="F313" s="34"/>
      <c r="G313" s="34"/>
      <c r="I313" s="34"/>
    </row>
    <row r="314" spans="1:9">
      <c r="A314" s="34"/>
      <c r="B314" s="34"/>
      <c r="C314" s="34"/>
      <c r="D314" s="34"/>
      <c r="E314" s="34"/>
      <c r="F314" s="34"/>
      <c r="G314" s="34"/>
      <c r="I314" s="34"/>
    </row>
    <row r="315" spans="1:9">
      <c r="A315" s="34"/>
      <c r="B315" s="34"/>
      <c r="C315" s="34"/>
      <c r="D315" s="34"/>
      <c r="E315" s="34"/>
      <c r="F315" s="34"/>
      <c r="G315" s="34"/>
      <c r="I315" s="34"/>
    </row>
    <row r="316" spans="1:9">
      <c r="A316" s="34"/>
      <c r="B316" s="34"/>
      <c r="C316" s="34"/>
      <c r="D316" s="34"/>
      <c r="E316" s="34"/>
      <c r="F316" s="34"/>
      <c r="G316" s="34"/>
      <c r="I316" s="34"/>
    </row>
    <row r="317" spans="1:9">
      <c r="A317" s="34"/>
      <c r="B317" s="34"/>
      <c r="C317" s="34"/>
      <c r="D317" s="34"/>
      <c r="E317" s="34"/>
      <c r="F317" s="34"/>
      <c r="G317" s="34"/>
      <c r="I317" s="34"/>
    </row>
    <row r="318" spans="1:9">
      <c r="A318" s="34"/>
      <c r="B318" s="34"/>
      <c r="C318" s="34"/>
      <c r="D318" s="34"/>
      <c r="E318" s="34"/>
      <c r="F318" s="34"/>
      <c r="G318" s="34"/>
      <c r="I318" s="34"/>
    </row>
    <row r="319" spans="1:9">
      <c r="A319" s="34"/>
      <c r="B319" s="34"/>
      <c r="C319" s="34"/>
      <c r="D319" s="34"/>
      <c r="E319" s="34"/>
      <c r="F319" s="34"/>
      <c r="G319" s="34"/>
      <c r="I319" s="34"/>
    </row>
    <row r="320" spans="1:9">
      <c r="A320" s="34"/>
      <c r="B320" s="34"/>
      <c r="C320" s="34"/>
      <c r="D320" s="34"/>
      <c r="E320" s="34"/>
      <c r="F320" s="34"/>
      <c r="G320" s="34"/>
      <c r="I320" s="34"/>
    </row>
    <row r="321" spans="1:9">
      <c r="A321" s="34"/>
      <c r="B321" s="34"/>
      <c r="C321" s="34"/>
      <c r="D321" s="34"/>
      <c r="E321" s="34"/>
      <c r="F321" s="34"/>
      <c r="G321" s="34"/>
      <c r="I321" s="34"/>
    </row>
    <row r="322" spans="1:9">
      <c r="A322" s="34"/>
      <c r="B322" s="34"/>
      <c r="C322" s="34"/>
      <c r="D322" s="34"/>
      <c r="E322" s="34"/>
      <c r="F322" s="34"/>
      <c r="G322" s="34"/>
      <c r="I322" s="34"/>
    </row>
    <row r="323" spans="1:9">
      <c r="A323" s="34"/>
      <c r="B323" s="34"/>
      <c r="C323" s="34"/>
      <c r="D323" s="34"/>
      <c r="E323" s="34"/>
      <c r="F323" s="34"/>
      <c r="G323" s="34"/>
      <c r="I323" s="34"/>
    </row>
    <row r="324" spans="1:9">
      <c r="A324" s="34"/>
      <c r="B324" s="34"/>
      <c r="C324" s="34"/>
      <c r="D324" s="34"/>
      <c r="E324" s="34"/>
      <c r="F324" s="34"/>
      <c r="G324" s="34"/>
      <c r="I324" s="34"/>
    </row>
    <row r="325" spans="1:9">
      <c r="A325" s="34"/>
      <c r="B325" s="34"/>
      <c r="C325" s="34"/>
      <c r="D325" s="34"/>
      <c r="E325" s="34"/>
      <c r="F325" s="34"/>
      <c r="G325" s="34"/>
      <c r="I325" s="34"/>
    </row>
    <row r="326" spans="1:9">
      <c r="A326" s="34"/>
      <c r="B326" s="34"/>
      <c r="C326" s="34"/>
      <c r="D326" s="34"/>
      <c r="E326" s="34"/>
      <c r="F326" s="34"/>
      <c r="G326" s="34"/>
      <c r="I326" s="34"/>
    </row>
    <row r="327" spans="1:9">
      <c r="A327" s="34"/>
      <c r="B327" s="34"/>
      <c r="C327" s="34"/>
      <c r="D327" s="34"/>
      <c r="E327" s="34"/>
      <c r="F327" s="34"/>
      <c r="G327" s="34"/>
      <c r="I327" s="34"/>
    </row>
    <row r="328" spans="1:9">
      <c r="A328" s="34"/>
      <c r="B328" s="34"/>
      <c r="C328" s="34"/>
      <c r="D328" s="34"/>
      <c r="E328" s="34"/>
      <c r="F328" s="34"/>
      <c r="G328" s="34"/>
      <c r="I328" s="34"/>
    </row>
    <row r="329" spans="1:9">
      <c r="A329" s="34"/>
      <c r="B329" s="34"/>
      <c r="C329" s="34"/>
      <c r="D329" s="34"/>
      <c r="E329" s="34"/>
      <c r="F329" s="34"/>
      <c r="G329" s="34"/>
      <c r="I329" s="34"/>
    </row>
    <row r="330" spans="1:9">
      <c r="A330" s="34"/>
      <c r="B330" s="34"/>
      <c r="C330" s="34"/>
      <c r="D330" s="34"/>
      <c r="E330" s="34"/>
      <c r="F330" s="34"/>
      <c r="G330" s="34"/>
      <c r="I330" s="34"/>
    </row>
    <row r="331" spans="1:9">
      <c r="A331" s="34"/>
      <c r="B331" s="34"/>
      <c r="C331" s="34"/>
      <c r="D331" s="34"/>
      <c r="E331" s="34"/>
      <c r="F331" s="34"/>
      <c r="G331" s="34"/>
      <c r="I331" s="34"/>
    </row>
    <row r="332" spans="1:9">
      <c r="A332" s="34"/>
      <c r="B332" s="34"/>
      <c r="C332" s="34"/>
      <c r="D332" s="34"/>
      <c r="E332" s="34"/>
      <c r="F332" s="34"/>
      <c r="G332" s="34"/>
      <c r="I332" s="34"/>
    </row>
    <row r="333" spans="1:9">
      <c r="A333" s="34"/>
      <c r="B333" s="34"/>
      <c r="C333" s="34"/>
      <c r="D333" s="34"/>
      <c r="E333" s="34"/>
      <c r="F333" s="34"/>
      <c r="G333" s="34"/>
      <c r="I333" s="34"/>
    </row>
    <row r="334" spans="1:9">
      <c r="A334" s="34"/>
      <c r="B334" s="34"/>
      <c r="C334" s="34"/>
      <c r="D334" s="34"/>
      <c r="E334" s="34"/>
      <c r="F334" s="34"/>
      <c r="G334" s="34"/>
      <c r="I334" s="34"/>
    </row>
    <row r="335" spans="1:9">
      <c r="A335" s="34"/>
      <c r="B335" s="34"/>
      <c r="C335" s="34"/>
      <c r="D335" s="34"/>
      <c r="E335" s="34"/>
      <c r="F335" s="34"/>
      <c r="G335" s="34"/>
      <c r="I335" s="34"/>
    </row>
    <row r="336" spans="1:9">
      <c r="A336" s="34"/>
      <c r="B336" s="34"/>
      <c r="C336" s="34"/>
      <c r="D336" s="34"/>
      <c r="E336" s="34"/>
      <c r="F336" s="34"/>
      <c r="G336" s="34"/>
      <c r="I336" s="34"/>
    </row>
    <row r="337" spans="1:9">
      <c r="A337" s="34"/>
      <c r="B337" s="34"/>
      <c r="C337" s="34"/>
      <c r="D337" s="34"/>
      <c r="E337" s="34"/>
      <c r="F337" s="34"/>
      <c r="G337" s="34"/>
      <c r="I337" s="34"/>
    </row>
    <row r="338" spans="1:9">
      <c r="A338" s="34"/>
      <c r="B338" s="34"/>
      <c r="C338" s="34"/>
      <c r="D338" s="34"/>
      <c r="E338" s="34"/>
      <c r="F338" s="34"/>
      <c r="G338" s="34"/>
      <c r="I338" s="34"/>
    </row>
    <row r="339" spans="1:9">
      <c r="A339" s="34"/>
      <c r="B339" s="34"/>
      <c r="C339" s="34"/>
      <c r="D339" s="34"/>
      <c r="E339" s="34"/>
      <c r="F339" s="34"/>
      <c r="G339" s="34"/>
      <c r="I339" s="34"/>
    </row>
    <row r="340" spans="1:9">
      <c r="A340" s="34"/>
      <c r="B340" s="34"/>
      <c r="C340" s="34"/>
      <c r="D340" s="34"/>
      <c r="E340" s="34"/>
      <c r="F340" s="34"/>
      <c r="G340" s="34"/>
      <c r="I340" s="34"/>
    </row>
    <row r="341" spans="1:9">
      <c r="A341" s="34"/>
      <c r="B341" s="34"/>
      <c r="C341" s="34"/>
      <c r="D341" s="34"/>
      <c r="E341" s="34"/>
      <c r="F341" s="34"/>
      <c r="G341" s="34"/>
      <c r="I341" s="34"/>
    </row>
    <row r="342" spans="1:9">
      <c r="A342" s="34"/>
      <c r="B342" s="34"/>
      <c r="C342" s="34"/>
      <c r="D342" s="34"/>
      <c r="E342" s="34"/>
      <c r="F342" s="34"/>
      <c r="G342" s="34"/>
      <c r="I342" s="34"/>
    </row>
    <row r="343" spans="1:9">
      <c r="A343" s="34"/>
      <c r="B343" s="34"/>
      <c r="C343" s="34"/>
      <c r="D343" s="34"/>
      <c r="E343" s="34"/>
      <c r="F343" s="34"/>
      <c r="G343" s="34"/>
      <c r="I343" s="34"/>
    </row>
    <row r="344" spans="1:9">
      <c r="A344" s="34"/>
      <c r="B344" s="34"/>
      <c r="C344" s="34"/>
      <c r="D344" s="34"/>
      <c r="E344" s="34"/>
      <c r="F344" s="34"/>
      <c r="G344" s="34"/>
      <c r="I344" s="34"/>
    </row>
    <row r="345" spans="1:9">
      <c r="A345" s="34"/>
      <c r="B345" s="34"/>
      <c r="C345" s="34"/>
      <c r="D345" s="34"/>
      <c r="E345" s="34"/>
      <c r="F345" s="34"/>
      <c r="G345" s="34"/>
      <c r="I345" s="34"/>
    </row>
    <row r="346" spans="1:9">
      <c r="A346" s="34"/>
      <c r="B346" s="34"/>
      <c r="C346" s="34"/>
      <c r="D346" s="34"/>
      <c r="E346" s="34"/>
      <c r="F346" s="34"/>
      <c r="G346" s="34"/>
      <c r="I346" s="34"/>
    </row>
    <row r="347" spans="1:9">
      <c r="A347" s="34"/>
      <c r="B347" s="34"/>
      <c r="C347" s="34"/>
      <c r="D347" s="34"/>
      <c r="E347" s="34"/>
      <c r="F347" s="34"/>
      <c r="G347" s="34"/>
      <c r="I347" s="34"/>
    </row>
    <row r="348" spans="1:9">
      <c r="A348" s="34"/>
      <c r="B348" s="34"/>
      <c r="C348" s="34"/>
      <c r="D348" s="34"/>
      <c r="E348" s="34"/>
      <c r="F348" s="34"/>
      <c r="G348" s="34"/>
      <c r="I348" s="34"/>
    </row>
    <row r="349" spans="1:9">
      <c r="A349" s="34"/>
      <c r="B349" s="34"/>
      <c r="C349" s="34"/>
      <c r="D349" s="34"/>
      <c r="E349" s="34"/>
      <c r="F349" s="34"/>
      <c r="G349" s="34"/>
      <c r="I349" s="34"/>
    </row>
    <row r="350" spans="1:9">
      <c r="A350" s="34"/>
      <c r="B350" s="34"/>
      <c r="C350" s="34"/>
      <c r="D350" s="34"/>
      <c r="E350" s="34"/>
      <c r="F350" s="34"/>
      <c r="G350" s="34"/>
      <c r="I350" s="34"/>
    </row>
    <row r="351" spans="1:9">
      <c r="A351" s="34"/>
      <c r="B351" s="34"/>
      <c r="C351" s="34"/>
      <c r="D351" s="34"/>
      <c r="E351" s="34"/>
      <c r="F351" s="34"/>
      <c r="G351" s="34"/>
      <c r="I351" s="34"/>
    </row>
    <row r="352" spans="1:9">
      <c r="A352" s="34"/>
      <c r="B352" s="34"/>
      <c r="C352" s="34"/>
      <c r="D352" s="34"/>
      <c r="E352" s="34"/>
      <c r="F352" s="34"/>
      <c r="G352" s="34"/>
      <c r="I352" s="34"/>
    </row>
    <row r="353" spans="1:9">
      <c r="A353" s="34"/>
      <c r="B353" s="34"/>
      <c r="C353" s="34"/>
      <c r="D353" s="34"/>
      <c r="E353" s="34"/>
      <c r="F353" s="34"/>
      <c r="G353" s="34"/>
      <c r="I353" s="34"/>
    </row>
    <row r="354" spans="1:9">
      <c r="A354" s="34"/>
      <c r="B354" s="34"/>
      <c r="C354" s="34"/>
      <c r="D354" s="34"/>
      <c r="E354" s="34"/>
      <c r="F354" s="34"/>
      <c r="G354" s="34"/>
      <c r="I354" s="34"/>
    </row>
    <row r="355" spans="1:9">
      <c r="A355" s="34"/>
      <c r="B355" s="34"/>
      <c r="C355" s="34"/>
      <c r="D355" s="34"/>
      <c r="E355" s="34"/>
      <c r="F355" s="34"/>
      <c r="G355" s="34"/>
      <c r="I355" s="34"/>
    </row>
    <row r="356" spans="1:9">
      <c r="A356" s="34"/>
      <c r="B356" s="34"/>
      <c r="C356" s="34"/>
      <c r="D356" s="34"/>
      <c r="E356" s="34"/>
      <c r="F356" s="34"/>
      <c r="G356" s="34"/>
      <c r="I356" s="34"/>
    </row>
    <row r="357" spans="1:9">
      <c r="A357" s="34"/>
      <c r="B357" s="34"/>
      <c r="C357" s="34"/>
      <c r="D357" s="34"/>
      <c r="E357" s="34"/>
      <c r="F357" s="34"/>
      <c r="G357" s="34"/>
      <c r="I357" s="34"/>
    </row>
    <row r="358" spans="1:9">
      <c r="A358" s="34"/>
      <c r="B358" s="34"/>
      <c r="C358" s="34"/>
      <c r="D358" s="34"/>
      <c r="E358" s="34"/>
      <c r="F358" s="34"/>
      <c r="G358" s="34"/>
      <c r="I358" s="34"/>
    </row>
    <row r="359" spans="1:9">
      <c r="A359" s="34"/>
      <c r="B359" s="34"/>
      <c r="C359" s="34"/>
      <c r="D359" s="34"/>
      <c r="E359" s="34"/>
      <c r="F359" s="34"/>
      <c r="G359" s="34"/>
      <c r="I359" s="34"/>
    </row>
    <row r="360" spans="1:9">
      <c r="A360" s="34"/>
      <c r="B360" s="34"/>
      <c r="C360" s="34"/>
      <c r="D360" s="34"/>
      <c r="E360" s="34"/>
      <c r="F360" s="34"/>
      <c r="G360" s="34"/>
      <c r="I360" s="34"/>
    </row>
    <row r="361" spans="1:9">
      <c r="A361" s="34"/>
      <c r="B361" s="34"/>
      <c r="C361" s="34"/>
      <c r="D361" s="34"/>
      <c r="E361" s="34"/>
      <c r="F361" s="34"/>
      <c r="G361" s="34"/>
      <c r="I361" s="34"/>
    </row>
    <row r="362" spans="1:9">
      <c r="A362" s="34"/>
      <c r="B362" s="34"/>
      <c r="C362" s="34"/>
      <c r="D362" s="34"/>
      <c r="E362" s="34"/>
      <c r="F362" s="34"/>
      <c r="G362" s="34"/>
      <c r="I362" s="34"/>
    </row>
    <row r="363" spans="1:9">
      <c r="A363" s="34"/>
      <c r="B363" s="34"/>
      <c r="C363" s="34"/>
      <c r="D363" s="34"/>
      <c r="E363" s="34"/>
      <c r="F363" s="34"/>
      <c r="G363" s="34"/>
      <c r="I363" s="34"/>
    </row>
    <row r="364" spans="1:9">
      <c r="A364" s="34"/>
      <c r="B364" s="34"/>
      <c r="C364" s="34"/>
      <c r="D364" s="34"/>
      <c r="E364" s="34"/>
      <c r="F364" s="34"/>
      <c r="G364" s="34"/>
      <c r="I364" s="34"/>
    </row>
    <row r="365" spans="1:9">
      <c r="A365" s="34"/>
      <c r="B365" s="34"/>
      <c r="C365" s="34"/>
      <c r="D365" s="34"/>
      <c r="E365" s="34"/>
      <c r="F365" s="34"/>
      <c r="G365" s="34"/>
      <c r="I365" s="34"/>
    </row>
    <row r="366" spans="1:9">
      <c r="A366" s="34"/>
      <c r="B366" s="34"/>
      <c r="C366" s="34"/>
      <c r="D366" s="34"/>
      <c r="E366" s="34"/>
      <c r="F366" s="34"/>
      <c r="G366" s="34"/>
      <c r="I366" s="34"/>
    </row>
    <row r="367" spans="1:9">
      <c r="A367" s="34"/>
      <c r="B367" s="34"/>
      <c r="C367" s="34"/>
      <c r="D367" s="34"/>
      <c r="E367" s="34"/>
      <c r="F367" s="34"/>
      <c r="G367" s="34"/>
      <c r="I367" s="34"/>
    </row>
    <row r="368" spans="1:9">
      <c r="A368" s="34"/>
      <c r="B368" s="34"/>
      <c r="C368" s="34"/>
      <c r="D368" s="34"/>
      <c r="E368" s="34"/>
      <c r="F368" s="34"/>
      <c r="G368" s="34"/>
      <c r="I368" s="34"/>
    </row>
    <row r="369" spans="1:9">
      <c r="A369" s="34"/>
      <c r="B369" s="34"/>
      <c r="C369" s="34"/>
      <c r="D369" s="34"/>
      <c r="E369" s="34"/>
      <c r="F369" s="34"/>
      <c r="G369" s="34"/>
      <c r="I369" s="34"/>
    </row>
    <row r="370" spans="1:9">
      <c r="A370" s="34"/>
      <c r="B370" s="34"/>
      <c r="C370" s="34"/>
      <c r="D370" s="34"/>
      <c r="E370" s="34"/>
      <c r="F370" s="34"/>
      <c r="G370" s="34"/>
      <c r="I370" s="34"/>
    </row>
    <row r="371" spans="1:9">
      <c r="A371" s="34"/>
      <c r="B371" s="34"/>
      <c r="C371" s="34"/>
      <c r="D371" s="34"/>
      <c r="E371" s="34"/>
      <c r="F371" s="34"/>
      <c r="G371" s="34"/>
      <c r="I371" s="34"/>
    </row>
    <row r="372" spans="1:9">
      <c r="A372" s="34"/>
      <c r="B372" s="34"/>
      <c r="C372" s="34"/>
      <c r="D372" s="34"/>
      <c r="E372" s="34"/>
      <c r="F372" s="34"/>
      <c r="G372" s="34"/>
      <c r="I372" s="34"/>
    </row>
    <row r="373" spans="1:9">
      <c r="A373" s="34"/>
      <c r="B373" s="34"/>
      <c r="C373" s="34"/>
      <c r="D373" s="34"/>
      <c r="E373" s="34"/>
      <c r="F373" s="34"/>
      <c r="G373" s="34"/>
      <c r="I373" s="34"/>
    </row>
    <row r="374" spans="1:9">
      <c r="A374" s="34"/>
      <c r="B374" s="34"/>
      <c r="C374" s="34"/>
      <c r="D374" s="34"/>
      <c r="E374" s="34"/>
      <c r="F374" s="34"/>
      <c r="G374" s="34"/>
      <c r="I374" s="34"/>
    </row>
    <row r="375" spans="1:9">
      <c r="A375" s="34"/>
      <c r="B375" s="34"/>
      <c r="C375" s="34"/>
      <c r="D375" s="34"/>
      <c r="E375" s="34"/>
      <c r="F375" s="34"/>
      <c r="G375" s="34"/>
      <c r="I375" s="34"/>
    </row>
    <row r="376" spans="1:9">
      <c r="A376" s="34"/>
      <c r="B376" s="34"/>
      <c r="C376" s="34"/>
      <c r="D376" s="34"/>
      <c r="E376" s="34"/>
      <c r="F376" s="34"/>
      <c r="G376" s="34"/>
      <c r="I376" s="34"/>
    </row>
    <row r="377" spans="1:9">
      <c r="A377" s="34"/>
      <c r="B377" s="34"/>
      <c r="C377" s="34"/>
      <c r="D377" s="34"/>
      <c r="E377" s="34"/>
      <c r="F377" s="34"/>
      <c r="G377" s="34"/>
      <c r="I377" s="34"/>
    </row>
    <row r="378" spans="1:9">
      <c r="A378" s="34"/>
      <c r="B378" s="34"/>
      <c r="C378" s="34"/>
      <c r="D378" s="34"/>
      <c r="E378" s="34"/>
      <c r="F378" s="34"/>
      <c r="G378" s="34"/>
      <c r="I378" s="34"/>
    </row>
    <row r="379" spans="1:9">
      <c r="A379" s="34"/>
      <c r="B379" s="34"/>
      <c r="C379" s="34"/>
      <c r="D379" s="34"/>
      <c r="E379" s="34"/>
      <c r="F379" s="34"/>
      <c r="G379" s="34"/>
      <c r="I379" s="34"/>
    </row>
    <row r="380" spans="1:9">
      <c r="A380" s="34"/>
      <c r="B380" s="34"/>
      <c r="C380" s="34"/>
      <c r="D380" s="34"/>
      <c r="E380" s="34"/>
      <c r="F380" s="34"/>
      <c r="G380" s="34"/>
      <c r="I380" s="34"/>
    </row>
    <row r="381" spans="1:9">
      <c r="A381" s="34"/>
      <c r="B381" s="34"/>
      <c r="C381" s="34"/>
      <c r="D381" s="34"/>
      <c r="E381" s="34"/>
      <c r="F381" s="34"/>
      <c r="G381" s="34"/>
      <c r="I381" s="34"/>
    </row>
    <row r="382" spans="1:9">
      <c r="A382" s="34"/>
      <c r="B382" s="34"/>
      <c r="C382" s="34"/>
      <c r="D382" s="34"/>
      <c r="E382" s="34"/>
      <c r="F382" s="34"/>
      <c r="G382" s="34"/>
      <c r="I382" s="34"/>
    </row>
    <row r="383" spans="1:9">
      <c r="A383" s="34"/>
      <c r="B383" s="34"/>
      <c r="C383" s="34"/>
      <c r="D383" s="34"/>
      <c r="E383" s="34"/>
      <c r="F383" s="34"/>
      <c r="G383" s="34"/>
      <c r="I383" s="34"/>
    </row>
    <row r="384" spans="1:9">
      <c r="A384" s="34"/>
      <c r="B384" s="34"/>
      <c r="C384" s="34"/>
      <c r="D384" s="34"/>
      <c r="E384" s="34"/>
      <c r="F384" s="34"/>
      <c r="G384" s="34"/>
      <c r="I384" s="34"/>
    </row>
    <row r="385" spans="1:9">
      <c r="A385" s="34"/>
      <c r="B385" s="34"/>
      <c r="C385" s="34"/>
      <c r="D385" s="34"/>
      <c r="E385" s="34"/>
      <c r="F385" s="34"/>
      <c r="G385" s="34"/>
      <c r="I385" s="34"/>
    </row>
    <row r="386" spans="1:9">
      <c r="A386" s="34"/>
      <c r="B386" s="34"/>
      <c r="C386" s="34"/>
      <c r="D386" s="34"/>
      <c r="E386" s="34"/>
      <c r="F386" s="34"/>
      <c r="G386" s="34"/>
      <c r="I386" s="34"/>
    </row>
    <row r="387" spans="1:9">
      <c r="A387" s="34"/>
      <c r="B387" s="34"/>
      <c r="C387" s="34"/>
      <c r="D387" s="34"/>
      <c r="E387" s="34"/>
      <c r="F387" s="34"/>
      <c r="G387" s="34"/>
      <c r="I387" s="34"/>
    </row>
    <row r="388" spans="1:9">
      <c r="A388" s="34"/>
      <c r="B388" s="34"/>
      <c r="C388" s="34"/>
      <c r="D388" s="34"/>
      <c r="E388" s="34"/>
      <c r="F388" s="34"/>
      <c r="G388" s="34"/>
      <c r="I388" s="34"/>
    </row>
    <row r="389" spans="1:9">
      <c r="A389" s="34"/>
      <c r="B389" s="34"/>
      <c r="C389" s="34"/>
      <c r="D389" s="34"/>
      <c r="E389" s="34"/>
      <c r="F389" s="34"/>
      <c r="G389" s="34"/>
      <c r="I389" s="34"/>
    </row>
    <row r="390" spans="1:9">
      <c r="A390" s="34"/>
      <c r="B390" s="34"/>
      <c r="C390" s="34"/>
      <c r="D390" s="34"/>
      <c r="E390" s="34"/>
      <c r="F390" s="34"/>
      <c r="G390" s="34"/>
      <c r="I390" s="34"/>
    </row>
    <row r="391" spans="1:9">
      <c r="A391" s="34"/>
      <c r="B391" s="34"/>
      <c r="C391" s="34"/>
      <c r="D391" s="34"/>
      <c r="E391" s="34"/>
      <c r="F391" s="34"/>
      <c r="G391" s="34"/>
      <c r="I391" s="34"/>
    </row>
    <row r="392" spans="1:9">
      <c r="A392" s="34"/>
      <c r="B392" s="34"/>
      <c r="C392" s="34"/>
      <c r="D392" s="34"/>
      <c r="E392" s="34"/>
      <c r="F392" s="34"/>
      <c r="G392" s="34"/>
      <c r="I392" s="34"/>
    </row>
    <row r="393" spans="1:9">
      <c r="A393" s="34"/>
      <c r="B393" s="34"/>
      <c r="C393" s="34"/>
      <c r="D393" s="34"/>
      <c r="E393" s="34"/>
      <c r="F393" s="34"/>
      <c r="G393" s="34"/>
      <c r="I393" s="34"/>
    </row>
    <row r="394" spans="1:9">
      <c r="A394" s="34"/>
      <c r="B394" s="34"/>
      <c r="C394" s="34"/>
      <c r="D394" s="34"/>
      <c r="E394" s="34"/>
      <c r="F394" s="34"/>
      <c r="G394" s="34"/>
      <c r="I394" s="34"/>
    </row>
    <row r="395" spans="1:9">
      <c r="A395" s="34"/>
      <c r="B395" s="34"/>
      <c r="C395" s="34"/>
      <c r="D395" s="34"/>
      <c r="E395" s="34"/>
      <c r="F395" s="34"/>
      <c r="G395" s="34"/>
      <c r="I395" s="34"/>
    </row>
    <row r="396" spans="1:9">
      <c r="A396" s="34"/>
      <c r="B396" s="34"/>
      <c r="C396" s="34"/>
      <c r="D396" s="34"/>
      <c r="E396" s="34"/>
      <c r="F396" s="34"/>
      <c r="G396" s="34"/>
      <c r="I396" s="34"/>
    </row>
    <row r="397" spans="1:9">
      <c r="A397" s="34"/>
      <c r="B397" s="34"/>
      <c r="C397" s="34"/>
      <c r="D397" s="34"/>
      <c r="E397" s="34"/>
      <c r="F397" s="34"/>
      <c r="G397" s="34"/>
      <c r="I397" s="34"/>
    </row>
    <row r="398" spans="1:9">
      <c r="A398" s="34"/>
      <c r="B398" s="34"/>
      <c r="C398" s="34"/>
      <c r="D398" s="34"/>
      <c r="E398" s="34"/>
      <c r="F398" s="34"/>
      <c r="G398" s="34"/>
      <c r="I398" s="34"/>
    </row>
    <row r="399" spans="1:9">
      <c r="A399" s="34"/>
      <c r="B399" s="34"/>
      <c r="C399" s="34"/>
      <c r="D399" s="34"/>
      <c r="E399" s="34"/>
      <c r="F399" s="34"/>
      <c r="G399" s="34"/>
      <c r="I399" s="34"/>
    </row>
    <row r="400" spans="1:9">
      <c r="A400" s="34"/>
      <c r="B400" s="34"/>
      <c r="C400" s="34"/>
      <c r="D400" s="34"/>
      <c r="E400" s="34"/>
      <c r="F400" s="34"/>
      <c r="G400" s="34"/>
      <c r="I400" s="34"/>
    </row>
    <row r="401" spans="1:9">
      <c r="A401" s="34"/>
      <c r="B401" s="34"/>
      <c r="C401" s="34"/>
      <c r="D401" s="34"/>
      <c r="E401" s="34"/>
      <c r="F401" s="34"/>
      <c r="G401" s="34"/>
      <c r="I401" s="34"/>
    </row>
    <row r="402" spans="1:9">
      <c r="A402" s="34"/>
      <c r="B402" s="34"/>
      <c r="C402" s="34"/>
      <c r="D402" s="34"/>
      <c r="E402" s="34"/>
      <c r="F402" s="34"/>
      <c r="G402" s="34"/>
      <c r="I402" s="34"/>
    </row>
    <row r="403" spans="1:9">
      <c r="A403" s="34"/>
      <c r="B403" s="34"/>
      <c r="C403" s="34"/>
      <c r="D403" s="34"/>
      <c r="E403" s="34"/>
      <c r="F403" s="34"/>
      <c r="G403" s="34"/>
      <c r="I403" s="34"/>
    </row>
    <row r="404" spans="1:9">
      <c r="A404" s="34"/>
      <c r="B404" s="34"/>
      <c r="C404" s="34"/>
      <c r="D404" s="34"/>
      <c r="E404" s="34"/>
      <c r="F404" s="34"/>
      <c r="G404" s="34"/>
      <c r="I404" s="34"/>
    </row>
    <row r="405" spans="1:9">
      <c r="A405" s="34"/>
      <c r="B405" s="34"/>
      <c r="C405" s="34"/>
      <c r="D405" s="34"/>
      <c r="E405" s="34"/>
      <c r="F405" s="34"/>
      <c r="G405" s="34"/>
      <c r="I405" s="34"/>
    </row>
    <row r="406" spans="1:9">
      <c r="A406" s="34"/>
      <c r="B406" s="34"/>
      <c r="C406" s="34"/>
      <c r="D406" s="34"/>
      <c r="E406" s="34"/>
      <c r="F406" s="34"/>
      <c r="G406" s="34"/>
      <c r="I406" s="34"/>
    </row>
    <row r="407" spans="1:9">
      <c r="A407" s="34"/>
      <c r="B407" s="34"/>
      <c r="C407" s="34"/>
      <c r="D407" s="34"/>
      <c r="E407" s="34"/>
      <c r="F407" s="34"/>
      <c r="G407" s="34"/>
      <c r="I407" s="34"/>
    </row>
    <row r="408" spans="1:9">
      <c r="A408" s="34"/>
      <c r="B408" s="34"/>
      <c r="C408" s="34"/>
      <c r="D408" s="34"/>
      <c r="E408" s="34"/>
      <c r="F408" s="34"/>
      <c r="G408" s="34"/>
      <c r="I408" s="34"/>
    </row>
    <row r="409" spans="1:9">
      <c r="A409" s="34"/>
      <c r="B409" s="34"/>
      <c r="C409" s="34"/>
      <c r="D409" s="34"/>
      <c r="E409" s="34"/>
      <c r="F409" s="34"/>
      <c r="G409" s="34"/>
      <c r="I409" s="34"/>
    </row>
    <row r="410" spans="1:9">
      <c r="A410" s="34"/>
      <c r="B410" s="34"/>
      <c r="C410" s="34"/>
      <c r="D410" s="34"/>
      <c r="E410" s="34"/>
      <c r="F410" s="34"/>
      <c r="G410" s="34"/>
      <c r="I410" s="34"/>
    </row>
    <row r="411" spans="1:9">
      <c r="A411" s="34"/>
      <c r="B411" s="34"/>
      <c r="C411" s="34"/>
      <c r="D411" s="34"/>
      <c r="E411" s="34"/>
      <c r="F411" s="34"/>
      <c r="G411" s="34"/>
      <c r="I411" s="34"/>
    </row>
    <row r="412" spans="1:9">
      <c r="A412" s="34"/>
      <c r="B412" s="34"/>
      <c r="C412" s="34"/>
      <c r="D412" s="34"/>
      <c r="E412" s="34"/>
      <c r="F412" s="34"/>
      <c r="G412" s="34"/>
      <c r="I412" s="34"/>
    </row>
    <row r="413" spans="1:9">
      <c r="A413" s="34"/>
      <c r="B413" s="34"/>
      <c r="C413" s="34"/>
      <c r="D413" s="34"/>
      <c r="E413" s="34"/>
      <c r="F413" s="34"/>
      <c r="G413" s="34"/>
      <c r="I413" s="34"/>
    </row>
    <row r="414" spans="1:9">
      <c r="A414" s="34"/>
      <c r="B414" s="34"/>
      <c r="C414" s="34"/>
      <c r="D414" s="34"/>
      <c r="E414" s="34"/>
      <c r="F414" s="34"/>
      <c r="G414" s="34"/>
      <c r="I414" s="34"/>
    </row>
    <row r="415" spans="1:9">
      <c r="A415" s="34"/>
      <c r="B415" s="34"/>
      <c r="C415" s="34"/>
      <c r="D415" s="34"/>
      <c r="E415" s="34"/>
      <c r="F415" s="34"/>
      <c r="G415" s="34"/>
      <c r="I415" s="34"/>
    </row>
    <row r="416" spans="1:9">
      <c r="A416" s="34"/>
      <c r="B416" s="34"/>
      <c r="C416" s="34"/>
      <c r="D416" s="34"/>
      <c r="E416" s="34"/>
      <c r="F416" s="34"/>
      <c r="G416" s="34"/>
      <c r="I416" s="34"/>
    </row>
    <row r="417" spans="1:9">
      <c r="A417" s="34"/>
      <c r="B417" s="34"/>
      <c r="C417" s="34"/>
      <c r="D417" s="34"/>
      <c r="E417" s="34"/>
      <c r="F417" s="34"/>
      <c r="G417" s="34"/>
      <c r="I417" s="34"/>
    </row>
    <row r="418" spans="1:9">
      <c r="A418" s="34"/>
      <c r="B418" s="34"/>
      <c r="C418" s="34"/>
      <c r="D418" s="34"/>
      <c r="E418" s="34"/>
      <c r="F418" s="34"/>
      <c r="G418" s="34"/>
      <c r="I418" s="34"/>
    </row>
    <row r="419" spans="1:9">
      <c r="A419" s="34"/>
      <c r="B419" s="34"/>
      <c r="C419" s="34"/>
      <c r="D419" s="34"/>
      <c r="E419" s="34"/>
      <c r="F419" s="34"/>
      <c r="G419" s="34"/>
      <c r="I419" s="34"/>
    </row>
    <row r="420" spans="1:9">
      <c r="A420" s="34"/>
      <c r="B420" s="34"/>
      <c r="C420" s="34"/>
      <c r="D420" s="34"/>
      <c r="E420" s="34"/>
      <c r="F420" s="34"/>
      <c r="G420" s="34"/>
      <c r="I420" s="34"/>
    </row>
    <row r="421" spans="1:9">
      <c r="A421" s="34"/>
      <c r="B421" s="34"/>
      <c r="C421" s="34"/>
      <c r="D421" s="34"/>
      <c r="E421" s="34"/>
      <c r="F421" s="34"/>
      <c r="G421" s="34"/>
      <c r="I421" s="34"/>
    </row>
    <row r="422" spans="1:9">
      <c r="A422" s="34"/>
      <c r="B422" s="34"/>
      <c r="C422" s="34"/>
      <c r="D422" s="34"/>
      <c r="E422" s="34"/>
      <c r="F422" s="34"/>
      <c r="G422" s="34"/>
      <c r="I422" s="34"/>
    </row>
    <row r="423" spans="1:9">
      <c r="A423" s="34"/>
      <c r="B423" s="34"/>
      <c r="C423" s="34"/>
      <c r="D423" s="34"/>
      <c r="E423" s="34"/>
      <c r="F423" s="34"/>
      <c r="G423" s="34"/>
      <c r="I423" s="34"/>
    </row>
    <row r="424" spans="1:9">
      <c r="A424" s="34"/>
      <c r="B424" s="34"/>
      <c r="C424" s="34"/>
      <c r="D424" s="34"/>
      <c r="E424" s="34"/>
      <c r="F424" s="34"/>
      <c r="G424" s="34"/>
      <c r="I424" s="34"/>
    </row>
    <row r="425" spans="1:9">
      <c r="A425" s="34"/>
      <c r="B425" s="34"/>
      <c r="C425" s="34"/>
      <c r="D425" s="34"/>
      <c r="E425" s="34"/>
      <c r="F425" s="34"/>
      <c r="G425" s="34"/>
      <c r="I425" s="34"/>
    </row>
    <row r="426" spans="1:9">
      <c r="A426" s="34"/>
      <c r="B426" s="34"/>
      <c r="C426" s="34"/>
      <c r="D426" s="34"/>
      <c r="E426" s="34"/>
      <c r="F426" s="34"/>
      <c r="G426" s="34"/>
      <c r="I426" s="34"/>
    </row>
    <row r="427" spans="1:9">
      <c r="A427" s="34"/>
      <c r="B427" s="34"/>
      <c r="C427" s="34"/>
      <c r="D427" s="34"/>
      <c r="E427" s="34"/>
      <c r="F427" s="34"/>
      <c r="G427" s="34"/>
      <c r="I427" s="34"/>
    </row>
    <row r="428" spans="1:9">
      <c r="A428" s="34"/>
      <c r="B428" s="34"/>
      <c r="C428" s="34"/>
      <c r="D428" s="34"/>
      <c r="E428" s="34"/>
      <c r="F428" s="34"/>
      <c r="G428" s="34"/>
      <c r="I428" s="34"/>
    </row>
    <row r="429" spans="1:9">
      <c r="A429" s="34"/>
      <c r="B429" s="34"/>
      <c r="C429" s="34"/>
      <c r="D429" s="34"/>
      <c r="E429" s="34"/>
      <c r="F429" s="34"/>
      <c r="G429" s="34"/>
      <c r="I429" s="34"/>
    </row>
    <row r="430" spans="1:9">
      <c r="A430" s="34"/>
      <c r="B430" s="34"/>
      <c r="C430" s="34"/>
      <c r="D430" s="34"/>
      <c r="E430" s="34"/>
      <c r="F430" s="34"/>
      <c r="G430" s="34"/>
      <c r="I430" s="34"/>
    </row>
    <row r="431" spans="1:9">
      <c r="A431" s="34"/>
      <c r="B431" s="34"/>
      <c r="C431" s="34"/>
      <c r="D431" s="34"/>
      <c r="E431" s="34"/>
      <c r="F431" s="34"/>
      <c r="G431" s="34"/>
      <c r="I431" s="34"/>
    </row>
    <row r="432" spans="1:9">
      <c r="A432" s="34"/>
      <c r="B432" s="34"/>
      <c r="C432" s="34"/>
      <c r="D432" s="34"/>
      <c r="E432" s="34"/>
      <c r="F432" s="34"/>
      <c r="G432" s="34"/>
      <c r="I432" s="34"/>
    </row>
    <row r="433" spans="1:9">
      <c r="A433" s="34"/>
      <c r="B433" s="34"/>
      <c r="C433" s="34"/>
      <c r="D433" s="34"/>
      <c r="E433" s="34"/>
      <c r="F433" s="34"/>
      <c r="G433" s="34"/>
      <c r="I433" s="34"/>
    </row>
    <row r="434" spans="1:9">
      <c r="A434" s="34"/>
      <c r="B434" s="34"/>
      <c r="C434" s="34"/>
      <c r="D434" s="34"/>
      <c r="E434" s="34"/>
      <c r="F434" s="34"/>
      <c r="G434" s="34"/>
      <c r="I434" s="34"/>
    </row>
    <row r="435" spans="1:9">
      <c r="A435" s="34"/>
      <c r="B435" s="34"/>
      <c r="C435" s="34"/>
      <c r="D435" s="34"/>
      <c r="E435" s="34"/>
      <c r="F435" s="34"/>
      <c r="G435" s="34"/>
      <c r="I435" s="34"/>
    </row>
    <row r="436" spans="1:9">
      <c r="A436" s="34"/>
      <c r="B436" s="34"/>
      <c r="C436" s="34"/>
      <c r="D436" s="34"/>
      <c r="E436" s="34"/>
      <c r="F436" s="34"/>
      <c r="G436" s="34"/>
      <c r="I436" s="34"/>
    </row>
    <row r="437" spans="1:9">
      <c r="A437" s="34"/>
      <c r="B437" s="34"/>
      <c r="C437" s="34"/>
      <c r="D437" s="34"/>
      <c r="E437" s="34"/>
      <c r="F437" s="34"/>
      <c r="G437" s="34"/>
      <c r="I437" s="34"/>
    </row>
    <row r="438" spans="1:9">
      <c r="A438" s="34"/>
      <c r="B438" s="34"/>
      <c r="C438" s="34"/>
      <c r="D438" s="34"/>
      <c r="E438" s="34"/>
      <c r="F438" s="34"/>
      <c r="G438" s="34"/>
      <c r="I438" s="34"/>
    </row>
    <row r="439" spans="1:9">
      <c r="A439" s="34"/>
      <c r="B439" s="34"/>
      <c r="C439" s="34"/>
      <c r="D439" s="34"/>
      <c r="E439" s="34"/>
      <c r="F439" s="34"/>
      <c r="G439" s="34"/>
      <c r="I439" s="34"/>
    </row>
    <row r="440" spans="1:9">
      <c r="A440" s="34"/>
      <c r="B440" s="34"/>
      <c r="C440" s="34"/>
      <c r="D440" s="34"/>
      <c r="E440" s="34"/>
      <c r="F440" s="34"/>
      <c r="G440" s="34"/>
      <c r="I440" s="34"/>
    </row>
    <row r="441" spans="1:9">
      <c r="A441" s="34"/>
      <c r="B441" s="34"/>
      <c r="C441" s="34"/>
      <c r="D441" s="34"/>
      <c r="E441" s="34"/>
      <c r="F441" s="34"/>
      <c r="G441" s="34"/>
      <c r="I441" s="34"/>
    </row>
    <row r="442" spans="1:9">
      <c r="A442" s="34"/>
      <c r="B442" s="34"/>
      <c r="C442" s="34"/>
      <c r="D442" s="34"/>
      <c r="E442" s="34"/>
      <c r="F442" s="34"/>
      <c r="G442" s="34"/>
      <c r="I442" s="34"/>
    </row>
    <row r="443" spans="1:9">
      <c r="A443" s="34"/>
      <c r="B443" s="34"/>
      <c r="C443" s="34"/>
      <c r="D443" s="34"/>
      <c r="E443" s="34"/>
      <c r="F443" s="34"/>
      <c r="G443" s="34"/>
      <c r="I443" s="34"/>
    </row>
    <row r="444" spans="1:9">
      <c r="A444" s="34"/>
      <c r="B444" s="34"/>
      <c r="C444" s="34"/>
      <c r="D444" s="34"/>
      <c r="E444" s="34"/>
      <c r="F444" s="34"/>
      <c r="G444" s="34"/>
      <c r="I444" s="34"/>
    </row>
    <row r="445" spans="1:9">
      <c r="A445" s="34"/>
      <c r="B445" s="34"/>
      <c r="C445" s="34"/>
      <c r="D445" s="34"/>
      <c r="E445" s="34"/>
      <c r="F445" s="34"/>
      <c r="G445" s="34"/>
      <c r="I445" s="34"/>
    </row>
    <row r="446" spans="1:9">
      <c r="A446" s="34"/>
      <c r="B446" s="34"/>
      <c r="C446" s="34"/>
      <c r="D446" s="34"/>
      <c r="E446" s="34"/>
      <c r="F446" s="34"/>
      <c r="G446" s="34"/>
      <c r="I446" s="34"/>
    </row>
    <row r="447" spans="1:9">
      <c r="A447" s="34"/>
      <c r="B447" s="34"/>
      <c r="C447" s="34"/>
      <c r="D447" s="34"/>
      <c r="E447" s="34"/>
      <c r="F447" s="34"/>
      <c r="G447" s="34"/>
      <c r="I447" s="34"/>
    </row>
    <row r="448" spans="1:9">
      <c r="A448" s="34"/>
      <c r="B448" s="34"/>
      <c r="C448" s="34"/>
      <c r="D448" s="34"/>
      <c r="E448" s="34"/>
      <c r="F448" s="34"/>
      <c r="G448" s="34"/>
      <c r="I448" s="34"/>
    </row>
    <row r="449" spans="1:9">
      <c r="A449" s="34"/>
      <c r="B449" s="34"/>
      <c r="C449" s="34"/>
      <c r="D449" s="34"/>
      <c r="E449" s="34"/>
      <c r="F449" s="34"/>
      <c r="G449" s="34"/>
      <c r="I449" s="34"/>
    </row>
    <row r="450" spans="1:9">
      <c r="A450" s="34"/>
      <c r="B450" s="34"/>
      <c r="C450" s="34"/>
      <c r="D450" s="34"/>
      <c r="E450" s="34"/>
      <c r="F450" s="34"/>
      <c r="G450" s="34"/>
      <c r="I450" s="34"/>
    </row>
    <row r="451" spans="1:9">
      <c r="A451" s="34"/>
      <c r="B451" s="34"/>
      <c r="C451" s="34"/>
      <c r="D451" s="34"/>
      <c r="E451" s="34"/>
      <c r="F451" s="34"/>
      <c r="G451" s="34"/>
      <c r="I451" s="34"/>
    </row>
    <row r="452" spans="1:9">
      <c r="A452" s="34"/>
      <c r="B452" s="34"/>
      <c r="C452" s="34"/>
      <c r="D452" s="34"/>
      <c r="E452" s="34"/>
      <c r="F452" s="34"/>
      <c r="G452" s="34"/>
      <c r="I452" s="34"/>
    </row>
    <row r="453" spans="1:9">
      <c r="A453" s="34"/>
      <c r="B453" s="34"/>
      <c r="C453" s="34"/>
      <c r="D453" s="34"/>
      <c r="E453" s="34"/>
      <c r="F453" s="34"/>
      <c r="G453" s="34"/>
      <c r="I453" s="34"/>
    </row>
    <row r="454" spans="1:9">
      <c r="A454" s="34"/>
      <c r="B454" s="34"/>
      <c r="C454" s="34"/>
      <c r="D454" s="34"/>
      <c r="E454" s="34"/>
      <c r="F454" s="34"/>
      <c r="G454" s="34"/>
      <c r="I454" s="34"/>
    </row>
    <row r="455" spans="1:9">
      <c r="A455" s="34"/>
      <c r="B455" s="34"/>
      <c r="C455" s="34"/>
      <c r="D455" s="34"/>
      <c r="E455" s="34"/>
      <c r="F455" s="34"/>
      <c r="G455" s="34"/>
      <c r="I455" s="34"/>
    </row>
    <row r="456" spans="1:9">
      <c r="A456" s="34"/>
      <c r="B456" s="34"/>
      <c r="C456" s="34"/>
      <c r="D456" s="34"/>
      <c r="E456" s="34"/>
      <c r="F456" s="34"/>
      <c r="G456" s="34"/>
      <c r="I456" s="34"/>
    </row>
    <row r="457" spans="1:9">
      <c r="A457" s="34"/>
      <c r="B457" s="34"/>
      <c r="C457" s="34"/>
      <c r="D457" s="34"/>
      <c r="E457" s="34"/>
      <c r="F457" s="34"/>
      <c r="G457" s="34"/>
      <c r="I457" s="34"/>
    </row>
    <row r="458" spans="1:9">
      <c r="A458" s="34"/>
      <c r="B458" s="34"/>
      <c r="C458" s="34"/>
      <c r="D458" s="34"/>
      <c r="E458" s="34"/>
      <c r="F458" s="34"/>
      <c r="G458" s="34"/>
      <c r="I458" s="34"/>
    </row>
    <row r="459" spans="1:9">
      <c r="A459" s="34"/>
      <c r="B459" s="34"/>
      <c r="C459" s="34"/>
      <c r="D459" s="34"/>
      <c r="E459" s="34"/>
      <c r="F459" s="34"/>
      <c r="G459" s="34"/>
      <c r="I459" s="34"/>
    </row>
    <row r="460" spans="1:9">
      <c r="A460" s="34"/>
      <c r="B460" s="34"/>
      <c r="C460" s="34"/>
      <c r="D460" s="34"/>
      <c r="E460" s="34"/>
      <c r="F460" s="34"/>
      <c r="G460" s="34"/>
      <c r="I460" s="34"/>
    </row>
    <row r="461" spans="1:9">
      <c r="A461" s="34"/>
      <c r="B461" s="34"/>
      <c r="C461" s="34"/>
      <c r="D461" s="34"/>
      <c r="E461" s="34"/>
      <c r="F461" s="34"/>
      <c r="G461" s="34"/>
      <c r="I461" s="34"/>
    </row>
    <row r="462" spans="1:9">
      <c r="A462" s="34"/>
      <c r="B462" s="34"/>
      <c r="C462" s="34"/>
      <c r="D462" s="34"/>
      <c r="E462" s="34"/>
      <c r="F462" s="34"/>
      <c r="G462" s="34"/>
      <c r="I462" s="34"/>
    </row>
    <row r="463" spans="1:9">
      <c r="A463" s="34"/>
      <c r="B463" s="34"/>
      <c r="C463" s="34"/>
      <c r="D463" s="34"/>
      <c r="E463" s="34"/>
      <c r="F463" s="34"/>
      <c r="G463" s="34"/>
      <c r="I463" s="34"/>
    </row>
    <row r="464" spans="1:9">
      <c r="A464" s="34"/>
      <c r="B464" s="34"/>
      <c r="C464" s="34"/>
      <c r="D464" s="34"/>
      <c r="E464" s="34"/>
      <c r="F464" s="34"/>
      <c r="G464" s="34"/>
      <c r="I464" s="34"/>
    </row>
    <row r="465" spans="1:9">
      <c r="A465" s="34"/>
      <c r="B465" s="34"/>
      <c r="C465" s="34"/>
      <c r="D465" s="34"/>
      <c r="E465" s="34"/>
      <c r="F465" s="34"/>
      <c r="G465" s="34"/>
      <c r="I465" s="34"/>
    </row>
    <row r="466" spans="1:9">
      <c r="A466" s="34"/>
      <c r="B466" s="34"/>
      <c r="C466" s="34"/>
      <c r="D466" s="34"/>
      <c r="E466" s="34"/>
      <c r="F466" s="34"/>
      <c r="G466" s="34"/>
      <c r="I466" s="34"/>
    </row>
    <row r="467" spans="1:9">
      <c r="A467" s="34"/>
      <c r="B467" s="34"/>
      <c r="C467" s="34"/>
      <c r="D467" s="34"/>
      <c r="E467" s="34"/>
      <c r="F467" s="34"/>
      <c r="G467" s="34"/>
      <c r="I467" s="34"/>
    </row>
    <row r="468" spans="1:9">
      <c r="A468" s="34"/>
      <c r="B468" s="34"/>
      <c r="C468" s="34"/>
      <c r="D468" s="34"/>
      <c r="E468" s="34"/>
      <c r="F468" s="34"/>
      <c r="G468" s="34"/>
      <c r="I468" s="34"/>
    </row>
    <row r="469" spans="1:9">
      <c r="A469" s="34"/>
      <c r="B469" s="34"/>
      <c r="C469" s="34"/>
      <c r="D469" s="34"/>
      <c r="E469" s="34"/>
      <c r="F469" s="34"/>
      <c r="G469" s="34"/>
      <c r="I469" s="34"/>
    </row>
    <row r="470" spans="1:9">
      <c r="A470" s="34"/>
      <c r="B470" s="34"/>
      <c r="C470" s="34"/>
      <c r="D470" s="34"/>
      <c r="E470" s="34"/>
      <c r="F470" s="34"/>
      <c r="G470" s="34"/>
      <c r="I470" s="34"/>
    </row>
    <row r="471" spans="1:9">
      <c r="A471" s="34"/>
      <c r="B471" s="34"/>
      <c r="C471" s="34"/>
      <c r="D471" s="34"/>
      <c r="E471" s="34"/>
      <c r="F471" s="34"/>
      <c r="G471" s="34"/>
      <c r="I471" s="34"/>
    </row>
    <row r="472" spans="1:9">
      <c r="A472" s="34"/>
      <c r="B472" s="34"/>
      <c r="C472" s="34"/>
      <c r="D472" s="34"/>
      <c r="E472" s="34"/>
      <c r="F472" s="34"/>
      <c r="G472" s="34"/>
      <c r="I472" s="34"/>
    </row>
    <row r="473" spans="1:9">
      <c r="A473" s="34"/>
      <c r="B473" s="34"/>
      <c r="C473" s="34"/>
      <c r="D473" s="34"/>
      <c r="E473" s="34"/>
      <c r="F473" s="34"/>
      <c r="G473" s="34"/>
      <c r="I473" s="34"/>
    </row>
    <row r="474" spans="1:9">
      <c r="A474" s="34"/>
      <c r="B474" s="34"/>
      <c r="C474" s="34"/>
      <c r="D474" s="34"/>
      <c r="E474" s="34"/>
      <c r="F474" s="34"/>
      <c r="G474" s="34"/>
      <c r="I474" s="34"/>
    </row>
    <row r="475" spans="1:9">
      <c r="A475" s="34"/>
      <c r="B475" s="34"/>
      <c r="C475" s="34"/>
      <c r="D475" s="34"/>
      <c r="E475" s="34"/>
      <c r="F475" s="34"/>
      <c r="G475" s="34"/>
      <c r="I475" s="34"/>
    </row>
    <row r="476" spans="1:9">
      <c r="A476" s="34"/>
      <c r="B476" s="34"/>
      <c r="C476" s="34"/>
      <c r="D476" s="34"/>
      <c r="E476" s="34"/>
      <c r="F476" s="34"/>
      <c r="G476" s="34"/>
      <c r="I476" s="34"/>
    </row>
    <row r="477" spans="1:9">
      <c r="A477" s="34"/>
      <c r="B477" s="34"/>
      <c r="C477" s="34"/>
      <c r="D477" s="34"/>
      <c r="E477" s="34"/>
      <c r="F477" s="34"/>
      <c r="G477" s="34"/>
      <c r="I477" s="34"/>
    </row>
    <row r="478" spans="1:9">
      <c r="A478" s="34"/>
      <c r="B478" s="34"/>
      <c r="C478" s="34"/>
      <c r="D478" s="34"/>
      <c r="E478" s="34"/>
      <c r="F478" s="34"/>
      <c r="G478" s="34"/>
      <c r="I478" s="34"/>
    </row>
    <row r="479" spans="1:9">
      <c r="A479" s="34"/>
      <c r="B479" s="34"/>
      <c r="C479" s="34"/>
      <c r="D479" s="34"/>
      <c r="E479" s="34"/>
      <c r="F479" s="34"/>
      <c r="G479" s="34"/>
      <c r="I479" s="34"/>
    </row>
    <row r="480" spans="1:9">
      <c r="A480" s="34"/>
      <c r="B480" s="34"/>
      <c r="C480" s="34"/>
      <c r="D480" s="34"/>
      <c r="E480" s="34"/>
      <c r="F480" s="34"/>
      <c r="G480" s="34"/>
      <c r="I480" s="34"/>
    </row>
    <row r="481" spans="1:9">
      <c r="A481" s="34"/>
      <c r="B481" s="34"/>
      <c r="C481" s="34"/>
      <c r="D481" s="34"/>
      <c r="E481" s="34"/>
      <c r="F481" s="34"/>
      <c r="G481" s="34"/>
      <c r="I481" s="34"/>
    </row>
    <row r="482" spans="1:9">
      <c r="A482" s="34"/>
      <c r="B482" s="34"/>
      <c r="C482" s="34"/>
      <c r="D482" s="34"/>
      <c r="E482" s="34"/>
      <c r="F482" s="34"/>
      <c r="G482" s="34"/>
      <c r="I482" s="34"/>
    </row>
    <row r="483" spans="1:9">
      <c r="A483" s="34"/>
      <c r="B483" s="34"/>
      <c r="C483" s="34"/>
      <c r="D483" s="34"/>
      <c r="E483" s="34"/>
      <c r="F483" s="34"/>
      <c r="G483" s="34"/>
      <c r="I483" s="34"/>
    </row>
    <row r="484" spans="1:9">
      <c r="A484" s="34"/>
      <c r="B484" s="34"/>
      <c r="C484" s="34"/>
      <c r="D484" s="34"/>
      <c r="E484" s="34"/>
      <c r="F484" s="34"/>
      <c r="G484" s="34"/>
      <c r="I484" s="34"/>
    </row>
    <row r="485" spans="1:9">
      <c r="A485" s="34"/>
      <c r="B485" s="34"/>
      <c r="C485" s="34"/>
      <c r="D485" s="34"/>
      <c r="E485" s="34"/>
      <c r="F485" s="34"/>
      <c r="G485" s="34"/>
      <c r="I485" s="34"/>
    </row>
    <row r="486" spans="1:9">
      <c r="A486" s="34"/>
      <c r="B486" s="34"/>
      <c r="C486" s="34"/>
      <c r="D486" s="34"/>
      <c r="E486" s="34"/>
      <c r="F486" s="34"/>
      <c r="G486" s="34"/>
      <c r="I486" s="34"/>
    </row>
    <row r="487" spans="1:9">
      <c r="A487" s="34"/>
      <c r="B487" s="34"/>
      <c r="C487" s="34"/>
      <c r="D487" s="34"/>
      <c r="E487" s="34"/>
      <c r="F487" s="34"/>
      <c r="G487" s="34"/>
      <c r="I487" s="34"/>
    </row>
    <row r="488" spans="1:9">
      <c r="A488" s="34"/>
      <c r="B488" s="34"/>
      <c r="C488" s="34"/>
      <c r="D488" s="34"/>
      <c r="E488" s="34"/>
      <c r="F488" s="34"/>
      <c r="G488" s="34"/>
      <c r="I488" s="34"/>
    </row>
    <row r="489" spans="1:9">
      <c r="A489" s="34"/>
      <c r="B489" s="34"/>
      <c r="C489" s="34"/>
      <c r="D489" s="34"/>
      <c r="E489" s="34"/>
      <c r="F489" s="34"/>
      <c r="G489" s="34"/>
      <c r="I489" s="34"/>
    </row>
    <row r="490" spans="1:9">
      <c r="A490" s="34"/>
      <c r="B490" s="34"/>
      <c r="C490" s="34"/>
      <c r="D490" s="34"/>
      <c r="E490" s="34"/>
      <c r="F490" s="34"/>
      <c r="G490" s="34"/>
      <c r="I490" s="34"/>
    </row>
    <row r="491" spans="1:9">
      <c r="A491" s="34"/>
      <c r="B491" s="34"/>
      <c r="C491" s="34"/>
      <c r="D491" s="34"/>
      <c r="E491" s="34"/>
      <c r="F491" s="34"/>
      <c r="G491" s="34"/>
      <c r="I491" s="34"/>
    </row>
    <row r="492" spans="1:9">
      <c r="A492" s="34"/>
      <c r="B492" s="34"/>
      <c r="C492" s="34"/>
      <c r="D492" s="34"/>
      <c r="E492" s="34"/>
      <c r="F492" s="34"/>
      <c r="G492" s="34"/>
      <c r="I492" s="34"/>
    </row>
    <row r="493" spans="1:9">
      <c r="A493" s="34"/>
      <c r="B493" s="34"/>
      <c r="C493" s="34"/>
      <c r="D493" s="34"/>
      <c r="E493" s="34"/>
      <c r="F493" s="34"/>
      <c r="G493" s="34"/>
      <c r="I493" s="34"/>
    </row>
    <row r="494" spans="1:9">
      <c r="A494" s="34"/>
      <c r="B494" s="34"/>
      <c r="C494" s="34"/>
      <c r="D494" s="34"/>
      <c r="E494" s="34"/>
      <c r="F494" s="34"/>
      <c r="G494" s="34"/>
      <c r="I494" s="34"/>
    </row>
    <row r="495" spans="1:9">
      <c r="A495" s="34"/>
      <c r="B495" s="34"/>
      <c r="C495" s="34"/>
      <c r="D495" s="34"/>
      <c r="E495" s="34"/>
      <c r="F495" s="34"/>
      <c r="G495" s="34"/>
      <c r="I495" s="34"/>
    </row>
    <row r="496" spans="1:9">
      <c r="A496" s="34"/>
      <c r="B496" s="34"/>
      <c r="C496" s="34"/>
      <c r="D496" s="34"/>
      <c r="E496" s="34"/>
      <c r="F496" s="34"/>
      <c r="G496" s="34"/>
      <c r="I496" s="34"/>
    </row>
    <row r="497" spans="1:9">
      <c r="A497" s="34"/>
      <c r="B497" s="34"/>
      <c r="C497" s="34"/>
      <c r="D497" s="34"/>
      <c r="E497" s="34"/>
      <c r="F497" s="34"/>
      <c r="G497" s="34"/>
      <c r="I497" s="34"/>
    </row>
    <row r="498" spans="1:9">
      <c r="A498" s="34"/>
      <c r="B498" s="34"/>
      <c r="C498" s="34"/>
      <c r="D498" s="34"/>
      <c r="E498" s="34"/>
      <c r="F498" s="34"/>
      <c r="G498" s="34"/>
      <c r="I498" s="34"/>
    </row>
    <row r="499" spans="1:9">
      <c r="A499" s="34"/>
      <c r="B499" s="34"/>
      <c r="C499" s="34"/>
      <c r="D499" s="34"/>
      <c r="E499" s="34"/>
      <c r="F499" s="34"/>
      <c r="G499" s="34"/>
      <c r="I499" s="34"/>
    </row>
    <row r="500" spans="1:9">
      <c r="A500" s="34"/>
      <c r="B500" s="34"/>
      <c r="C500" s="34"/>
      <c r="D500" s="34"/>
      <c r="E500" s="34"/>
      <c r="F500" s="34"/>
      <c r="G500" s="34"/>
      <c r="I500" s="34"/>
    </row>
    <row r="501" spans="1:9">
      <c r="A501" s="34"/>
      <c r="B501" s="34"/>
      <c r="C501" s="34"/>
      <c r="D501" s="34"/>
      <c r="E501" s="34"/>
      <c r="F501" s="34"/>
      <c r="G501" s="34"/>
      <c r="I501" s="34"/>
    </row>
    <row r="502" spans="1:9">
      <c r="A502" s="34"/>
      <c r="B502" s="34"/>
      <c r="C502" s="34"/>
      <c r="D502" s="34"/>
      <c r="E502" s="34"/>
      <c r="F502" s="34"/>
      <c r="G502" s="34"/>
      <c r="I502" s="34"/>
    </row>
    <row r="503" spans="1:9">
      <c r="A503" s="34"/>
      <c r="B503" s="34"/>
      <c r="C503" s="34"/>
      <c r="D503" s="34"/>
      <c r="E503" s="34"/>
      <c r="F503" s="34"/>
      <c r="G503" s="34"/>
      <c r="I503" s="34"/>
    </row>
    <row r="504" spans="1:9">
      <c r="A504" s="34"/>
      <c r="B504" s="34"/>
      <c r="C504" s="34"/>
      <c r="D504" s="34"/>
      <c r="E504" s="34"/>
      <c r="F504" s="34"/>
      <c r="G504" s="34"/>
      <c r="I504" s="34"/>
    </row>
    <row r="505" spans="1:9">
      <c r="A505" s="34"/>
      <c r="B505" s="34"/>
      <c r="C505" s="34"/>
      <c r="D505" s="34"/>
      <c r="E505" s="34"/>
      <c r="F505" s="34"/>
      <c r="G505" s="34"/>
      <c r="I505" s="34"/>
    </row>
    <row r="506" spans="1:9">
      <c r="A506" s="34"/>
      <c r="B506" s="34"/>
      <c r="C506" s="34"/>
      <c r="D506" s="34"/>
      <c r="E506" s="34"/>
      <c r="F506" s="34"/>
      <c r="G506" s="34"/>
      <c r="I506" s="34"/>
    </row>
    <row r="507" spans="1:9">
      <c r="A507" s="34"/>
      <c r="B507" s="34"/>
      <c r="C507" s="34"/>
      <c r="D507" s="34"/>
      <c r="E507" s="34"/>
      <c r="F507" s="34"/>
      <c r="G507" s="34"/>
      <c r="I507" s="34"/>
    </row>
    <row r="508" spans="1:9">
      <c r="A508" s="34"/>
      <c r="B508" s="34"/>
      <c r="C508" s="34"/>
      <c r="D508" s="34"/>
      <c r="E508" s="34"/>
      <c r="F508" s="34"/>
      <c r="G508" s="34"/>
      <c r="I508" s="34"/>
    </row>
    <row r="509" spans="1:9">
      <c r="A509" s="34"/>
      <c r="B509" s="34"/>
      <c r="C509" s="34"/>
      <c r="D509" s="34"/>
      <c r="E509" s="34"/>
      <c r="F509" s="34"/>
      <c r="G509" s="34"/>
      <c r="I509" s="34"/>
    </row>
    <row r="510" spans="1:9">
      <c r="A510" s="34"/>
      <c r="B510" s="34"/>
      <c r="C510" s="34"/>
      <c r="D510" s="34"/>
      <c r="E510" s="34"/>
      <c r="F510" s="34"/>
      <c r="G510" s="34"/>
      <c r="I510" s="34"/>
    </row>
    <row r="511" spans="1:9">
      <c r="A511" s="34"/>
      <c r="B511" s="34"/>
      <c r="C511" s="34"/>
      <c r="D511" s="34"/>
      <c r="E511" s="34"/>
      <c r="F511" s="34"/>
      <c r="G511" s="34"/>
      <c r="I511" s="34"/>
    </row>
    <row r="512" spans="1:9">
      <c r="A512" s="34"/>
      <c r="B512" s="34"/>
      <c r="C512" s="34"/>
      <c r="D512" s="34"/>
      <c r="E512" s="34"/>
      <c r="F512" s="34"/>
      <c r="G512" s="34"/>
      <c r="I512" s="34"/>
    </row>
    <row r="513" spans="1:9">
      <c r="A513" s="34"/>
      <c r="B513" s="34"/>
      <c r="C513" s="34"/>
      <c r="D513" s="34"/>
      <c r="E513" s="34"/>
      <c r="F513" s="34"/>
      <c r="G513" s="34"/>
      <c r="I513" s="34"/>
    </row>
    <row r="514" spans="1:9">
      <c r="A514" s="34"/>
      <c r="B514" s="34"/>
      <c r="C514" s="34"/>
      <c r="D514" s="34"/>
      <c r="E514" s="34"/>
      <c r="F514" s="34"/>
      <c r="G514" s="34"/>
      <c r="I514" s="34"/>
    </row>
    <row r="515" spans="1:9">
      <c r="A515" s="34"/>
      <c r="B515" s="34"/>
      <c r="C515" s="34"/>
      <c r="D515" s="34"/>
      <c r="E515" s="34"/>
      <c r="F515" s="34"/>
      <c r="G515" s="34"/>
      <c r="I515" s="34"/>
    </row>
    <row r="516" spans="1:9">
      <c r="A516" s="34"/>
      <c r="B516" s="34"/>
      <c r="C516" s="34"/>
      <c r="D516" s="34"/>
      <c r="E516" s="34"/>
      <c r="F516" s="34"/>
      <c r="G516" s="34"/>
      <c r="I516" s="34"/>
    </row>
    <row r="517" spans="1:9">
      <c r="A517" s="34"/>
      <c r="B517" s="34"/>
      <c r="C517" s="34"/>
      <c r="D517" s="34"/>
      <c r="E517" s="34"/>
      <c r="F517" s="34"/>
      <c r="G517" s="34"/>
      <c r="I517" s="34"/>
    </row>
    <row r="518" spans="1:9">
      <c r="A518" s="34"/>
      <c r="B518" s="34"/>
      <c r="C518" s="34"/>
      <c r="D518" s="34"/>
      <c r="E518" s="34"/>
      <c r="F518" s="34"/>
      <c r="G518" s="34"/>
      <c r="I518" s="34"/>
    </row>
    <row r="519" spans="1:9">
      <c r="A519" s="34"/>
      <c r="B519" s="34"/>
      <c r="C519" s="34"/>
      <c r="D519" s="34"/>
      <c r="E519" s="34"/>
      <c r="F519" s="34"/>
      <c r="G519" s="34"/>
      <c r="I519" s="34"/>
    </row>
    <row r="520" spans="1:9">
      <c r="A520" s="34"/>
      <c r="B520" s="34"/>
      <c r="C520" s="34"/>
      <c r="D520" s="34"/>
      <c r="E520" s="34"/>
      <c r="F520" s="34"/>
      <c r="G520" s="34"/>
      <c r="I520" s="34"/>
    </row>
    <row r="521" spans="1:9">
      <c r="A521" s="34"/>
      <c r="B521" s="34"/>
      <c r="C521" s="34"/>
      <c r="D521" s="34"/>
      <c r="E521" s="34"/>
      <c r="F521" s="34"/>
      <c r="G521" s="34"/>
      <c r="I521" s="34"/>
    </row>
    <row r="522" spans="1:9">
      <c r="A522" s="34"/>
      <c r="B522" s="34"/>
      <c r="C522" s="34"/>
      <c r="D522" s="34"/>
      <c r="E522" s="34"/>
      <c r="F522" s="34"/>
      <c r="G522" s="34"/>
      <c r="I522" s="34"/>
    </row>
    <row r="523" spans="1:9">
      <c r="A523" s="34"/>
      <c r="B523" s="34"/>
      <c r="C523" s="34"/>
      <c r="D523" s="34"/>
      <c r="E523" s="34"/>
      <c r="F523" s="34"/>
      <c r="G523" s="34"/>
      <c r="I523" s="34"/>
    </row>
    <row r="524" spans="1:9">
      <c r="A524" s="34"/>
      <c r="B524" s="34"/>
      <c r="C524" s="34"/>
      <c r="D524" s="34"/>
      <c r="E524" s="34"/>
      <c r="F524" s="34"/>
      <c r="G524" s="34"/>
      <c r="I524" s="34"/>
    </row>
    <row r="525" spans="1:9">
      <c r="A525" s="34"/>
      <c r="B525" s="34"/>
      <c r="C525" s="34"/>
      <c r="D525" s="34"/>
      <c r="E525" s="34"/>
      <c r="F525" s="34"/>
      <c r="G525" s="34"/>
      <c r="I525" s="34"/>
    </row>
    <row r="526" spans="1:9">
      <c r="A526" s="34"/>
      <c r="B526" s="34"/>
      <c r="C526" s="34"/>
      <c r="D526" s="34"/>
      <c r="E526" s="34"/>
      <c r="F526" s="34"/>
      <c r="G526" s="34"/>
      <c r="I526" s="34"/>
    </row>
    <row r="527" spans="1:9">
      <c r="A527" s="34"/>
      <c r="B527" s="34"/>
      <c r="C527" s="34"/>
      <c r="D527" s="34"/>
      <c r="E527" s="34"/>
      <c r="F527" s="34"/>
      <c r="G527" s="34"/>
      <c r="I527" s="34"/>
    </row>
    <row r="528" spans="1:9">
      <c r="A528" s="34"/>
      <c r="B528" s="34"/>
      <c r="C528" s="34"/>
      <c r="D528" s="34"/>
      <c r="E528" s="34"/>
      <c r="F528" s="34"/>
      <c r="G528" s="34"/>
      <c r="I528" s="34"/>
    </row>
    <row r="529" spans="1:9">
      <c r="A529" s="34"/>
      <c r="B529" s="34"/>
      <c r="C529" s="34"/>
      <c r="D529" s="34"/>
      <c r="E529" s="34"/>
      <c r="F529" s="34"/>
      <c r="G529" s="34"/>
      <c r="I529" s="34"/>
    </row>
    <row r="530" spans="1:9">
      <c r="A530" s="34"/>
      <c r="B530" s="34"/>
      <c r="C530" s="34"/>
      <c r="D530" s="34"/>
      <c r="E530" s="34"/>
      <c r="F530" s="34"/>
      <c r="G530" s="34"/>
      <c r="I530" s="34"/>
    </row>
    <row r="531" spans="1:9">
      <c r="A531" s="34"/>
      <c r="B531" s="34"/>
      <c r="C531" s="34"/>
      <c r="D531" s="34"/>
      <c r="E531" s="34"/>
      <c r="F531" s="34"/>
      <c r="G531" s="34"/>
      <c r="I531" s="34"/>
    </row>
    <row r="532" spans="1:9">
      <c r="A532" s="34"/>
      <c r="B532" s="34"/>
      <c r="C532" s="34"/>
      <c r="D532" s="34"/>
      <c r="E532" s="34"/>
      <c r="F532" s="34"/>
      <c r="G532" s="34"/>
      <c r="I532" s="34"/>
    </row>
    <row r="533" spans="1:9">
      <c r="A533" s="34"/>
      <c r="B533" s="34"/>
      <c r="C533" s="34"/>
      <c r="D533" s="34"/>
      <c r="E533" s="34"/>
      <c r="F533" s="34"/>
      <c r="G533" s="34"/>
      <c r="I533" s="34"/>
    </row>
    <row r="534" spans="1:9">
      <c r="A534" s="34"/>
      <c r="B534" s="34"/>
      <c r="C534" s="34"/>
      <c r="D534" s="34"/>
      <c r="E534" s="34"/>
      <c r="F534" s="34"/>
      <c r="G534" s="34"/>
      <c r="I534" s="34"/>
    </row>
    <row r="535" spans="1:9">
      <c r="A535" s="34"/>
      <c r="B535" s="34"/>
      <c r="C535" s="34"/>
      <c r="D535" s="34"/>
      <c r="E535" s="34"/>
      <c r="F535" s="34"/>
      <c r="G535" s="34"/>
      <c r="I535" s="34"/>
    </row>
    <row r="536" spans="1:9">
      <c r="A536" s="34"/>
      <c r="B536" s="34"/>
      <c r="C536" s="34"/>
      <c r="D536" s="34"/>
      <c r="E536" s="34"/>
      <c r="F536" s="34"/>
      <c r="G536" s="34"/>
      <c r="I536" s="34"/>
    </row>
    <row r="537" spans="1:9">
      <c r="A537" s="34"/>
      <c r="B537" s="34"/>
      <c r="C537" s="34"/>
      <c r="D537" s="34"/>
      <c r="E537" s="34"/>
      <c r="F537" s="34"/>
      <c r="G537" s="34"/>
      <c r="I537" s="34"/>
    </row>
    <row r="538" spans="1:9">
      <c r="A538" s="34"/>
      <c r="B538" s="34"/>
      <c r="C538" s="34"/>
      <c r="D538" s="34"/>
      <c r="E538" s="34"/>
      <c r="F538" s="34"/>
      <c r="G538" s="34"/>
      <c r="I538" s="34"/>
    </row>
    <row r="539" spans="1:9">
      <c r="A539" s="34"/>
      <c r="B539" s="34"/>
      <c r="C539" s="34"/>
      <c r="D539" s="34"/>
      <c r="E539" s="34"/>
      <c r="F539" s="34"/>
      <c r="G539" s="34"/>
      <c r="I539" s="34"/>
    </row>
    <row r="540" spans="1:9">
      <c r="A540" s="34"/>
      <c r="B540" s="34"/>
      <c r="C540" s="34"/>
      <c r="D540" s="34"/>
      <c r="E540" s="34"/>
      <c r="F540" s="34"/>
      <c r="G540" s="34"/>
      <c r="I540" s="34"/>
    </row>
    <row r="541" spans="1:9">
      <c r="A541" s="34"/>
      <c r="B541" s="34"/>
      <c r="C541" s="34"/>
      <c r="D541" s="34"/>
      <c r="E541" s="34"/>
      <c r="F541" s="34"/>
      <c r="G541" s="34"/>
      <c r="I541" s="34"/>
    </row>
    <row r="542" spans="1:9">
      <c r="A542" s="34"/>
      <c r="B542" s="34"/>
      <c r="C542" s="34"/>
      <c r="D542" s="34"/>
      <c r="E542" s="34"/>
      <c r="F542" s="34"/>
      <c r="G542" s="34"/>
      <c r="I542" s="34"/>
    </row>
    <row r="543" spans="1:9">
      <c r="A543" s="34"/>
      <c r="B543" s="34"/>
      <c r="C543" s="34"/>
      <c r="D543" s="34"/>
      <c r="E543" s="34"/>
      <c r="F543" s="34"/>
      <c r="G543" s="34"/>
      <c r="I543" s="34"/>
    </row>
    <row r="544" spans="1:9">
      <c r="A544" s="34"/>
      <c r="B544" s="34"/>
      <c r="C544" s="34"/>
      <c r="D544" s="34"/>
      <c r="E544" s="34"/>
      <c r="F544" s="34"/>
      <c r="G544" s="34"/>
      <c r="I544" s="34"/>
    </row>
    <row r="545" spans="1:9">
      <c r="A545" s="34"/>
      <c r="B545" s="34"/>
      <c r="C545" s="34"/>
      <c r="D545" s="34"/>
      <c r="E545" s="34"/>
      <c r="F545" s="34"/>
      <c r="G545" s="34"/>
      <c r="I545" s="34"/>
    </row>
    <row r="546" spans="1:9">
      <c r="A546" s="34"/>
      <c r="B546" s="34"/>
      <c r="C546" s="34"/>
      <c r="D546" s="34"/>
      <c r="E546" s="34"/>
      <c r="F546" s="34"/>
      <c r="G546" s="34"/>
      <c r="I546" s="34"/>
    </row>
    <row r="547" spans="1:9">
      <c r="A547" s="34"/>
      <c r="B547" s="34"/>
      <c r="C547" s="34"/>
      <c r="D547" s="34"/>
      <c r="E547" s="34"/>
      <c r="F547" s="34"/>
      <c r="G547" s="34"/>
      <c r="I547" s="34"/>
    </row>
    <row r="548" spans="1:9">
      <c r="A548" s="34"/>
      <c r="B548" s="34"/>
      <c r="C548" s="34"/>
      <c r="D548" s="34"/>
      <c r="E548" s="34"/>
      <c r="F548" s="34"/>
      <c r="G548" s="34"/>
      <c r="I548" s="34"/>
    </row>
    <row r="549" spans="1:9">
      <c r="A549" s="34"/>
      <c r="B549" s="34"/>
      <c r="C549" s="34"/>
      <c r="D549" s="34"/>
      <c r="E549" s="34"/>
      <c r="F549" s="34"/>
      <c r="G549" s="34"/>
      <c r="I549" s="34"/>
    </row>
    <row r="550" spans="1:9">
      <c r="A550" s="34"/>
      <c r="B550" s="34"/>
      <c r="C550" s="34"/>
      <c r="D550" s="34"/>
      <c r="E550" s="34"/>
      <c r="F550" s="34"/>
      <c r="G550" s="34"/>
      <c r="I550" s="34"/>
    </row>
    <row r="551" spans="1:9">
      <c r="A551" s="34"/>
      <c r="B551" s="34"/>
      <c r="C551" s="34"/>
      <c r="D551" s="34"/>
      <c r="E551" s="34"/>
      <c r="F551" s="34"/>
      <c r="G551" s="34"/>
      <c r="I551" s="34"/>
    </row>
    <row r="552" spans="1:9">
      <c r="A552" s="34"/>
      <c r="B552" s="34"/>
      <c r="C552" s="34"/>
      <c r="D552" s="34"/>
      <c r="E552" s="34"/>
      <c r="F552" s="34"/>
      <c r="G552" s="34"/>
      <c r="I552" s="34"/>
    </row>
    <row r="553" spans="1:9">
      <c r="A553" s="34"/>
      <c r="B553" s="34"/>
      <c r="C553" s="34"/>
      <c r="D553" s="34"/>
      <c r="E553" s="34"/>
      <c r="F553" s="34"/>
      <c r="G553" s="34"/>
      <c r="I553" s="34"/>
    </row>
    <row r="554" spans="1:9">
      <c r="A554" s="34"/>
      <c r="B554" s="34"/>
      <c r="C554" s="34"/>
      <c r="D554" s="34"/>
      <c r="E554" s="34"/>
      <c r="F554" s="34"/>
      <c r="G554" s="34"/>
      <c r="I554" s="34"/>
    </row>
    <row r="555" spans="1:9">
      <c r="A555" s="34"/>
      <c r="B555" s="34"/>
      <c r="C555" s="34"/>
      <c r="D555" s="34"/>
      <c r="E555" s="34"/>
      <c r="F555" s="34"/>
      <c r="G555" s="34"/>
      <c r="I555" s="34"/>
    </row>
    <row r="556" spans="1:9">
      <c r="A556" s="34"/>
      <c r="B556" s="34"/>
      <c r="C556" s="34"/>
      <c r="D556" s="34"/>
      <c r="E556" s="34"/>
      <c r="F556" s="34"/>
      <c r="G556" s="34"/>
      <c r="I556" s="34"/>
    </row>
    <row r="557" spans="1:9">
      <c r="A557" s="34"/>
      <c r="B557" s="34"/>
      <c r="C557" s="34"/>
      <c r="D557" s="34"/>
      <c r="E557" s="34"/>
      <c r="F557" s="34"/>
      <c r="G557" s="34"/>
      <c r="I557" s="34"/>
    </row>
    <row r="558" spans="1:9">
      <c r="A558" s="34"/>
      <c r="B558" s="34"/>
      <c r="C558" s="34"/>
      <c r="D558" s="34"/>
      <c r="E558" s="34"/>
      <c r="F558" s="34"/>
      <c r="G558" s="34"/>
      <c r="I558" s="34"/>
    </row>
    <row r="559" spans="1:9">
      <c r="A559" s="34"/>
      <c r="B559" s="34"/>
      <c r="C559" s="34"/>
      <c r="D559" s="34"/>
      <c r="E559" s="34"/>
      <c r="F559" s="34"/>
      <c r="G559" s="34"/>
      <c r="I559" s="34"/>
    </row>
    <row r="560" spans="1:9">
      <c r="A560" s="34"/>
      <c r="B560" s="34"/>
      <c r="C560" s="34"/>
      <c r="D560" s="34"/>
      <c r="E560" s="34"/>
      <c r="F560" s="34"/>
      <c r="G560" s="34"/>
      <c r="I560" s="34"/>
    </row>
    <row r="561" spans="1:9">
      <c r="A561" s="34"/>
      <c r="B561" s="34"/>
      <c r="C561" s="34"/>
      <c r="D561" s="34"/>
      <c r="E561" s="34"/>
      <c r="F561" s="34"/>
      <c r="G561" s="34"/>
      <c r="I561" s="34"/>
    </row>
    <row r="562" spans="1:9">
      <c r="A562" s="34"/>
      <c r="B562" s="34"/>
      <c r="C562" s="34"/>
      <c r="D562" s="34"/>
      <c r="E562" s="34"/>
      <c r="F562" s="34"/>
      <c r="G562" s="34"/>
      <c r="I562" s="34"/>
    </row>
    <row r="563" spans="1:9">
      <c r="A563" s="34"/>
      <c r="B563" s="34"/>
      <c r="C563" s="34"/>
      <c r="D563" s="34"/>
      <c r="E563" s="34"/>
      <c r="F563" s="34"/>
      <c r="G563" s="34"/>
      <c r="I563" s="34"/>
    </row>
    <row r="564" spans="1:9">
      <c r="A564" s="34"/>
      <c r="B564" s="34"/>
      <c r="C564" s="34"/>
      <c r="D564" s="34"/>
      <c r="E564" s="34"/>
      <c r="F564" s="34"/>
      <c r="G564" s="34"/>
      <c r="I564" s="34"/>
    </row>
    <row r="565" spans="1:9">
      <c r="A565" s="34"/>
      <c r="B565" s="34"/>
      <c r="C565" s="34"/>
      <c r="D565" s="34"/>
      <c r="E565" s="34"/>
      <c r="F565" s="34"/>
      <c r="G565" s="34"/>
      <c r="I565" s="34"/>
    </row>
    <row r="566" spans="1:9">
      <c r="A566" s="34"/>
      <c r="B566" s="34"/>
      <c r="C566" s="34"/>
      <c r="D566" s="34"/>
      <c r="E566" s="34"/>
      <c r="F566" s="34"/>
      <c r="G566" s="34"/>
      <c r="I566" s="34"/>
    </row>
    <row r="567" spans="1:9">
      <c r="A567" s="34"/>
      <c r="B567" s="34"/>
      <c r="C567" s="34"/>
      <c r="D567" s="34"/>
      <c r="E567" s="34"/>
      <c r="F567" s="34"/>
      <c r="G567" s="34"/>
      <c r="I567" s="34"/>
    </row>
    <row r="568" spans="1:9">
      <c r="A568" s="34"/>
      <c r="B568" s="34"/>
      <c r="C568" s="34"/>
      <c r="D568" s="34"/>
      <c r="E568" s="34"/>
      <c r="F568" s="34"/>
      <c r="G568" s="34"/>
      <c r="I568" s="34"/>
    </row>
    <row r="569" spans="1:9">
      <c r="A569" s="34"/>
      <c r="B569" s="34"/>
      <c r="C569" s="34"/>
      <c r="D569" s="34"/>
      <c r="E569" s="34"/>
      <c r="F569" s="34"/>
      <c r="G569" s="34"/>
      <c r="I569" s="34"/>
    </row>
    <row r="570" spans="1:9">
      <c r="A570" s="34"/>
      <c r="B570" s="34"/>
      <c r="C570" s="34"/>
      <c r="D570" s="34"/>
      <c r="E570" s="34"/>
      <c r="F570" s="34"/>
      <c r="G570" s="34"/>
      <c r="I570" s="34"/>
    </row>
    <row r="571" spans="1:9">
      <c r="A571" s="34"/>
      <c r="B571" s="34"/>
      <c r="C571" s="34"/>
      <c r="D571" s="34"/>
      <c r="E571" s="34"/>
      <c r="F571" s="34"/>
      <c r="G571" s="34"/>
      <c r="I571" s="34"/>
    </row>
    <row r="572" spans="1:9">
      <c r="A572" s="34"/>
      <c r="B572" s="34"/>
      <c r="C572" s="34"/>
      <c r="D572" s="34"/>
      <c r="E572" s="34"/>
      <c r="F572" s="34"/>
      <c r="G572" s="34"/>
      <c r="I572" s="34"/>
    </row>
    <row r="573" spans="1:9">
      <c r="A573" s="34"/>
      <c r="B573" s="34"/>
      <c r="C573" s="34"/>
      <c r="D573" s="34"/>
      <c r="E573" s="34"/>
      <c r="F573" s="34"/>
      <c r="G573" s="34"/>
      <c r="I573" s="34"/>
    </row>
    <row r="574" spans="1:9">
      <c r="A574" s="34"/>
      <c r="B574" s="34"/>
      <c r="C574" s="34"/>
      <c r="D574" s="34"/>
      <c r="E574" s="34"/>
      <c r="F574" s="34"/>
      <c r="G574" s="34"/>
      <c r="I574" s="34"/>
    </row>
    <row r="575" spans="1:9">
      <c r="A575" s="34"/>
      <c r="B575" s="34"/>
      <c r="C575" s="34"/>
      <c r="D575" s="34"/>
      <c r="E575" s="34"/>
      <c r="F575" s="34"/>
      <c r="G575" s="34"/>
      <c r="I575" s="34"/>
    </row>
    <row r="576" spans="1:9">
      <c r="A576" s="34"/>
      <c r="B576" s="34"/>
      <c r="C576" s="34"/>
      <c r="D576" s="34"/>
      <c r="E576" s="34"/>
      <c r="F576" s="34"/>
      <c r="G576" s="34"/>
      <c r="I576" s="34"/>
    </row>
    <row r="577" spans="1:9">
      <c r="A577" s="34"/>
      <c r="B577" s="34"/>
      <c r="C577" s="34"/>
      <c r="D577" s="34"/>
      <c r="E577" s="34"/>
      <c r="F577" s="34"/>
      <c r="G577" s="34"/>
      <c r="I577" s="34"/>
    </row>
    <row r="578" spans="1:9">
      <c r="A578" s="34"/>
      <c r="B578" s="34"/>
      <c r="C578" s="34"/>
      <c r="D578" s="34"/>
      <c r="E578" s="34"/>
      <c r="F578" s="34"/>
      <c r="G578" s="34"/>
      <c r="I578" s="34"/>
    </row>
    <row r="579" spans="1:9">
      <c r="A579" s="34"/>
      <c r="B579" s="34"/>
      <c r="C579" s="34"/>
      <c r="D579" s="34"/>
      <c r="E579" s="34"/>
      <c r="F579" s="34"/>
      <c r="G579" s="34"/>
      <c r="I579" s="34"/>
    </row>
    <row r="580" spans="1:9">
      <c r="A580" s="34"/>
      <c r="B580" s="34"/>
      <c r="C580" s="34"/>
      <c r="D580" s="34"/>
      <c r="E580" s="34"/>
      <c r="F580" s="34"/>
      <c r="G580" s="34"/>
      <c r="I580" s="34"/>
    </row>
    <row r="581" spans="1:9">
      <c r="A581" s="34"/>
      <c r="B581" s="34"/>
      <c r="C581" s="34"/>
      <c r="D581" s="34"/>
      <c r="E581" s="34"/>
      <c r="F581" s="34"/>
      <c r="G581" s="34"/>
      <c r="I581" s="34"/>
    </row>
    <row r="582" spans="1:9">
      <c r="A582" s="34"/>
      <c r="B582" s="34"/>
      <c r="C582" s="34"/>
      <c r="D582" s="34"/>
      <c r="E582" s="34"/>
      <c r="F582" s="34"/>
      <c r="G582" s="34"/>
      <c r="I582" s="34"/>
    </row>
    <row r="583" spans="1:9">
      <c r="A583" s="34"/>
      <c r="B583" s="34"/>
      <c r="C583" s="34"/>
      <c r="D583" s="34"/>
      <c r="E583" s="34"/>
      <c r="F583" s="34"/>
      <c r="G583" s="34"/>
      <c r="I583" s="34"/>
    </row>
    <row r="584" spans="1:9">
      <c r="A584" s="34"/>
      <c r="B584" s="34"/>
      <c r="C584" s="34"/>
      <c r="D584" s="34"/>
      <c r="E584" s="34"/>
      <c r="F584" s="34"/>
      <c r="G584" s="34"/>
      <c r="I584" s="34"/>
    </row>
    <row r="585" spans="1:9">
      <c r="A585" s="34"/>
      <c r="B585" s="34"/>
      <c r="C585" s="34"/>
      <c r="D585" s="34"/>
      <c r="E585" s="34"/>
      <c r="F585" s="34"/>
      <c r="G585" s="34"/>
      <c r="I585" s="34"/>
    </row>
    <row r="586" spans="1:9">
      <c r="A586" s="34"/>
      <c r="B586" s="34"/>
      <c r="C586" s="34"/>
      <c r="D586" s="34"/>
      <c r="E586" s="34"/>
      <c r="F586" s="34"/>
      <c r="G586" s="34"/>
      <c r="I586" s="34"/>
    </row>
    <row r="587" spans="1:9">
      <c r="A587" s="34"/>
      <c r="B587" s="34"/>
      <c r="C587" s="34"/>
      <c r="D587" s="34"/>
      <c r="E587" s="34"/>
      <c r="F587" s="34"/>
      <c r="G587" s="34"/>
      <c r="I587" s="34"/>
    </row>
    <row r="588" spans="1:9">
      <c r="A588" s="34"/>
      <c r="B588" s="34"/>
      <c r="C588" s="34"/>
      <c r="D588" s="34"/>
      <c r="E588" s="34"/>
      <c r="F588" s="34"/>
      <c r="G588" s="34"/>
      <c r="I588" s="34"/>
    </row>
    <row r="589" spans="1:9">
      <c r="A589" s="34"/>
      <c r="B589" s="34"/>
      <c r="C589" s="34"/>
      <c r="D589" s="34"/>
      <c r="E589" s="34"/>
      <c r="F589" s="34"/>
      <c r="G589" s="34"/>
      <c r="I589" s="34"/>
    </row>
    <row r="590" spans="1:9">
      <c r="A590" s="34"/>
      <c r="B590" s="34"/>
      <c r="C590" s="34"/>
      <c r="D590" s="34"/>
      <c r="E590" s="34"/>
      <c r="F590" s="34"/>
      <c r="G590" s="34"/>
      <c r="I590" s="34"/>
    </row>
    <row r="591" spans="1:9">
      <c r="A591" s="34"/>
      <c r="B591" s="34"/>
      <c r="C591" s="34"/>
      <c r="D591" s="34"/>
      <c r="E591" s="34"/>
      <c r="F591" s="34"/>
      <c r="G591" s="34"/>
      <c r="I591" s="34"/>
    </row>
    <row r="592" spans="1:9">
      <c r="A592" s="34"/>
      <c r="B592" s="34"/>
      <c r="C592" s="34"/>
      <c r="D592" s="34"/>
      <c r="E592" s="34"/>
      <c r="F592" s="34"/>
      <c r="G592" s="34"/>
      <c r="I592" s="34"/>
    </row>
    <row r="593" spans="1:9">
      <c r="A593" s="34"/>
      <c r="B593" s="34"/>
      <c r="C593" s="34"/>
      <c r="D593" s="34"/>
      <c r="E593" s="34"/>
      <c r="F593" s="34"/>
      <c r="G593" s="34"/>
      <c r="I593" s="34"/>
    </row>
    <row r="594" spans="1:9">
      <c r="A594" s="34"/>
      <c r="B594" s="34"/>
      <c r="C594" s="34"/>
      <c r="D594" s="34"/>
      <c r="E594" s="34"/>
      <c r="F594" s="34"/>
      <c r="G594" s="34"/>
      <c r="I594" s="34"/>
    </row>
    <row r="595" spans="1:9">
      <c r="A595" s="34"/>
      <c r="B595" s="34"/>
      <c r="C595" s="34"/>
      <c r="D595" s="34"/>
      <c r="E595" s="34"/>
      <c r="F595" s="34"/>
      <c r="G595" s="34"/>
      <c r="I595" s="34"/>
    </row>
    <row r="596" spans="1:9">
      <c r="A596" s="34"/>
      <c r="B596" s="34"/>
      <c r="C596" s="34"/>
      <c r="D596" s="34"/>
      <c r="E596" s="34"/>
      <c r="F596" s="34"/>
      <c r="G596" s="34"/>
      <c r="I596" s="34"/>
    </row>
    <row r="597" spans="1:9">
      <c r="A597" s="34"/>
      <c r="B597" s="34"/>
      <c r="C597" s="34"/>
      <c r="D597" s="34"/>
      <c r="E597" s="34"/>
      <c r="F597" s="34"/>
      <c r="G597" s="34"/>
      <c r="I597" s="34"/>
    </row>
    <row r="598" spans="1:9">
      <c r="A598" s="34"/>
      <c r="B598" s="34"/>
      <c r="C598" s="34"/>
      <c r="D598" s="34"/>
      <c r="E598" s="34"/>
      <c r="F598" s="34"/>
      <c r="G598" s="34"/>
      <c r="I598" s="34"/>
    </row>
    <row r="599" spans="1:9">
      <c r="A599" s="34"/>
      <c r="B599" s="34"/>
      <c r="C599" s="34"/>
      <c r="D599" s="34"/>
      <c r="E599" s="34"/>
      <c r="F599" s="34"/>
      <c r="G599" s="34"/>
      <c r="I599" s="34"/>
    </row>
    <row r="600" spans="1:9">
      <c r="A600" s="34"/>
      <c r="B600" s="34"/>
      <c r="C600" s="34"/>
      <c r="D600" s="34"/>
      <c r="E600" s="34"/>
      <c r="F600" s="34"/>
      <c r="G600" s="34"/>
      <c r="I600" s="34"/>
    </row>
    <row r="601" spans="1:9">
      <c r="A601" s="34"/>
      <c r="B601" s="34"/>
      <c r="C601" s="34"/>
      <c r="D601" s="34"/>
      <c r="E601" s="34"/>
      <c r="F601" s="34"/>
      <c r="G601" s="34"/>
      <c r="I601" s="34"/>
    </row>
    <row r="602" spans="1:9">
      <c r="A602" s="34"/>
      <c r="B602" s="34"/>
      <c r="C602" s="34"/>
      <c r="D602" s="34"/>
      <c r="E602" s="34"/>
      <c r="F602" s="34"/>
      <c r="G602" s="34"/>
      <c r="I602" s="34"/>
    </row>
    <row r="603" spans="1:9">
      <c r="A603" s="34"/>
      <c r="B603" s="34"/>
      <c r="C603" s="34"/>
      <c r="D603" s="34"/>
      <c r="E603" s="34"/>
      <c r="F603" s="34"/>
      <c r="G603" s="34"/>
      <c r="I603" s="34"/>
    </row>
    <row r="604" spans="1:9">
      <c r="A604" s="34"/>
      <c r="B604" s="34"/>
      <c r="C604" s="34"/>
      <c r="D604" s="34"/>
      <c r="E604" s="34"/>
      <c r="F604" s="34"/>
      <c r="G604" s="34"/>
      <c r="I604" s="34"/>
    </row>
    <row r="605" spans="1:9">
      <c r="A605" s="34"/>
      <c r="B605" s="34"/>
      <c r="C605" s="34"/>
      <c r="D605" s="34"/>
      <c r="E605" s="34"/>
      <c r="F605" s="34"/>
      <c r="G605" s="34"/>
      <c r="I605" s="34"/>
    </row>
    <row r="606" spans="1:9">
      <c r="A606" s="34"/>
      <c r="B606" s="34"/>
      <c r="C606" s="34"/>
      <c r="D606" s="34"/>
      <c r="E606" s="34"/>
      <c r="F606" s="34"/>
      <c r="G606" s="34"/>
      <c r="I606" s="34"/>
    </row>
    <row r="607" spans="1:9">
      <c r="A607" s="34"/>
      <c r="B607" s="34"/>
      <c r="C607" s="34"/>
      <c r="D607" s="34"/>
      <c r="E607" s="34"/>
      <c r="F607" s="34"/>
      <c r="G607" s="34"/>
      <c r="I607" s="34"/>
    </row>
    <row r="608" spans="1:9">
      <c r="A608" s="34"/>
      <c r="B608" s="34"/>
      <c r="C608" s="34"/>
      <c r="D608" s="34"/>
      <c r="E608" s="34"/>
      <c r="F608" s="34"/>
      <c r="G608" s="34"/>
      <c r="I608" s="34"/>
    </row>
    <row r="609" spans="1:9">
      <c r="A609" s="34"/>
      <c r="B609" s="34"/>
      <c r="C609" s="34"/>
      <c r="D609" s="34"/>
      <c r="E609" s="34"/>
      <c r="F609" s="34"/>
      <c r="G609" s="34"/>
      <c r="I609" s="34"/>
    </row>
    <row r="610" spans="1:9">
      <c r="A610" s="34"/>
      <c r="B610" s="34"/>
      <c r="C610" s="34"/>
      <c r="D610" s="34"/>
      <c r="E610" s="34"/>
      <c r="F610" s="34"/>
      <c r="G610" s="34"/>
      <c r="I610" s="34"/>
    </row>
    <row r="611" spans="1:9">
      <c r="A611" s="34"/>
      <c r="B611" s="34"/>
      <c r="C611" s="34"/>
      <c r="D611" s="34"/>
      <c r="E611" s="34"/>
      <c r="F611" s="34"/>
      <c r="G611" s="34"/>
      <c r="I611" s="34"/>
    </row>
    <row r="612" spans="1:9">
      <c r="A612" s="34"/>
      <c r="B612" s="34"/>
      <c r="C612" s="34"/>
      <c r="D612" s="34"/>
      <c r="E612" s="34"/>
      <c r="F612" s="34"/>
      <c r="G612" s="34"/>
      <c r="I612" s="34"/>
    </row>
    <row r="613" spans="1:9">
      <c r="A613" s="34"/>
      <c r="B613" s="34"/>
      <c r="C613" s="34"/>
      <c r="D613" s="34"/>
      <c r="E613" s="34"/>
      <c r="F613" s="34"/>
      <c r="G613" s="34"/>
      <c r="I613" s="34"/>
    </row>
    <row r="614" spans="1:9">
      <c r="A614" s="34"/>
      <c r="B614" s="34"/>
      <c r="C614" s="34"/>
      <c r="D614" s="34"/>
      <c r="E614" s="34"/>
      <c r="F614" s="34"/>
      <c r="G614" s="34"/>
      <c r="I614" s="34"/>
    </row>
    <row r="615" spans="1:9">
      <c r="A615" s="34"/>
      <c r="B615" s="34"/>
      <c r="C615" s="34"/>
      <c r="D615" s="34"/>
      <c r="E615" s="34"/>
      <c r="F615" s="34"/>
      <c r="G615" s="34"/>
      <c r="I615" s="34"/>
    </row>
    <row r="616" spans="1:9">
      <c r="A616" s="34"/>
      <c r="B616" s="34"/>
      <c r="C616" s="34"/>
      <c r="D616" s="34"/>
      <c r="E616" s="34"/>
      <c r="F616" s="34"/>
      <c r="G616" s="34"/>
      <c r="I616" s="34"/>
    </row>
    <row r="617" spans="1:9">
      <c r="A617" s="34"/>
      <c r="B617" s="34"/>
      <c r="C617" s="34"/>
      <c r="D617" s="34"/>
      <c r="E617" s="34"/>
      <c r="F617" s="34"/>
      <c r="G617" s="34"/>
      <c r="I617" s="34"/>
    </row>
    <row r="618" spans="1:9">
      <c r="A618" s="34"/>
      <c r="B618" s="34"/>
      <c r="C618" s="34"/>
      <c r="D618" s="34"/>
      <c r="E618" s="34"/>
      <c r="F618" s="34"/>
      <c r="G618" s="34"/>
      <c r="I618" s="34"/>
    </row>
    <row r="619" spans="1:9">
      <c r="A619" s="34"/>
      <c r="B619" s="34"/>
      <c r="C619" s="34"/>
      <c r="D619" s="34"/>
      <c r="E619" s="34"/>
      <c r="F619" s="34"/>
      <c r="G619" s="34"/>
      <c r="I619" s="34"/>
    </row>
    <row r="620" spans="1:9">
      <c r="A620" s="34"/>
      <c r="B620" s="34"/>
      <c r="C620" s="34"/>
      <c r="D620" s="34"/>
      <c r="E620" s="34"/>
      <c r="F620" s="34"/>
      <c r="G620" s="34"/>
      <c r="I620" s="34"/>
    </row>
    <row r="621" spans="1:9">
      <c r="A621" s="34"/>
      <c r="B621" s="34"/>
      <c r="C621" s="34"/>
      <c r="D621" s="34"/>
      <c r="E621" s="34"/>
      <c r="F621" s="34"/>
      <c r="G621" s="34"/>
      <c r="I621" s="34"/>
    </row>
    <row r="622" spans="1:9">
      <c r="A622" s="34"/>
      <c r="B622" s="34"/>
      <c r="C622" s="34"/>
      <c r="D622" s="34"/>
      <c r="E622" s="34"/>
      <c r="F622" s="34"/>
      <c r="G622" s="34"/>
      <c r="I622" s="34"/>
    </row>
    <row r="623" spans="1:9">
      <c r="A623" s="34"/>
      <c r="B623" s="34"/>
      <c r="C623" s="34"/>
      <c r="D623" s="34"/>
      <c r="E623" s="34"/>
      <c r="F623" s="34"/>
      <c r="G623" s="34"/>
      <c r="I623" s="34"/>
    </row>
    <row r="624" spans="1:9">
      <c r="A624" s="34"/>
      <c r="B624" s="34"/>
      <c r="C624" s="34"/>
      <c r="D624" s="34"/>
      <c r="E624" s="34"/>
      <c r="F624" s="34"/>
      <c r="G624" s="34"/>
      <c r="I624" s="34"/>
    </row>
    <row r="625" spans="1:9">
      <c r="A625" s="34"/>
      <c r="B625" s="34"/>
      <c r="C625" s="34"/>
      <c r="D625" s="34"/>
      <c r="E625" s="34"/>
      <c r="F625" s="34"/>
      <c r="G625" s="34"/>
      <c r="I625" s="34"/>
    </row>
    <row r="626" spans="1:9">
      <c r="A626" s="34"/>
      <c r="B626" s="34"/>
      <c r="C626" s="34"/>
      <c r="D626" s="34"/>
      <c r="E626" s="34"/>
      <c r="F626" s="34"/>
      <c r="G626" s="34"/>
      <c r="I626" s="34"/>
    </row>
    <row r="627" spans="1:9">
      <c r="A627" s="34"/>
      <c r="B627" s="34"/>
      <c r="C627" s="34"/>
      <c r="D627" s="34"/>
      <c r="E627" s="34"/>
      <c r="F627" s="34"/>
      <c r="G627" s="34"/>
      <c r="I627" s="34"/>
    </row>
    <row r="628" spans="1:9">
      <c r="A628" s="34"/>
      <c r="B628" s="34"/>
      <c r="C628" s="34"/>
      <c r="D628" s="34"/>
      <c r="E628" s="34"/>
      <c r="F628" s="34"/>
      <c r="G628" s="34"/>
      <c r="I628" s="34"/>
    </row>
    <row r="629" spans="1:9">
      <c r="A629" s="34"/>
      <c r="B629" s="34"/>
      <c r="C629" s="34"/>
      <c r="D629" s="34"/>
      <c r="E629" s="34"/>
      <c r="F629" s="34"/>
      <c r="G629" s="34"/>
      <c r="I629" s="34"/>
    </row>
    <row r="630" spans="1:9">
      <c r="A630" s="34"/>
      <c r="B630" s="34"/>
      <c r="C630" s="34"/>
      <c r="D630" s="34"/>
      <c r="E630" s="34"/>
      <c r="F630" s="34"/>
      <c r="G630" s="34"/>
      <c r="I630" s="34"/>
    </row>
    <row r="631" spans="1:9">
      <c r="A631" s="34"/>
      <c r="B631" s="34"/>
      <c r="C631" s="34"/>
      <c r="D631" s="34"/>
      <c r="E631" s="34"/>
      <c r="F631" s="34"/>
      <c r="G631" s="34"/>
      <c r="I631" s="34"/>
    </row>
    <row r="632" spans="1:9">
      <c r="A632" s="34"/>
      <c r="B632" s="34"/>
      <c r="C632" s="34"/>
      <c r="D632" s="34"/>
      <c r="E632" s="34"/>
      <c r="F632" s="34"/>
      <c r="G632" s="34"/>
      <c r="I632" s="34"/>
    </row>
    <row r="633" spans="1:9">
      <c r="A633" s="34"/>
      <c r="B633" s="34"/>
      <c r="C633" s="34"/>
      <c r="D633" s="34"/>
      <c r="E633" s="34"/>
      <c r="F633" s="34"/>
      <c r="G633" s="34"/>
      <c r="I633" s="34"/>
    </row>
    <row r="634" spans="1:9">
      <c r="A634" s="34"/>
      <c r="B634" s="34"/>
      <c r="C634" s="34"/>
      <c r="D634" s="34"/>
      <c r="E634" s="34"/>
      <c r="F634" s="34"/>
      <c r="G634" s="34"/>
      <c r="I634" s="34"/>
    </row>
    <row r="635" spans="1:9">
      <c r="A635" s="34"/>
      <c r="B635" s="34"/>
      <c r="C635" s="34"/>
      <c r="D635" s="34"/>
      <c r="E635" s="34"/>
      <c r="F635" s="34"/>
      <c r="G635" s="34"/>
      <c r="I635" s="34"/>
    </row>
    <row r="636" spans="1:9">
      <c r="A636" s="34"/>
      <c r="B636" s="34"/>
      <c r="C636" s="34"/>
      <c r="D636" s="34"/>
      <c r="E636" s="34"/>
      <c r="F636" s="34"/>
      <c r="G636" s="34"/>
      <c r="I636" s="34"/>
    </row>
    <row r="637" spans="1:9">
      <c r="A637" s="34"/>
      <c r="B637" s="34"/>
      <c r="C637" s="34"/>
      <c r="D637" s="34"/>
      <c r="E637" s="34"/>
      <c r="F637" s="34"/>
      <c r="G637" s="34"/>
      <c r="I637" s="34"/>
    </row>
    <row r="638" spans="1:9">
      <c r="A638" s="34"/>
      <c r="B638" s="34"/>
      <c r="C638" s="34"/>
      <c r="D638" s="34"/>
      <c r="E638" s="34"/>
      <c r="F638" s="34"/>
      <c r="G638" s="34"/>
      <c r="I638" s="34"/>
    </row>
    <row r="639" spans="1:9">
      <c r="A639" s="34"/>
      <c r="B639" s="34"/>
      <c r="C639" s="34"/>
      <c r="D639" s="34"/>
      <c r="E639" s="34"/>
      <c r="F639" s="34"/>
      <c r="G639" s="34"/>
      <c r="I639" s="34"/>
    </row>
    <row r="640" spans="1:9">
      <c r="A640" s="34"/>
      <c r="B640" s="34"/>
      <c r="C640" s="34"/>
      <c r="D640" s="34"/>
      <c r="E640" s="34"/>
      <c r="F640" s="34"/>
      <c r="G640" s="34"/>
      <c r="I640" s="34"/>
    </row>
    <row r="641" spans="1:9">
      <c r="A641" s="34"/>
      <c r="B641" s="34"/>
      <c r="C641" s="34"/>
      <c r="D641" s="34"/>
      <c r="E641" s="34"/>
      <c r="F641" s="34"/>
      <c r="G641" s="34"/>
      <c r="I641" s="34"/>
    </row>
    <row r="642" spans="1:9">
      <c r="A642" s="34"/>
      <c r="B642" s="34"/>
      <c r="C642" s="34"/>
      <c r="D642" s="34"/>
      <c r="E642" s="34"/>
      <c r="F642" s="34"/>
      <c r="G642" s="34"/>
      <c r="I642" s="34"/>
    </row>
    <row r="643" spans="1:9">
      <c r="A643" s="34"/>
      <c r="B643" s="34"/>
      <c r="C643" s="34"/>
      <c r="D643" s="34"/>
      <c r="E643" s="34"/>
      <c r="F643" s="34"/>
      <c r="G643" s="34"/>
      <c r="I643" s="34"/>
    </row>
    <row r="644" spans="1:9">
      <c r="A644" s="34"/>
      <c r="B644" s="34"/>
      <c r="C644" s="34"/>
      <c r="D644" s="34"/>
      <c r="E644" s="34"/>
      <c r="F644" s="34"/>
      <c r="G644" s="34"/>
      <c r="I644" s="34"/>
    </row>
    <row r="645" spans="1:9">
      <c r="A645" s="34"/>
      <c r="B645" s="34"/>
      <c r="C645" s="34"/>
      <c r="D645" s="34"/>
      <c r="E645" s="34"/>
      <c r="F645" s="34"/>
      <c r="G645" s="34"/>
      <c r="I645" s="34"/>
    </row>
    <row r="646" spans="1:9">
      <c r="A646" s="34"/>
      <c r="B646" s="34"/>
      <c r="C646" s="34"/>
      <c r="D646" s="34"/>
      <c r="E646" s="34"/>
      <c r="F646" s="34"/>
      <c r="G646" s="34"/>
      <c r="I646" s="34"/>
    </row>
    <row r="647" spans="1:9">
      <c r="A647" s="34"/>
      <c r="B647" s="34"/>
      <c r="C647" s="34"/>
      <c r="D647" s="34"/>
      <c r="E647" s="34"/>
      <c r="F647" s="34"/>
      <c r="G647" s="34"/>
      <c r="I647" s="34"/>
    </row>
    <row r="648" spans="1:9">
      <c r="A648" s="34"/>
      <c r="B648" s="34"/>
      <c r="C648" s="34"/>
      <c r="D648" s="34"/>
      <c r="E648" s="34"/>
      <c r="F648" s="34"/>
      <c r="G648" s="34"/>
      <c r="I648" s="34"/>
    </row>
    <row r="649" spans="1:9">
      <c r="A649" s="34"/>
      <c r="B649" s="34"/>
      <c r="C649" s="34"/>
      <c r="D649" s="34"/>
      <c r="E649" s="34"/>
      <c r="F649" s="34"/>
      <c r="G649" s="34"/>
      <c r="I649" s="34"/>
    </row>
    <row r="650" spans="1:9">
      <c r="A650" s="34"/>
      <c r="B650" s="34"/>
      <c r="C650" s="34"/>
      <c r="D650" s="34"/>
      <c r="E650" s="34"/>
      <c r="F650" s="34"/>
      <c r="G650" s="34"/>
      <c r="I650" s="34"/>
    </row>
    <row r="651" spans="1:9">
      <c r="A651" s="34"/>
      <c r="B651" s="34"/>
      <c r="C651" s="34"/>
      <c r="D651" s="34"/>
      <c r="E651" s="34"/>
      <c r="F651" s="34"/>
      <c r="G651" s="34"/>
      <c r="I651" s="34"/>
    </row>
    <row r="652" spans="1:9">
      <c r="A652" s="34"/>
      <c r="B652" s="34"/>
      <c r="C652" s="34"/>
      <c r="D652" s="34"/>
      <c r="E652" s="34"/>
      <c r="F652" s="34"/>
      <c r="G652" s="34"/>
      <c r="I652" s="34"/>
    </row>
    <row r="653" spans="1:9">
      <c r="A653" s="34"/>
      <c r="B653" s="34"/>
      <c r="C653" s="34"/>
      <c r="D653" s="34"/>
      <c r="E653" s="34"/>
      <c r="F653" s="34"/>
      <c r="G653" s="34"/>
      <c r="I653" s="34"/>
    </row>
    <row r="654" spans="1:9">
      <c r="A654" s="34"/>
      <c r="B654" s="34"/>
      <c r="C654" s="34"/>
      <c r="D654" s="34"/>
      <c r="E654" s="34"/>
      <c r="F654" s="34"/>
      <c r="G654" s="34"/>
      <c r="I654" s="34"/>
    </row>
    <row r="655" spans="1:9">
      <c r="A655" s="34"/>
      <c r="B655" s="34"/>
      <c r="C655" s="34"/>
      <c r="D655" s="34"/>
      <c r="E655" s="34"/>
      <c r="F655" s="34"/>
      <c r="G655" s="34"/>
      <c r="I655" s="34"/>
    </row>
    <row r="656" spans="1:9">
      <c r="A656" s="34"/>
      <c r="B656" s="34"/>
      <c r="C656" s="34"/>
      <c r="D656" s="34"/>
      <c r="E656" s="34"/>
      <c r="F656" s="34"/>
      <c r="G656" s="34"/>
      <c r="I656" s="34"/>
    </row>
    <row r="657" spans="1:9">
      <c r="A657" s="34"/>
      <c r="B657" s="34"/>
      <c r="C657" s="34"/>
      <c r="D657" s="34"/>
      <c r="E657" s="34"/>
      <c r="F657" s="34"/>
      <c r="G657" s="34"/>
      <c r="I657" s="34"/>
    </row>
    <row r="658" spans="1:9">
      <c r="A658" s="34"/>
      <c r="B658" s="34"/>
      <c r="C658" s="34"/>
      <c r="D658" s="34"/>
      <c r="E658" s="34"/>
      <c r="F658" s="34"/>
      <c r="G658" s="34"/>
      <c r="I658" s="34"/>
    </row>
    <row r="659" spans="1:9">
      <c r="A659" s="34"/>
      <c r="B659" s="34"/>
      <c r="C659" s="34"/>
      <c r="D659" s="34"/>
      <c r="E659" s="34"/>
      <c r="F659" s="34"/>
      <c r="G659" s="34"/>
      <c r="I659" s="34"/>
    </row>
    <row r="660" spans="1:9">
      <c r="A660" s="34"/>
      <c r="B660" s="34"/>
      <c r="C660" s="34"/>
      <c r="D660" s="34"/>
      <c r="E660" s="34"/>
      <c r="F660" s="34"/>
      <c r="G660" s="34"/>
      <c r="I660" s="34"/>
    </row>
    <row r="661" spans="1:9">
      <c r="A661" s="34"/>
      <c r="B661" s="34"/>
      <c r="C661" s="34"/>
      <c r="D661" s="34"/>
      <c r="E661" s="34"/>
      <c r="F661" s="34"/>
      <c r="G661" s="34"/>
      <c r="I661" s="34"/>
    </row>
    <row r="662" spans="1:9">
      <c r="A662" s="34"/>
      <c r="B662" s="34"/>
      <c r="C662" s="34"/>
      <c r="D662" s="34"/>
      <c r="E662" s="34"/>
      <c r="F662" s="34"/>
      <c r="G662" s="34"/>
      <c r="I662" s="34"/>
    </row>
    <row r="663" spans="1:9">
      <c r="A663" s="34"/>
      <c r="B663" s="34"/>
      <c r="C663" s="34"/>
      <c r="D663" s="34"/>
      <c r="E663" s="34"/>
      <c r="F663" s="34"/>
      <c r="G663" s="34"/>
      <c r="I663" s="34"/>
    </row>
    <row r="664" spans="1:9">
      <c r="A664" s="34"/>
      <c r="B664" s="34"/>
      <c r="C664" s="34"/>
      <c r="D664" s="34"/>
      <c r="E664" s="34"/>
      <c r="F664" s="34"/>
      <c r="G664" s="34"/>
      <c r="I664" s="34"/>
    </row>
    <row r="665" spans="1:9">
      <c r="A665" s="34"/>
      <c r="B665" s="34"/>
      <c r="C665" s="34"/>
      <c r="D665" s="34"/>
      <c r="E665" s="34"/>
      <c r="F665" s="34"/>
      <c r="G665" s="34"/>
      <c r="I665" s="34"/>
    </row>
    <row r="666" spans="1:9">
      <c r="A666" s="34"/>
      <c r="B666" s="34"/>
      <c r="C666" s="34"/>
      <c r="D666" s="34"/>
      <c r="E666" s="34"/>
      <c r="F666" s="34"/>
      <c r="G666" s="34"/>
      <c r="I666" s="34"/>
    </row>
    <row r="667" spans="1:9">
      <c r="A667" s="34"/>
      <c r="B667" s="34"/>
      <c r="C667" s="34"/>
      <c r="D667" s="34"/>
      <c r="E667" s="34"/>
      <c r="F667" s="34"/>
      <c r="G667" s="34"/>
      <c r="I667" s="34"/>
    </row>
    <row r="668" spans="1:9">
      <c r="A668" s="34"/>
      <c r="B668" s="34"/>
      <c r="C668" s="34"/>
      <c r="D668" s="34"/>
      <c r="E668" s="34"/>
      <c r="F668" s="34"/>
      <c r="G668" s="34"/>
      <c r="I668" s="34"/>
    </row>
    <row r="669" spans="1:9">
      <c r="A669" s="34"/>
      <c r="B669" s="34"/>
      <c r="C669" s="34"/>
      <c r="D669" s="34"/>
      <c r="E669" s="34"/>
      <c r="F669" s="34"/>
      <c r="G669" s="34"/>
      <c r="I669" s="34"/>
    </row>
    <row r="670" spans="1:9">
      <c r="A670" s="34"/>
      <c r="B670" s="34"/>
      <c r="C670" s="34"/>
      <c r="D670" s="34"/>
      <c r="E670" s="34"/>
      <c r="F670" s="34"/>
      <c r="G670" s="34"/>
      <c r="I670" s="34"/>
    </row>
    <row r="671" spans="1:9">
      <c r="A671" s="34"/>
      <c r="B671" s="34"/>
      <c r="C671" s="34"/>
      <c r="D671" s="34"/>
      <c r="E671" s="34"/>
      <c r="F671" s="34"/>
      <c r="G671" s="34"/>
      <c r="I671" s="34"/>
    </row>
    <row r="672" spans="1:9">
      <c r="A672" s="34"/>
      <c r="B672" s="34"/>
      <c r="C672" s="34"/>
      <c r="D672" s="34"/>
      <c r="E672" s="34"/>
      <c r="F672" s="34"/>
      <c r="G672" s="34"/>
      <c r="I672" s="34"/>
    </row>
    <row r="673" spans="1:9">
      <c r="A673" s="34"/>
      <c r="B673" s="34"/>
      <c r="C673" s="34"/>
      <c r="D673" s="34"/>
      <c r="E673" s="34"/>
      <c r="F673" s="34"/>
      <c r="G673" s="34"/>
      <c r="I673" s="34"/>
    </row>
    <row r="674" spans="1:9">
      <c r="A674" s="34"/>
      <c r="B674" s="34"/>
      <c r="C674" s="34"/>
      <c r="D674" s="34"/>
      <c r="E674" s="34"/>
      <c r="F674" s="34"/>
      <c r="G674" s="34"/>
      <c r="I674" s="34"/>
    </row>
    <row r="675" spans="1:9">
      <c r="A675" s="34"/>
      <c r="B675" s="34"/>
      <c r="C675" s="34"/>
      <c r="D675" s="34"/>
      <c r="E675" s="34"/>
      <c r="F675" s="34"/>
      <c r="G675" s="34"/>
      <c r="I675" s="34"/>
    </row>
    <row r="676" spans="1:9">
      <c r="A676" s="34"/>
      <c r="B676" s="34"/>
      <c r="C676" s="34"/>
      <c r="D676" s="34"/>
      <c r="E676" s="34"/>
      <c r="F676" s="34"/>
      <c r="G676" s="34"/>
      <c r="I676" s="34"/>
    </row>
    <row r="677" spans="1:9">
      <c r="A677" s="34"/>
      <c r="B677" s="34"/>
      <c r="C677" s="34"/>
      <c r="D677" s="34"/>
      <c r="E677" s="34"/>
      <c r="F677" s="34"/>
      <c r="G677" s="34"/>
      <c r="I677" s="34"/>
    </row>
    <row r="678" spans="1:9">
      <c r="A678" s="34"/>
      <c r="B678" s="34"/>
      <c r="C678" s="34"/>
      <c r="D678" s="34"/>
      <c r="E678" s="34"/>
      <c r="F678" s="34"/>
      <c r="G678" s="34"/>
      <c r="I678" s="34"/>
    </row>
    <row r="679" spans="1:9">
      <c r="A679" s="34"/>
      <c r="B679" s="34"/>
      <c r="C679" s="34"/>
      <c r="D679" s="34"/>
      <c r="E679" s="34"/>
      <c r="F679" s="34"/>
      <c r="G679" s="34"/>
      <c r="I679" s="34"/>
    </row>
    <row r="680" spans="1:9">
      <c r="A680" s="34"/>
      <c r="B680" s="34"/>
      <c r="C680" s="34"/>
      <c r="D680" s="34"/>
      <c r="E680" s="34"/>
      <c r="F680" s="34"/>
      <c r="G680" s="34"/>
      <c r="I680" s="34"/>
    </row>
    <row r="681" spans="1:9">
      <c r="A681" s="34"/>
      <c r="B681" s="34"/>
      <c r="C681" s="34"/>
      <c r="D681" s="34"/>
      <c r="E681" s="34"/>
      <c r="F681" s="34"/>
      <c r="G681" s="34"/>
      <c r="I681" s="34"/>
    </row>
    <row r="682" spans="1:9">
      <c r="A682" s="34"/>
      <c r="B682" s="34"/>
      <c r="C682" s="34"/>
      <c r="D682" s="34"/>
      <c r="E682" s="34"/>
      <c r="F682" s="34"/>
      <c r="G682" s="34"/>
      <c r="I682" s="34"/>
    </row>
    <row r="683" spans="1:9">
      <c r="A683" s="34"/>
      <c r="B683" s="34"/>
      <c r="C683" s="34"/>
      <c r="D683" s="34"/>
      <c r="E683" s="34"/>
      <c r="F683" s="34"/>
      <c r="G683" s="34"/>
      <c r="I683" s="34"/>
    </row>
    <row r="684" spans="1:9">
      <c r="A684" s="34"/>
      <c r="B684" s="34"/>
      <c r="C684" s="34"/>
      <c r="D684" s="34"/>
      <c r="E684" s="34"/>
      <c r="F684" s="34"/>
      <c r="G684" s="34"/>
      <c r="I684" s="34"/>
    </row>
    <row r="685" spans="1:9">
      <c r="A685" s="34"/>
      <c r="B685" s="34"/>
      <c r="C685" s="34"/>
      <c r="D685" s="34"/>
      <c r="E685" s="34"/>
      <c r="F685" s="34"/>
      <c r="G685" s="34"/>
      <c r="I685" s="34"/>
    </row>
    <row r="686" spans="1:9">
      <c r="A686" s="34"/>
      <c r="B686" s="34"/>
      <c r="C686" s="34"/>
      <c r="D686" s="34"/>
      <c r="E686" s="34"/>
      <c r="F686" s="34"/>
      <c r="G686" s="34"/>
      <c r="I686" s="34"/>
    </row>
    <row r="687" spans="1:9">
      <c r="A687" s="34"/>
      <c r="B687" s="34"/>
      <c r="C687" s="34"/>
      <c r="D687" s="34"/>
      <c r="E687" s="34"/>
      <c r="F687" s="34"/>
      <c r="G687" s="34"/>
      <c r="I687" s="34"/>
    </row>
    <row r="688" spans="1:9">
      <c r="A688" s="34"/>
      <c r="B688" s="34"/>
      <c r="C688" s="34"/>
      <c r="D688" s="34"/>
      <c r="E688" s="34"/>
      <c r="F688" s="34"/>
      <c r="G688" s="34"/>
      <c r="I688" s="34"/>
    </row>
    <row r="689" spans="1:9">
      <c r="A689" s="34"/>
      <c r="B689" s="34"/>
      <c r="C689" s="34"/>
      <c r="D689" s="34"/>
      <c r="E689" s="34"/>
      <c r="F689" s="34"/>
      <c r="G689" s="34"/>
      <c r="I689" s="34"/>
    </row>
    <row r="690" spans="1:9">
      <c r="A690" s="34"/>
      <c r="B690" s="34"/>
      <c r="C690" s="34"/>
      <c r="D690" s="34"/>
      <c r="E690" s="34"/>
      <c r="F690" s="34"/>
      <c r="G690" s="34"/>
      <c r="I690" s="34"/>
    </row>
    <row r="691" spans="1:9">
      <c r="A691" s="34"/>
      <c r="B691" s="34"/>
      <c r="C691" s="34"/>
      <c r="D691" s="34"/>
      <c r="E691" s="34"/>
      <c r="F691" s="34"/>
      <c r="G691" s="34"/>
      <c r="I691" s="34"/>
    </row>
    <row r="692" spans="1:9">
      <c r="A692" s="34"/>
      <c r="B692" s="34"/>
      <c r="C692" s="34"/>
      <c r="D692" s="34"/>
      <c r="E692" s="34"/>
      <c r="F692" s="34"/>
      <c r="G692" s="34"/>
      <c r="I692" s="34"/>
    </row>
    <row r="693" spans="1:9">
      <c r="A693" s="34"/>
      <c r="B693" s="34"/>
      <c r="C693" s="34"/>
      <c r="D693" s="34"/>
      <c r="E693" s="34"/>
      <c r="F693" s="34"/>
      <c r="G693" s="34"/>
      <c r="I693" s="34"/>
    </row>
    <row r="694" spans="1:9">
      <c r="A694" s="34"/>
      <c r="B694" s="34"/>
      <c r="C694" s="34"/>
      <c r="D694" s="34"/>
      <c r="E694" s="34"/>
      <c r="F694" s="34"/>
      <c r="G694" s="34"/>
      <c r="I694" s="34"/>
    </row>
    <row r="695" spans="1:9">
      <c r="A695" s="34"/>
      <c r="B695" s="34"/>
      <c r="C695" s="34"/>
      <c r="D695" s="34"/>
      <c r="E695" s="34"/>
      <c r="F695" s="34"/>
      <c r="G695" s="34"/>
      <c r="I695" s="34"/>
    </row>
    <row r="696" spans="1:9">
      <c r="A696" s="34"/>
      <c r="B696" s="34"/>
      <c r="C696" s="34"/>
      <c r="D696" s="34"/>
      <c r="E696" s="34"/>
      <c r="F696" s="34"/>
      <c r="G696" s="34"/>
      <c r="I696" s="34"/>
    </row>
    <row r="697" spans="1:9">
      <c r="A697" s="34"/>
      <c r="B697" s="34"/>
      <c r="C697" s="34"/>
      <c r="D697" s="34"/>
      <c r="E697" s="34"/>
      <c r="F697" s="34"/>
      <c r="G697" s="34"/>
      <c r="I697" s="34"/>
    </row>
    <row r="698" spans="1:9">
      <c r="A698" s="34"/>
      <c r="B698" s="34"/>
      <c r="C698" s="34"/>
      <c r="D698" s="34"/>
      <c r="E698" s="34"/>
      <c r="F698" s="34"/>
      <c r="G698" s="34"/>
      <c r="I698" s="34"/>
    </row>
    <row r="699" spans="1:9">
      <c r="A699" s="34"/>
      <c r="B699" s="34"/>
      <c r="C699" s="34"/>
      <c r="D699" s="34"/>
      <c r="E699" s="34"/>
      <c r="F699" s="34"/>
      <c r="G699" s="34"/>
      <c r="I699" s="34"/>
    </row>
    <row r="700" spans="1:9">
      <c r="A700" s="34"/>
      <c r="B700" s="34"/>
      <c r="C700" s="34"/>
      <c r="D700" s="34"/>
      <c r="E700" s="34"/>
      <c r="F700" s="34"/>
      <c r="G700" s="34"/>
      <c r="I700" s="34"/>
    </row>
    <row r="701" spans="1:9">
      <c r="A701" s="34"/>
      <c r="B701" s="34"/>
      <c r="C701" s="34"/>
      <c r="D701" s="34"/>
      <c r="E701" s="34"/>
      <c r="F701" s="34"/>
      <c r="G701" s="34"/>
      <c r="I701" s="34"/>
    </row>
    <row r="702" spans="1:9">
      <c r="A702" s="34"/>
      <c r="B702" s="34"/>
      <c r="C702" s="34"/>
      <c r="D702" s="34"/>
      <c r="E702" s="34"/>
      <c r="F702" s="34"/>
      <c r="G702" s="34"/>
      <c r="I702" s="34"/>
    </row>
    <row r="703" spans="1:9">
      <c r="A703" s="34"/>
      <c r="B703" s="34"/>
      <c r="C703" s="34"/>
      <c r="D703" s="34"/>
      <c r="E703" s="34"/>
      <c r="F703" s="34"/>
      <c r="G703" s="34"/>
      <c r="I703" s="34"/>
    </row>
    <row r="704" spans="1:9">
      <c r="A704" s="34"/>
      <c r="B704" s="34"/>
      <c r="C704" s="34"/>
      <c r="D704" s="34"/>
      <c r="E704" s="34"/>
      <c r="F704" s="34"/>
      <c r="G704" s="34"/>
      <c r="I704" s="34"/>
    </row>
    <row r="705" spans="1:9">
      <c r="A705" s="34"/>
      <c r="B705" s="34"/>
      <c r="C705" s="34"/>
      <c r="D705" s="34"/>
      <c r="E705" s="34"/>
      <c r="F705" s="34"/>
      <c r="G705" s="34"/>
      <c r="I705" s="34"/>
    </row>
    <row r="706" spans="1:9">
      <c r="A706" s="34"/>
      <c r="B706" s="34"/>
      <c r="C706" s="34"/>
      <c r="D706" s="34"/>
      <c r="E706" s="34"/>
      <c r="F706" s="34"/>
      <c r="G706" s="34"/>
      <c r="I706" s="34"/>
    </row>
    <row r="707" spans="1:9">
      <c r="A707" s="34"/>
      <c r="B707" s="34"/>
      <c r="C707" s="34"/>
      <c r="D707" s="34"/>
      <c r="E707" s="34"/>
      <c r="F707" s="34"/>
      <c r="G707" s="34"/>
      <c r="I707" s="34"/>
    </row>
    <row r="708" spans="1:9">
      <c r="A708" s="34"/>
      <c r="B708" s="34"/>
      <c r="C708" s="34"/>
      <c r="D708" s="34"/>
      <c r="E708" s="34"/>
      <c r="F708" s="34"/>
      <c r="G708" s="34"/>
      <c r="I708" s="34"/>
    </row>
    <row r="709" spans="1:9">
      <c r="A709" s="34"/>
      <c r="B709" s="34"/>
      <c r="C709" s="34"/>
      <c r="D709" s="34"/>
      <c r="E709" s="34"/>
      <c r="F709" s="34"/>
      <c r="G709" s="34"/>
      <c r="I709" s="34"/>
    </row>
    <row r="710" spans="1:9">
      <c r="A710" s="34"/>
      <c r="B710" s="34"/>
      <c r="C710" s="34"/>
      <c r="D710" s="34"/>
      <c r="E710" s="34"/>
      <c r="F710" s="34"/>
      <c r="G710" s="34"/>
      <c r="I710" s="34"/>
    </row>
    <row r="711" spans="1:9">
      <c r="A711" s="34"/>
      <c r="B711" s="34"/>
      <c r="C711" s="34"/>
      <c r="D711" s="34"/>
      <c r="E711" s="34"/>
      <c r="F711" s="34"/>
      <c r="G711" s="34"/>
      <c r="I711" s="34"/>
    </row>
    <row r="712" spans="1:9">
      <c r="A712" s="34"/>
      <c r="B712" s="34"/>
      <c r="C712" s="34"/>
      <c r="D712" s="34"/>
      <c r="E712" s="34"/>
      <c r="F712" s="34"/>
      <c r="G712" s="34"/>
      <c r="I712" s="34"/>
    </row>
    <row r="713" spans="1:9">
      <c r="A713" s="34"/>
      <c r="B713" s="34"/>
      <c r="C713" s="34"/>
      <c r="D713" s="34"/>
      <c r="E713" s="34"/>
      <c r="F713" s="34"/>
      <c r="G713" s="34"/>
      <c r="I713" s="34"/>
    </row>
    <row r="714" spans="1:9">
      <c r="A714" s="34"/>
      <c r="B714" s="34"/>
      <c r="C714" s="34"/>
      <c r="D714" s="34"/>
      <c r="E714" s="34"/>
      <c r="F714" s="34"/>
      <c r="G714" s="34"/>
      <c r="I714" s="34"/>
    </row>
    <row r="715" spans="1:9">
      <c r="A715" s="34"/>
      <c r="B715" s="34"/>
      <c r="C715" s="34"/>
      <c r="D715" s="34"/>
      <c r="E715" s="34"/>
      <c r="F715" s="34"/>
      <c r="G715" s="34"/>
      <c r="I715" s="34"/>
    </row>
    <row r="716" spans="1:9">
      <c r="A716" s="34"/>
      <c r="B716" s="34"/>
      <c r="C716" s="34"/>
      <c r="D716" s="34"/>
      <c r="E716" s="34"/>
      <c r="F716" s="34"/>
      <c r="G716" s="34"/>
      <c r="I716" s="34"/>
    </row>
    <row r="717" spans="1:9">
      <c r="A717" s="34"/>
      <c r="B717" s="34"/>
      <c r="C717" s="34"/>
      <c r="D717" s="34"/>
      <c r="E717" s="34"/>
      <c r="F717" s="34"/>
      <c r="G717" s="34"/>
      <c r="I717" s="34"/>
    </row>
    <row r="718" spans="1:9">
      <c r="A718" s="34"/>
      <c r="B718" s="34"/>
      <c r="C718" s="34"/>
      <c r="D718" s="34"/>
      <c r="E718" s="34"/>
      <c r="F718" s="34"/>
      <c r="G718" s="34"/>
      <c r="I718" s="34"/>
    </row>
    <row r="719" spans="1:9">
      <c r="A719" s="34"/>
      <c r="B719" s="34"/>
      <c r="C719" s="34"/>
      <c r="D719" s="34"/>
      <c r="E719" s="34"/>
      <c r="F719" s="34"/>
      <c r="G719" s="34"/>
      <c r="I719" s="34"/>
    </row>
    <row r="720" spans="1:9">
      <c r="A720" s="34"/>
      <c r="B720" s="34"/>
      <c r="C720" s="34"/>
      <c r="D720" s="34"/>
      <c r="E720" s="34"/>
      <c r="F720" s="34"/>
      <c r="G720" s="34"/>
      <c r="I720" s="34"/>
    </row>
    <row r="721" spans="1:9">
      <c r="A721" s="34"/>
      <c r="B721" s="34"/>
      <c r="C721" s="34"/>
      <c r="D721" s="34"/>
      <c r="E721" s="34"/>
      <c r="F721" s="34"/>
      <c r="G721" s="34"/>
      <c r="I721" s="34"/>
    </row>
    <row r="722" spans="1:9">
      <c r="A722" s="34"/>
      <c r="B722" s="34"/>
      <c r="C722" s="34"/>
      <c r="D722" s="34"/>
      <c r="E722" s="34"/>
      <c r="F722" s="34"/>
      <c r="G722" s="34"/>
      <c r="I722" s="34"/>
    </row>
    <row r="723" spans="1:9">
      <c r="A723" s="34"/>
      <c r="B723" s="34"/>
      <c r="C723" s="34"/>
      <c r="D723" s="34"/>
      <c r="E723" s="34"/>
      <c r="F723" s="34"/>
      <c r="G723" s="34"/>
      <c r="I723" s="34"/>
    </row>
    <row r="724" spans="1:9">
      <c r="A724" s="34"/>
      <c r="B724" s="34"/>
      <c r="C724" s="34"/>
      <c r="D724" s="34"/>
      <c r="E724" s="34"/>
      <c r="F724" s="34"/>
      <c r="G724" s="34"/>
      <c r="I724" s="34"/>
    </row>
    <row r="725" spans="1:9">
      <c r="A725" s="34"/>
      <c r="B725" s="34"/>
      <c r="C725" s="34"/>
      <c r="D725" s="34"/>
      <c r="E725" s="34"/>
      <c r="F725" s="34"/>
      <c r="G725" s="34"/>
      <c r="I725" s="34"/>
    </row>
    <row r="726" spans="1:9">
      <c r="A726" s="34"/>
      <c r="B726" s="34"/>
      <c r="C726" s="34"/>
      <c r="D726" s="34"/>
      <c r="E726" s="34"/>
      <c r="F726" s="34"/>
      <c r="G726" s="34"/>
      <c r="I726" s="34"/>
    </row>
    <row r="727" spans="1:9">
      <c r="A727" s="34"/>
      <c r="B727" s="34"/>
      <c r="C727" s="34"/>
      <c r="D727" s="34"/>
      <c r="E727" s="34"/>
      <c r="F727" s="34"/>
      <c r="G727" s="34"/>
      <c r="I727" s="34"/>
    </row>
    <row r="728" spans="1:9">
      <c r="A728" s="34"/>
      <c r="B728" s="34"/>
      <c r="C728" s="34"/>
      <c r="D728" s="34"/>
      <c r="E728" s="34"/>
      <c r="F728" s="34"/>
      <c r="G728" s="34"/>
      <c r="I728" s="34"/>
    </row>
    <row r="729" spans="1:9">
      <c r="A729" s="34"/>
      <c r="B729" s="34"/>
      <c r="C729" s="34"/>
      <c r="D729" s="34"/>
      <c r="E729" s="34"/>
      <c r="F729" s="34"/>
      <c r="G729" s="34"/>
      <c r="I729" s="34"/>
    </row>
    <row r="730" spans="1:9">
      <c r="A730" s="34"/>
      <c r="B730" s="34"/>
      <c r="C730" s="34"/>
      <c r="D730" s="34"/>
      <c r="E730" s="34"/>
      <c r="F730" s="34"/>
      <c r="G730" s="34"/>
      <c r="I730" s="34"/>
    </row>
    <row r="731" spans="1:9">
      <c r="A731" s="34"/>
      <c r="B731" s="34"/>
      <c r="C731" s="34"/>
      <c r="D731" s="34"/>
      <c r="E731" s="34"/>
      <c r="F731" s="34"/>
      <c r="G731" s="34"/>
      <c r="I731" s="34"/>
    </row>
    <row r="732" spans="1:9">
      <c r="A732" s="34"/>
      <c r="B732" s="34"/>
      <c r="C732" s="34"/>
      <c r="D732" s="34"/>
      <c r="E732" s="34"/>
      <c r="F732" s="34"/>
      <c r="G732" s="34"/>
      <c r="I732" s="34"/>
    </row>
    <row r="733" spans="1:9">
      <c r="A733" s="34"/>
      <c r="B733" s="34"/>
      <c r="C733" s="34"/>
      <c r="D733" s="34"/>
      <c r="E733" s="34"/>
      <c r="F733" s="34"/>
      <c r="G733" s="34"/>
      <c r="I733" s="34"/>
    </row>
    <row r="734" spans="1:9">
      <c r="A734" s="34"/>
      <c r="B734" s="34"/>
      <c r="C734" s="34"/>
      <c r="D734" s="34"/>
      <c r="E734" s="34"/>
      <c r="F734" s="34"/>
      <c r="G734" s="34"/>
      <c r="I734" s="34"/>
    </row>
    <row r="735" spans="1:9">
      <c r="A735" s="34"/>
      <c r="B735" s="34"/>
      <c r="C735" s="34"/>
      <c r="D735" s="34"/>
      <c r="E735" s="34"/>
      <c r="F735" s="34"/>
      <c r="G735" s="34"/>
      <c r="I735" s="34"/>
    </row>
    <row r="736" spans="1:9">
      <c r="A736" s="34"/>
      <c r="B736" s="34"/>
      <c r="C736" s="34"/>
      <c r="D736" s="34"/>
      <c r="E736" s="34"/>
      <c r="F736" s="34"/>
      <c r="G736" s="34"/>
      <c r="I736" s="34"/>
    </row>
    <row r="737" spans="1:9">
      <c r="A737" s="34"/>
      <c r="B737" s="34"/>
      <c r="C737" s="34"/>
      <c r="D737" s="34"/>
      <c r="E737" s="34"/>
      <c r="F737" s="34"/>
      <c r="G737" s="34"/>
      <c r="I737" s="34"/>
    </row>
    <row r="738" spans="1:9">
      <c r="A738" s="34"/>
      <c r="B738" s="34"/>
      <c r="C738" s="34"/>
      <c r="D738" s="34"/>
      <c r="E738" s="34"/>
      <c r="F738" s="34"/>
      <c r="G738" s="34"/>
      <c r="I738" s="34"/>
    </row>
    <row r="739" spans="1:9">
      <c r="A739" s="34"/>
      <c r="B739" s="34"/>
      <c r="C739" s="34"/>
      <c r="D739" s="34"/>
      <c r="E739" s="34"/>
      <c r="F739" s="34"/>
      <c r="G739" s="34"/>
      <c r="I739" s="34"/>
    </row>
    <row r="740" spans="1:9">
      <c r="A740" s="34"/>
      <c r="B740" s="34"/>
      <c r="C740" s="34"/>
      <c r="D740" s="34"/>
      <c r="E740" s="34"/>
      <c r="F740" s="34"/>
      <c r="G740" s="34"/>
      <c r="I740" s="34"/>
    </row>
    <row r="741" spans="1:9">
      <c r="A741" s="34"/>
      <c r="B741" s="34"/>
      <c r="C741" s="34"/>
      <c r="D741" s="34"/>
      <c r="E741" s="34"/>
      <c r="F741" s="34"/>
      <c r="G741" s="34"/>
      <c r="I741" s="34"/>
    </row>
    <row r="742" spans="1:9">
      <c r="A742" s="34"/>
      <c r="B742" s="34"/>
      <c r="C742" s="34"/>
      <c r="D742" s="34"/>
      <c r="E742" s="34"/>
      <c r="F742" s="34"/>
      <c r="G742" s="34"/>
      <c r="I742" s="34"/>
    </row>
    <row r="743" spans="1:9">
      <c r="A743" s="34"/>
      <c r="B743" s="34"/>
      <c r="C743" s="34"/>
      <c r="D743" s="34"/>
      <c r="E743" s="34"/>
      <c r="F743" s="34"/>
      <c r="G743" s="34"/>
      <c r="I743" s="34"/>
    </row>
    <row r="744" spans="1:9">
      <c r="A744" s="34"/>
      <c r="B744" s="34"/>
      <c r="C744" s="34"/>
      <c r="D744" s="34"/>
      <c r="E744" s="34"/>
      <c r="F744" s="34"/>
      <c r="G744" s="34"/>
      <c r="I744" s="34"/>
    </row>
    <row r="745" spans="1:9">
      <c r="A745" s="34"/>
      <c r="B745" s="34"/>
      <c r="C745" s="34"/>
      <c r="D745" s="34"/>
      <c r="E745" s="34"/>
      <c r="F745" s="34"/>
      <c r="G745" s="34"/>
      <c r="I745" s="34"/>
    </row>
    <row r="746" spans="1:9">
      <c r="A746" s="34"/>
      <c r="B746" s="34"/>
      <c r="C746" s="34"/>
      <c r="D746" s="34"/>
      <c r="E746" s="34"/>
      <c r="F746" s="34"/>
      <c r="G746" s="34"/>
      <c r="I746" s="34"/>
    </row>
    <row r="747" spans="1:9">
      <c r="A747" s="34"/>
      <c r="B747" s="34"/>
      <c r="C747" s="34"/>
      <c r="D747" s="34"/>
      <c r="E747" s="34"/>
      <c r="F747" s="34"/>
      <c r="G747" s="34"/>
      <c r="I747" s="34"/>
    </row>
    <row r="748" spans="1:9">
      <c r="A748" s="34"/>
      <c r="B748" s="34"/>
      <c r="C748" s="34"/>
      <c r="D748" s="34"/>
      <c r="E748" s="34"/>
      <c r="F748" s="34"/>
      <c r="G748" s="34"/>
      <c r="I748" s="34"/>
    </row>
    <row r="749" spans="1:9">
      <c r="A749" s="34"/>
      <c r="B749" s="34"/>
      <c r="C749" s="34"/>
      <c r="D749" s="34"/>
      <c r="E749" s="34"/>
      <c r="F749" s="34"/>
      <c r="G749" s="34"/>
      <c r="I749" s="34"/>
    </row>
    <row r="750" spans="1:9">
      <c r="A750" s="34"/>
      <c r="B750" s="34"/>
      <c r="C750" s="34"/>
      <c r="D750" s="34"/>
      <c r="E750" s="34"/>
      <c r="F750" s="34"/>
      <c r="G750" s="34"/>
      <c r="I750" s="34"/>
    </row>
    <row r="751" spans="1:9">
      <c r="A751" s="34"/>
      <c r="B751" s="34"/>
      <c r="C751" s="34"/>
      <c r="D751" s="34"/>
      <c r="E751" s="34"/>
      <c r="F751" s="34"/>
      <c r="G751" s="34"/>
      <c r="I751" s="34"/>
    </row>
    <row r="752" spans="1:9">
      <c r="A752" s="34"/>
      <c r="B752" s="34"/>
      <c r="C752" s="34"/>
      <c r="D752" s="34"/>
      <c r="E752" s="34"/>
      <c r="F752" s="34"/>
      <c r="G752" s="34"/>
      <c r="I752" s="34"/>
    </row>
    <row r="753" spans="1:9">
      <c r="A753" s="34"/>
      <c r="B753" s="34"/>
      <c r="C753" s="34"/>
      <c r="D753" s="34"/>
      <c r="E753" s="34"/>
      <c r="F753" s="34"/>
      <c r="G753" s="34"/>
      <c r="I753" s="34"/>
    </row>
    <row r="754" spans="1:9">
      <c r="A754" s="34"/>
      <c r="B754" s="34"/>
      <c r="C754" s="34"/>
      <c r="D754" s="34"/>
      <c r="E754" s="34"/>
      <c r="F754" s="34"/>
      <c r="G754" s="34"/>
      <c r="I754" s="34"/>
    </row>
    <row r="755" spans="1:9">
      <c r="A755" s="34"/>
      <c r="B755" s="34"/>
      <c r="C755" s="34"/>
      <c r="D755" s="34"/>
      <c r="E755" s="34"/>
      <c r="F755" s="34"/>
      <c r="G755" s="34"/>
      <c r="I755" s="34"/>
    </row>
    <row r="756" spans="1:9">
      <c r="A756" s="34"/>
      <c r="B756" s="34"/>
      <c r="C756" s="34"/>
      <c r="D756" s="34"/>
      <c r="E756" s="34"/>
      <c r="F756" s="34"/>
      <c r="G756" s="34"/>
      <c r="I756" s="34"/>
    </row>
    <row r="757" spans="1:9">
      <c r="A757" s="34"/>
      <c r="B757" s="34"/>
      <c r="C757" s="34"/>
      <c r="D757" s="34"/>
      <c r="E757" s="34"/>
      <c r="F757" s="34"/>
      <c r="G757" s="34"/>
      <c r="I757" s="34"/>
    </row>
    <row r="758" spans="1:9">
      <c r="A758" s="34"/>
      <c r="B758" s="34"/>
      <c r="C758" s="34"/>
      <c r="D758" s="34"/>
      <c r="E758" s="34"/>
      <c r="F758" s="34"/>
      <c r="G758" s="34"/>
      <c r="I758" s="34"/>
    </row>
    <row r="759" spans="1:9">
      <c r="A759" s="34"/>
      <c r="B759" s="34"/>
      <c r="C759" s="34"/>
      <c r="D759" s="34"/>
      <c r="E759" s="34"/>
      <c r="F759" s="34"/>
      <c r="G759" s="34"/>
      <c r="I759" s="34"/>
    </row>
    <row r="760" spans="1:9">
      <c r="A760" s="34"/>
      <c r="B760" s="34"/>
      <c r="C760" s="34"/>
      <c r="D760" s="34"/>
      <c r="E760" s="34"/>
      <c r="F760" s="34"/>
      <c r="G760" s="34"/>
      <c r="I760" s="34"/>
    </row>
    <row r="761" spans="1:9">
      <c r="A761" s="34"/>
      <c r="B761" s="34"/>
      <c r="C761" s="34"/>
      <c r="D761" s="34"/>
      <c r="E761" s="34"/>
      <c r="F761" s="34"/>
      <c r="G761" s="34"/>
      <c r="I761" s="34"/>
    </row>
    <row r="762" spans="1:9">
      <c r="A762" s="34"/>
      <c r="B762" s="34"/>
      <c r="C762" s="34"/>
      <c r="D762" s="34"/>
      <c r="E762" s="34"/>
      <c r="F762" s="34"/>
      <c r="G762" s="34"/>
      <c r="I762" s="34"/>
    </row>
    <row r="763" spans="1:9">
      <c r="A763" s="34"/>
      <c r="B763" s="34"/>
      <c r="C763" s="34"/>
      <c r="D763" s="34"/>
      <c r="E763" s="34"/>
      <c r="F763" s="34"/>
      <c r="G763" s="34"/>
      <c r="I763" s="34"/>
    </row>
    <row r="764" spans="1:9">
      <c r="A764" s="34"/>
      <c r="B764" s="34"/>
      <c r="C764" s="34"/>
      <c r="D764" s="34"/>
      <c r="E764" s="34"/>
      <c r="F764" s="34"/>
      <c r="G764" s="34"/>
      <c r="I764" s="34"/>
    </row>
    <row r="765" spans="1:9">
      <c r="A765" s="34"/>
      <c r="B765" s="34"/>
      <c r="C765" s="34"/>
      <c r="D765" s="34"/>
      <c r="E765" s="34"/>
      <c r="F765" s="34"/>
      <c r="G765" s="34"/>
      <c r="I765" s="34"/>
    </row>
    <row r="766" spans="1:9">
      <c r="A766" s="34"/>
      <c r="B766" s="34"/>
      <c r="C766" s="34"/>
      <c r="D766" s="34"/>
      <c r="E766" s="34"/>
      <c r="F766" s="34"/>
      <c r="G766" s="34"/>
      <c r="I766" s="34"/>
    </row>
    <row r="767" spans="1:9">
      <c r="A767" s="34"/>
      <c r="B767" s="34"/>
      <c r="C767" s="34"/>
      <c r="D767" s="34"/>
      <c r="E767" s="34"/>
      <c r="F767" s="34"/>
      <c r="G767" s="34"/>
      <c r="I767" s="34"/>
    </row>
    <row r="768" spans="1:9">
      <c r="A768" s="34"/>
      <c r="B768" s="34"/>
      <c r="C768" s="34"/>
      <c r="D768" s="34"/>
      <c r="E768" s="34"/>
      <c r="F768" s="34"/>
      <c r="G768" s="34"/>
      <c r="I768" s="34"/>
    </row>
    <row r="769" spans="1:9">
      <c r="A769" s="34"/>
      <c r="B769" s="34"/>
      <c r="C769" s="34"/>
      <c r="D769" s="34"/>
      <c r="E769" s="34"/>
      <c r="F769" s="34"/>
      <c r="G769" s="34"/>
      <c r="I769" s="34"/>
    </row>
    <row r="770" spans="1:9">
      <c r="A770" s="34"/>
      <c r="B770" s="34"/>
      <c r="C770" s="34"/>
      <c r="D770" s="34"/>
      <c r="E770" s="34"/>
      <c r="F770" s="34"/>
      <c r="G770" s="34"/>
      <c r="I770" s="34"/>
    </row>
    <row r="771" spans="1:9">
      <c r="A771" s="34"/>
      <c r="B771" s="34"/>
      <c r="C771" s="34"/>
      <c r="D771" s="34"/>
      <c r="E771" s="34"/>
      <c r="F771" s="34"/>
      <c r="G771" s="34"/>
      <c r="I771" s="34"/>
    </row>
    <row r="772" spans="1:9">
      <c r="A772" s="34"/>
      <c r="B772" s="34"/>
      <c r="C772" s="34"/>
      <c r="D772" s="34"/>
      <c r="E772" s="34"/>
      <c r="F772" s="34"/>
      <c r="G772" s="34"/>
      <c r="I772" s="34"/>
    </row>
    <row r="773" spans="1:9">
      <c r="A773" s="34"/>
      <c r="B773" s="34"/>
      <c r="C773" s="34"/>
      <c r="D773" s="34"/>
      <c r="E773" s="34"/>
      <c r="F773" s="34"/>
      <c r="G773" s="34"/>
      <c r="I773" s="34"/>
    </row>
    <row r="774" spans="1:9">
      <c r="A774" s="34"/>
      <c r="B774" s="34"/>
      <c r="C774" s="34"/>
      <c r="D774" s="34"/>
      <c r="E774" s="34"/>
      <c r="F774" s="34"/>
      <c r="G774" s="34"/>
      <c r="I774" s="34"/>
    </row>
    <row r="775" spans="1:9">
      <c r="A775" s="34"/>
      <c r="B775" s="34"/>
      <c r="C775" s="34"/>
      <c r="D775" s="34"/>
      <c r="E775" s="34"/>
      <c r="F775" s="34"/>
      <c r="G775" s="34"/>
      <c r="I775" s="34"/>
    </row>
    <row r="776" spans="1:9">
      <c r="A776" s="34"/>
      <c r="B776" s="34"/>
      <c r="C776" s="34"/>
      <c r="D776" s="34"/>
      <c r="E776" s="34"/>
      <c r="F776" s="34"/>
      <c r="G776" s="34"/>
      <c r="I776" s="34"/>
    </row>
    <row r="777" spans="1:9">
      <c r="A777" s="34"/>
      <c r="B777" s="34"/>
      <c r="C777" s="34"/>
      <c r="D777" s="34"/>
      <c r="E777" s="34"/>
      <c r="F777" s="34"/>
      <c r="G777" s="34"/>
      <c r="I777" s="34"/>
    </row>
    <row r="778" spans="1:9">
      <c r="A778" s="34"/>
      <c r="B778" s="34"/>
      <c r="C778" s="34"/>
      <c r="D778" s="34"/>
      <c r="E778" s="34"/>
      <c r="F778" s="34"/>
      <c r="G778" s="34"/>
      <c r="I778" s="34"/>
    </row>
    <row r="779" spans="1:9">
      <c r="A779" s="34"/>
      <c r="B779" s="34"/>
      <c r="C779" s="34"/>
      <c r="D779" s="34"/>
      <c r="E779" s="34"/>
      <c r="F779" s="34"/>
      <c r="G779" s="34"/>
      <c r="I779" s="34"/>
    </row>
    <row r="780" spans="1:9">
      <c r="A780" s="34"/>
      <c r="B780" s="34"/>
      <c r="C780" s="34"/>
      <c r="D780" s="34"/>
      <c r="E780" s="34"/>
      <c r="F780" s="34"/>
      <c r="G780" s="34"/>
      <c r="I780" s="34"/>
    </row>
    <row r="781" spans="1:9">
      <c r="A781" s="34"/>
      <c r="B781" s="34"/>
      <c r="C781" s="34"/>
      <c r="D781" s="34"/>
      <c r="E781" s="34"/>
      <c r="F781" s="34"/>
      <c r="G781" s="34"/>
      <c r="I781" s="34"/>
    </row>
    <row r="782" spans="1:9">
      <c r="A782" s="34"/>
      <c r="B782" s="34"/>
      <c r="C782" s="34"/>
      <c r="D782" s="34"/>
      <c r="E782" s="34"/>
      <c r="F782" s="34"/>
      <c r="G782" s="34"/>
      <c r="I782" s="34"/>
    </row>
    <row r="783" spans="1:9">
      <c r="A783" s="34"/>
      <c r="B783" s="34"/>
      <c r="C783" s="34"/>
      <c r="D783" s="34"/>
      <c r="E783" s="34"/>
      <c r="F783" s="34"/>
      <c r="G783" s="34"/>
      <c r="I783" s="34"/>
    </row>
    <row r="784" spans="1:9">
      <c r="A784" s="34"/>
      <c r="B784" s="34"/>
      <c r="C784" s="34"/>
      <c r="D784" s="34"/>
      <c r="E784" s="34"/>
      <c r="F784" s="34"/>
      <c r="G784" s="34"/>
      <c r="I784" s="34"/>
    </row>
    <row r="785" spans="1:9">
      <c r="A785" s="34"/>
      <c r="B785" s="34"/>
      <c r="C785" s="34"/>
      <c r="D785" s="34"/>
      <c r="E785" s="34"/>
      <c r="F785" s="34"/>
      <c r="G785" s="34"/>
      <c r="I785" s="34"/>
    </row>
    <row r="786" spans="1:9">
      <c r="A786" s="34"/>
      <c r="B786" s="34"/>
      <c r="C786" s="34"/>
      <c r="D786" s="34"/>
      <c r="E786" s="34"/>
      <c r="F786" s="34"/>
      <c r="G786" s="34"/>
      <c r="I786" s="34"/>
    </row>
    <row r="787" spans="1:9">
      <c r="A787" s="34"/>
      <c r="B787" s="34"/>
      <c r="C787" s="34"/>
      <c r="D787" s="34"/>
      <c r="E787" s="34"/>
      <c r="F787" s="34"/>
      <c r="G787" s="34"/>
      <c r="I787" s="34"/>
    </row>
    <row r="788" spans="1:9">
      <c r="A788" s="34"/>
      <c r="B788" s="34"/>
      <c r="C788" s="34"/>
      <c r="D788" s="34"/>
      <c r="E788" s="34"/>
      <c r="F788" s="34"/>
      <c r="G788" s="34"/>
      <c r="I788" s="34"/>
    </row>
    <row r="789" spans="1:9">
      <c r="A789" s="34"/>
      <c r="B789" s="34"/>
      <c r="C789" s="34"/>
      <c r="D789" s="34"/>
      <c r="E789" s="34"/>
      <c r="F789" s="34"/>
      <c r="G789" s="34"/>
      <c r="I789" s="34"/>
    </row>
    <row r="790" spans="1:9">
      <c r="A790" s="34"/>
      <c r="B790" s="34"/>
      <c r="C790" s="34"/>
      <c r="D790" s="34"/>
      <c r="E790" s="34"/>
      <c r="F790" s="34"/>
      <c r="G790" s="34"/>
      <c r="I790" s="34"/>
    </row>
    <row r="791" spans="1:9">
      <c r="A791" s="34"/>
      <c r="B791" s="34"/>
      <c r="C791" s="34"/>
      <c r="D791" s="34"/>
      <c r="E791" s="34"/>
      <c r="F791" s="34"/>
      <c r="G791" s="34"/>
      <c r="I791" s="34"/>
    </row>
    <row r="792" spans="1:9">
      <c r="A792" s="34"/>
      <c r="B792" s="34"/>
      <c r="C792" s="34"/>
      <c r="D792" s="34"/>
      <c r="E792" s="34"/>
      <c r="F792" s="34"/>
      <c r="G792" s="34"/>
      <c r="I792" s="34"/>
    </row>
    <row r="793" spans="1:9">
      <c r="A793" s="34"/>
      <c r="B793" s="34"/>
      <c r="C793" s="34"/>
      <c r="D793" s="34"/>
      <c r="E793" s="34"/>
      <c r="F793" s="34"/>
      <c r="G793" s="34"/>
      <c r="I793" s="34"/>
    </row>
    <row r="794" spans="1:9">
      <c r="A794" s="34"/>
      <c r="B794" s="34"/>
      <c r="C794" s="34"/>
      <c r="D794" s="34"/>
      <c r="E794" s="34"/>
      <c r="F794" s="34"/>
      <c r="G794" s="34"/>
      <c r="I794" s="34"/>
    </row>
    <row r="795" spans="1:9">
      <c r="A795" s="34"/>
      <c r="B795" s="34"/>
      <c r="C795" s="34"/>
      <c r="D795" s="34"/>
      <c r="E795" s="34"/>
      <c r="F795" s="34"/>
      <c r="G795" s="34"/>
      <c r="I795" s="34"/>
    </row>
    <row r="796" spans="1:9">
      <c r="A796" s="34"/>
      <c r="B796" s="34"/>
      <c r="C796" s="34"/>
      <c r="D796" s="34"/>
      <c r="E796" s="34"/>
      <c r="F796" s="34"/>
      <c r="G796" s="34"/>
      <c r="I796" s="34"/>
    </row>
    <row r="797" spans="1:9">
      <c r="A797" s="34"/>
      <c r="B797" s="34"/>
      <c r="C797" s="34"/>
      <c r="D797" s="34"/>
      <c r="E797" s="34"/>
      <c r="F797" s="34"/>
      <c r="G797" s="34"/>
      <c r="I797" s="34"/>
    </row>
    <row r="798" spans="1:9">
      <c r="A798" s="34"/>
      <c r="B798" s="34"/>
      <c r="C798" s="34"/>
      <c r="D798" s="34"/>
      <c r="E798" s="34"/>
      <c r="F798" s="34"/>
      <c r="G798" s="34"/>
      <c r="I798" s="34"/>
    </row>
    <row r="799" spans="1:9">
      <c r="A799" s="34"/>
      <c r="B799" s="34"/>
      <c r="C799" s="34"/>
      <c r="D799" s="34"/>
      <c r="E799" s="34"/>
      <c r="F799" s="34"/>
      <c r="G799" s="34"/>
      <c r="I799" s="34"/>
    </row>
    <row r="800" spans="1:9">
      <c r="A800" s="34"/>
      <c r="B800" s="34"/>
      <c r="C800" s="34"/>
      <c r="D800" s="34"/>
      <c r="E800" s="34"/>
      <c r="F800" s="34"/>
      <c r="G800" s="34"/>
      <c r="I800" s="34"/>
    </row>
    <row r="801" spans="1:9">
      <c r="A801" s="34"/>
      <c r="B801" s="34"/>
      <c r="C801" s="34"/>
      <c r="D801" s="34"/>
      <c r="E801" s="34"/>
      <c r="F801" s="34"/>
      <c r="G801" s="34"/>
      <c r="I801" s="34"/>
    </row>
    <row r="802" spans="1:9">
      <c r="A802" s="34"/>
      <c r="B802" s="34"/>
      <c r="C802" s="34"/>
      <c r="D802" s="34"/>
      <c r="E802" s="34"/>
      <c r="F802" s="34"/>
      <c r="G802" s="34"/>
      <c r="I802" s="34"/>
    </row>
    <row r="803" spans="1:9">
      <c r="A803" s="34"/>
      <c r="B803" s="34"/>
      <c r="C803" s="34"/>
      <c r="D803" s="34"/>
      <c r="E803" s="34"/>
      <c r="F803" s="34"/>
      <c r="G803" s="34"/>
      <c r="I803" s="34"/>
    </row>
    <row r="804" spans="1:9">
      <c r="A804" s="34"/>
      <c r="B804" s="34"/>
      <c r="C804" s="34"/>
      <c r="D804" s="34"/>
      <c r="E804" s="34"/>
      <c r="F804" s="34"/>
      <c r="G804" s="34"/>
      <c r="I804" s="34"/>
    </row>
    <row r="805" spans="1:9">
      <c r="A805" s="34"/>
      <c r="B805" s="34"/>
      <c r="C805" s="34"/>
      <c r="D805" s="34"/>
      <c r="E805" s="34"/>
      <c r="F805" s="34"/>
      <c r="G805" s="34"/>
      <c r="I805" s="34"/>
    </row>
    <row r="806" spans="1:9">
      <c r="A806" s="34"/>
      <c r="B806" s="34"/>
      <c r="C806" s="34"/>
      <c r="D806" s="34"/>
      <c r="E806" s="34"/>
      <c r="F806" s="34"/>
      <c r="G806" s="34"/>
      <c r="I806" s="34"/>
    </row>
    <row r="807" spans="1:9">
      <c r="A807" s="34"/>
      <c r="B807" s="34"/>
      <c r="C807" s="34"/>
      <c r="D807" s="34"/>
      <c r="E807" s="34"/>
      <c r="F807" s="34"/>
      <c r="G807" s="34"/>
      <c r="I807" s="34"/>
    </row>
    <row r="808" spans="1:9">
      <c r="A808" s="34"/>
      <c r="B808" s="34"/>
      <c r="C808" s="34"/>
      <c r="D808" s="34"/>
      <c r="E808" s="34"/>
      <c r="F808" s="34"/>
      <c r="G808" s="34"/>
      <c r="I808" s="34"/>
    </row>
    <row r="809" spans="1:9">
      <c r="A809" s="34"/>
      <c r="B809" s="34"/>
      <c r="C809" s="34"/>
      <c r="D809" s="34"/>
      <c r="E809" s="34"/>
      <c r="F809" s="34"/>
      <c r="G809" s="34"/>
      <c r="I809" s="34"/>
    </row>
    <row r="810" spans="1:9">
      <c r="A810" s="34"/>
      <c r="B810" s="34"/>
      <c r="C810" s="34"/>
      <c r="D810" s="34"/>
      <c r="E810" s="34"/>
      <c r="F810" s="34"/>
      <c r="G810" s="34"/>
      <c r="I810" s="34"/>
    </row>
    <row r="811" spans="1:9">
      <c r="A811" s="34"/>
      <c r="B811" s="34"/>
      <c r="C811" s="34"/>
      <c r="D811" s="34"/>
      <c r="E811" s="34"/>
      <c r="F811" s="34"/>
      <c r="G811" s="34"/>
      <c r="I811" s="34"/>
    </row>
    <row r="812" spans="1:9">
      <c r="A812" s="34"/>
      <c r="B812" s="34"/>
      <c r="C812" s="34"/>
      <c r="D812" s="34"/>
      <c r="E812" s="34"/>
      <c r="F812" s="34"/>
      <c r="G812" s="34"/>
      <c r="I812" s="34"/>
    </row>
    <row r="813" spans="1:9">
      <c r="A813" s="34"/>
      <c r="B813" s="34"/>
      <c r="C813" s="34"/>
      <c r="D813" s="34"/>
      <c r="E813" s="34"/>
      <c r="F813" s="34"/>
      <c r="G813" s="34"/>
      <c r="I813" s="34"/>
    </row>
    <row r="814" spans="1:9">
      <c r="A814" s="34"/>
      <c r="B814" s="34"/>
      <c r="C814" s="34"/>
      <c r="D814" s="34"/>
      <c r="E814" s="34"/>
      <c r="F814" s="34"/>
      <c r="G814" s="34"/>
      <c r="I814" s="34"/>
    </row>
    <row r="815" spans="1:9">
      <c r="A815" s="34"/>
      <c r="B815" s="34"/>
      <c r="C815" s="34"/>
      <c r="D815" s="34"/>
      <c r="E815" s="34"/>
      <c r="F815" s="34"/>
      <c r="G815" s="34"/>
      <c r="I815" s="34"/>
    </row>
    <row r="816" spans="1:9">
      <c r="A816" s="34"/>
      <c r="B816" s="34"/>
      <c r="C816" s="34"/>
      <c r="D816" s="34"/>
      <c r="E816" s="34"/>
      <c r="F816" s="34"/>
      <c r="G816" s="34"/>
      <c r="I816" s="34"/>
    </row>
    <row r="817" spans="1:9">
      <c r="A817" s="34"/>
      <c r="B817" s="34"/>
      <c r="C817" s="34"/>
      <c r="D817" s="34"/>
      <c r="E817" s="34"/>
      <c r="F817" s="34"/>
      <c r="G817" s="34"/>
      <c r="I817" s="34"/>
    </row>
    <row r="818" spans="1:9">
      <c r="A818" s="34"/>
      <c r="B818" s="34"/>
      <c r="C818" s="34"/>
      <c r="D818" s="34"/>
      <c r="E818" s="34"/>
      <c r="F818" s="34"/>
      <c r="G818" s="34"/>
      <c r="I818" s="34"/>
    </row>
    <row r="819" spans="1:9">
      <c r="A819" s="34"/>
      <c r="B819" s="34"/>
      <c r="C819" s="34"/>
      <c r="D819" s="34"/>
      <c r="E819" s="34"/>
      <c r="F819" s="34"/>
      <c r="G819" s="34"/>
      <c r="I819" s="34"/>
    </row>
    <row r="820" spans="1:9">
      <c r="A820" s="34"/>
      <c r="B820" s="34"/>
      <c r="C820" s="34"/>
      <c r="D820" s="34"/>
      <c r="E820" s="34"/>
      <c r="F820" s="34"/>
      <c r="G820" s="34"/>
      <c r="I820" s="34"/>
    </row>
    <row r="821" spans="1:9">
      <c r="A821" s="34"/>
      <c r="B821" s="34"/>
      <c r="C821" s="34"/>
      <c r="D821" s="34"/>
      <c r="E821" s="34"/>
      <c r="F821" s="34"/>
      <c r="G821" s="34"/>
      <c r="I821" s="34"/>
    </row>
    <row r="822" spans="1:9">
      <c r="A822" s="34"/>
      <c r="B822" s="34"/>
      <c r="C822" s="34"/>
      <c r="D822" s="34"/>
      <c r="E822" s="34"/>
      <c r="F822" s="34"/>
      <c r="G822" s="34"/>
      <c r="I822" s="34"/>
    </row>
    <row r="823" spans="1:9">
      <c r="A823" s="34"/>
      <c r="B823" s="34"/>
      <c r="C823" s="34"/>
      <c r="D823" s="34"/>
      <c r="E823" s="34"/>
      <c r="F823" s="34"/>
      <c r="G823" s="34"/>
      <c r="I823" s="34"/>
    </row>
    <row r="824" spans="1:9">
      <c r="A824" s="34"/>
      <c r="B824" s="34"/>
      <c r="C824" s="34"/>
      <c r="D824" s="34"/>
      <c r="E824" s="34"/>
      <c r="F824" s="34"/>
      <c r="G824" s="34"/>
      <c r="I824" s="34"/>
    </row>
    <row r="825" spans="1:9">
      <c r="A825" s="34"/>
      <c r="B825" s="34"/>
      <c r="C825" s="34"/>
      <c r="D825" s="34"/>
      <c r="E825" s="34"/>
      <c r="F825" s="34"/>
      <c r="G825" s="34"/>
      <c r="I825" s="34"/>
    </row>
    <row r="826" spans="1:9">
      <c r="A826" s="34"/>
      <c r="B826" s="34"/>
      <c r="C826" s="34"/>
      <c r="D826" s="34"/>
      <c r="E826" s="34"/>
      <c r="F826" s="34"/>
      <c r="G826" s="34"/>
      <c r="I826" s="34"/>
    </row>
    <row r="827" spans="1:9">
      <c r="A827" s="34"/>
      <c r="B827" s="34"/>
      <c r="C827" s="34"/>
      <c r="D827" s="34"/>
      <c r="E827" s="34"/>
      <c r="F827" s="34"/>
      <c r="G827" s="34"/>
      <c r="I827" s="34"/>
    </row>
    <row r="828" spans="1:9">
      <c r="A828" s="34"/>
      <c r="B828" s="34"/>
      <c r="C828" s="34"/>
      <c r="D828" s="34"/>
      <c r="E828" s="34"/>
      <c r="F828" s="34"/>
      <c r="G828" s="34"/>
      <c r="I828" s="34"/>
    </row>
    <row r="829" spans="1:9">
      <c r="A829" s="34"/>
      <c r="B829" s="34"/>
      <c r="C829" s="34"/>
      <c r="D829" s="34"/>
      <c r="E829" s="34"/>
      <c r="F829" s="34"/>
      <c r="G829" s="34"/>
      <c r="I829" s="34"/>
    </row>
    <row r="830" spans="1:9">
      <c r="A830" s="34"/>
      <c r="B830" s="34"/>
      <c r="C830" s="34"/>
      <c r="D830" s="34"/>
      <c r="E830" s="34"/>
      <c r="F830" s="34"/>
      <c r="G830" s="34"/>
      <c r="I830" s="34"/>
    </row>
    <row r="831" spans="1:9">
      <c r="A831" s="34"/>
      <c r="B831" s="34"/>
      <c r="C831" s="34"/>
      <c r="D831" s="34"/>
      <c r="E831" s="34"/>
      <c r="F831" s="34"/>
      <c r="G831" s="34"/>
      <c r="I831" s="34"/>
    </row>
    <row r="832" spans="1:9">
      <c r="A832" s="34"/>
      <c r="B832" s="34"/>
      <c r="C832" s="34"/>
      <c r="D832" s="34"/>
      <c r="E832" s="34"/>
      <c r="F832" s="34"/>
      <c r="G832" s="34"/>
      <c r="I832" s="34"/>
    </row>
    <row r="833" spans="1:9">
      <c r="A833" s="34"/>
      <c r="B833" s="34"/>
      <c r="C833" s="34"/>
      <c r="D833" s="34"/>
      <c r="E833" s="34"/>
      <c r="F833" s="34"/>
      <c r="G833" s="34"/>
      <c r="I833" s="34"/>
    </row>
    <row r="834" spans="1:9">
      <c r="A834" s="34"/>
      <c r="B834" s="34"/>
      <c r="C834" s="34"/>
      <c r="D834" s="34"/>
      <c r="E834" s="34"/>
      <c r="F834" s="34"/>
      <c r="G834" s="34"/>
      <c r="I834" s="34"/>
    </row>
    <row r="835" spans="1:9">
      <c r="A835" s="34"/>
      <c r="B835" s="34"/>
      <c r="C835" s="34"/>
      <c r="D835" s="34"/>
      <c r="E835" s="34"/>
      <c r="F835" s="34"/>
      <c r="G835" s="34"/>
      <c r="I835" s="34"/>
    </row>
    <row r="836" spans="1:9">
      <c r="A836" s="34"/>
      <c r="B836" s="34"/>
      <c r="C836" s="34"/>
      <c r="D836" s="34"/>
      <c r="E836" s="34"/>
      <c r="F836" s="34"/>
      <c r="G836" s="34"/>
      <c r="I836" s="34"/>
    </row>
    <row r="837" spans="1:9">
      <c r="A837" s="34"/>
      <c r="B837" s="34"/>
      <c r="C837" s="34"/>
      <c r="D837" s="34"/>
      <c r="E837" s="34"/>
      <c r="F837" s="34"/>
      <c r="G837" s="34"/>
      <c r="I837" s="34"/>
    </row>
    <row r="838" spans="1:9">
      <c r="A838" s="34"/>
      <c r="B838" s="34"/>
      <c r="C838" s="34"/>
      <c r="D838" s="34"/>
      <c r="E838" s="34"/>
      <c r="F838" s="34"/>
      <c r="G838" s="34"/>
      <c r="I838" s="34"/>
    </row>
    <row r="839" spans="1:9">
      <c r="A839" s="34"/>
      <c r="B839" s="34"/>
      <c r="C839" s="34"/>
      <c r="D839" s="34"/>
      <c r="E839" s="34"/>
      <c r="F839" s="34"/>
      <c r="G839" s="34"/>
      <c r="I839" s="34"/>
    </row>
    <row r="840" spans="1:9">
      <c r="A840" s="34"/>
      <c r="B840" s="34"/>
      <c r="C840" s="34"/>
      <c r="D840" s="34"/>
      <c r="E840" s="34"/>
      <c r="F840" s="34"/>
      <c r="G840" s="34"/>
      <c r="I840" s="34"/>
    </row>
    <row r="841" spans="1:9">
      <c r="A841" s="34"/>
      <c r="B841" s="34"/>
      <c r="C841" s="34"/>
      <c r="D841" s="34"/>
      <c r="E841" s="34"/>
      <c r="F841" s="34"/>
      <c r="G841" s="34"/>
      <c r="I841" s="34"/>
    </row>
    <row r="842" spans="1:9">
      <c r="A842" s="34"/>
      <c r="B842" s="34"/>
      <c r="C842" s="34"/>
      <c r="D842" s="34"/>
      <c r="E842" s="34"/>
      <c r="F842" s="34"/>
      <c r="G842" s="34"/>
      <c r="I842" s="34"/>
    </row>
    <row r="843" spans="1:9">
      <c r="A843" s="34"/>
      <c r="B843" s="34"/>
      <c r="C843" s="34"/>
      <c r="D843" s="34"/>
      <c r="E843" s="34"/>
      <c r="F843" s="34"/>
      <c r="G843" s="34"/>
      <c r="I843" s="34"/>
    </row>
    <row r="844" spans="1:9">
      <c r="A844" s="34"/>
      <c r="B844" s="34"/>
      <c r="C844" s="34"/>
      <c r="D844" s="34"/>
      <c r="E844" s="34"/>
      <c r="F844" s="34"/>
      <c r="G844" s="34"/>
      <c r="I844" s="34"/>
    </row>
    <row r="845" spans="1:9">
      <c r="A845" s="34"/>
      <c r="B845" s="34"/>
      <c r="C845" s="34"/>
      <c r="D845" s="34"/>
      <c r="E845" s="34"/>
      <c r="F845" s="34"/>
      <c r="G845" s="34"/>
      <c r="I845" s="34"/>
    </row>
    <row r="846" spans="1:9">
      <c r="A846" s="34"/>
      <c r="B846" s="34"/>
      <c r="C846" s="34"/>
      <c r="D846" s="34"/>
      <c r="E846" s="34"/>
      <c r="F846" s="34"/>
      <c r="G846" s="34"/>
      <c r="I846" s="34"/>
    </row>
    <row r="847" spans="1:9">
      <c r="A847" s="34"/>
      <c r="B847" s="34"/>
      <c r="C847" s="34"/>
      <c r="D847" s="34"/>
      <c r="E847" s="34"/>
      <c r="F847" s="34"/>
      <c r="G847" s="34"/>
      <c r="I847" s="34"/>
    </row>
    <row r="848" spans="1:9">
      <c r="A848" s="34"/>
      <c r="B848" s="34"/>
      <c r="C848" s="34"/>
      <c r="D848" s="34"/>
      <c r="E848" s="34"/>
      <c r="F848" s="34"/>
      <c r="G848" s="34"/>
      <c r="I848" s="34"/>
    </row>
    <row r="849" spans="1:9">
      <c r="A849" s="34"/>
      <c r="B849" s="34"/>
      <c r="C849" s="34"/>
      <c r="D849" s="34"/>
      <c r="E849" s="34"/>
      <c r="F849" s="34"/>
      <c r="G849" s="34"/>
      <c r="I849" s="34"/>
    </row>
    <row r="850" spans="1:9">
      <c r="A850" s="34"/>
      <c r="B850" s="34"/>
      <c r="C850" s="34"/>
      <c r="D850" s="34"/>
      <c r="E850" s="34"/>
      <c r="F850" s="34"/>
      <c r="G850" s="34"/>
      <c r="I850" s="34"/>
    </row>
    <row r="851" spans="1:9">
      <c r="A851" s="34"/>
      <c r="B851" s="34"/>
      <c r="C851" s="34"/>
      <c r="D851" s="34"/>
      <c r="E851" s="34"/>
      <c r="F851" s="34"/>
      <c r="G851" s="34"/>
      <c r="I851" s="34"/>
    </row>
    <row r="852" spans="1:9">
      <c r="A852" s="34"/>
      <c r="B852" s="34"/>
      <c r="C852" s="34"/>
      <c r="D852" s="34"/>
      <c r="E852" s="34"/>
      <c r="F852" s="34"/>
      <c r="G852" s="34"/>
      <c r="I852" s="34"/>
    </row>
    <row r="853" spans="1:9">
      <c r="A853" s="34"/>
      <c r="B853" s="34"/>
      <c r="C853" s="34"/>
      <c r="D853" s="34"/>
      <c r="E853" s="34"/>
      <c r="F853" s="34"/>
      <c r="G853" s="34"/>
      <c r="I853" s="34"/>
    </row>
    <row r="854" spans="1:9">
      <c r="A854" s="34"/>
      <c r="B854" s="34"/>
      <c r="C854" s="34"/>
      <c r="D854" s="34"/>
      <c r="E854" s="34"/>
      <c r="F854" s="34"/>
      <c r="G854" s="34"/>
      <c r="I854" s="34"/>
    </row>
    <row r="855" spans="1:9">
      <c r="A855" s="34"/>
      <c r="B855" s="34"/>
      <c r="C855" s="34"/>
      <c r="D855" s="34"/>
      <c r="E855" s="34"/>
      <c r="F855" s="34"/>
      <c r="G855" s="34"/>
      <c r="I855" s="34"/>
    </row>
    <row r="856" spans="1:9">
      <c r="A856" s="34"/>
      <c r="B856" s="34"/>
      <c r="C856" s="34"/>
      <c r="D856" s="34"/>
      <c r="E856" s="34"/>
      <c r="F856" s="34"/>
      <c r="G856" s="34"/>
      <c r="I856" s="34"/>
    </row>
    <row r="857" spans="1:9">
      <c r="A857" s="34"/>
      <c r="B857" s="34"/>
      <c r="C857" s="34"/>
      <c r="D857" s="34"/>
      <c r="E857" s="34"/>
      <c r="F857" s="34"/>
      <c r="G857" s="34"/>
      <c r="I857" s="34"/>
    </row>
    <row r="858" spans="1:9">
      <c r="A858" s="34"/>
      <c r="B858" s="34"/>
      <c r="C858" s="34"/>
      <c r="D858" s="34"/>
      <c r="E858" s="34"/>
      <c r="F858" s="34"/>
      <c r="G858" s="34"/>
      <c r="I858" s="34"/>
    </row>
    <row r="859" spans="1:9">
      <c r="A859" s="34"/>
      <c r="B859" s="34"/>
      <c r="C859" s="34"/>
      <c r="D859" s="34"/>
      <c r="E859" s="34"/>
      <c r="F859" s="34"/>
      <c r="G859" s="34"/>
      <c r="I859" s="34"/>
    </row>
    <row r="860" spans="1:9">
      <c r="A860" s="34"/>
      <c r="B860" s="34"/>
      <c r="C860" s="34"/>
      <c r="D860" s="34"/>
      <c r="E860" s="34"/>
      <c r="F860" s="34"/>
      <c r="G860" s="34"/>
      <c r="I860" s="34"/>
    </row>
    <row r="861" spans="1:9">
      <c r="A861" s="34"/>
      <c r="B861" s="34"/>
      <c r="C861" s="34"/>
      <c r="D861" s="34"/>
      <c r="E861" s="34"/>
      <c r="F861" s="34"/>
      <c r="G861" s="34"/>
      <c r="I861" s="34"/>
    </row>
    <row r="862" spans="1:9">
      <c r="A862" s="34"/>
      <c r="B862" s="34"/>
      <c r="C862" s="34"/>
      <c r="D862" s="34"/>
      <c r="E862" s="34"/>
      <c r="F862" s="34"/>
      <c r="G862" s="34"/>
      <c r="I862" s="34"/>
    </row>
    <row r="863" spans="1:9">
      <c r="A863" s="34"/>
      <c r="B863" s="34"/>
      <c r="C863" s="34"/>
      <c r="D863" s="34"/>
      <c r="E863" s="34"/>
      <c r="F863" s="34"/>
      <c r="G863" s="34"/>
      <c r="I863" s="34"/>
    </row>
    <row r="864" spans="1:9">
      <c r="A864" s="34"/>
      <c r="B864" s="34"/>
      <c r="C864" s="34"/>
      <c r="D864" s="34"/>
      <c r="E864" s="34"/>
      <c r="F864" s="34"/>
      <c r="G864" s="34"/>
      <c r="I864" s="34"/>
    </row>
    <row r="865" spans="1:9">
      <c r="A865" s="34"/>
      <c r="B865" s="34"/>
      <c r="C865" s="34"/>
      <c r="D865" s="34"/>
      <c r="E865" s="34"/>
      <c r="F865" s="34"/>
      <c r="G865" s="34"/>
      <c r="I865" s="34"/>
    </row>
    <row r="866" spans="1:9">
      <c r="A866" s="34"/>
      <c r="B866" s="34"/>
      <c r="C866" s="34"/>
      <c r="D866" s="34"/>
      <c r="E866" s="34"/>
      <c r="F866" s="34"/>
      <c r="G866" s="34"/>
      <c r="I866" s="34"/>
    </row>
    <row r="867" spans="1:9">
      <c r="A867" s="34"/>
      <c r="B867" s="34"/>
      <c r="C867" s="34"/>
      <c r="D867" s="34"/>
      <c r="E867" s="34"/>
      <c r="F867" s="34"/>
      <c r="G867" s="34"/>
      <c r="I867" s="34"/>
    </row>
    <row r="868" spans="1:9">
      <c r="A868" s="34"/>
      <c r="B868" s="34"/>
      <c r="C868" s="34"/>
      <c r="D868" s="34"/>
      <c r="E868" s="34"/>
      <c r="F868" s="34"/>
      <c r="G868" s="34"/>
      <c r="I868" s="34"/>
    </row>
    <row r="869" spans="1:9">
      <c r="A869" s="34"/>
      <c r="B869" s="34"/>
      <c r="C869" s="34"/>
      <c r="D869" s="34"/>
      <c r="E869" s="34"/>
      <c r="F869" s="34"/>
      <c r="G869" s="34"/>
      <c r="I869" s="34"/>
    </row>
    <row r="870" spans="1:9">
      <c r="A870" s="34"/>
      <c r="B870" s="34"/>
      <c r="C870" s="34"/>
      <c r="D870" s="34"/>
      <c r="E870" s="34"/>
      <c r="F870" s="34"/>
      <c r="G870" s="34"/>
      <c r="I870" s="34"/>
    </row>
    <row r="871" spans="1:9">
      <c r="A871" s="34"/>
      <c r="B871" s="34"/>
      <c r="C871" s="34"/>
      <c r="D871" s="34"/>
      <c r="E871" s="34"/>
      <c r="F871" s="34"/>
      <c r="G871" s="34"/>
      <c r="I871" s="34"/>
    </row>
    <row r="872" spans="1:9">
      <c r="A872" s="34"/>
      <c r="B872" s="34"/>
      <c r="C872" s="34"/>
      <c r="D872" s="34"/>
      <c r="E872" s="34"/>
      <c r="F872" s="34"/>
      <c r="G872" s="34"/>
      <c r="I872" s="34"/>
    </row>
    <row r="873" spans="1:9">
      <c r="A873" s="34"/>
      <c r="B873" s="34"/>
      <c r="C873" s="34"/>
      <c r="D873" s="34"/>
      <c r="E873" s="34"/>
      <c r="F873" s="34"/>
      <c r="G873" s="34"/>
      <c r="I873" s="34"/>
    </row>
    <row r="874" spans="1:9">
      <c r="A874" s="34"/>
      <c r="B874" s="34"/>
      <c r="C874" s="34"/>
      <c r="D874" s="34"/>
      <c r="E874" s="34"/>
      <c r="F874" s="34"/>
      <c r="G874" s="34"/>
      <c r="I874" s="34"/>
    </row>
    <row r="875" spans="1:9">
      <c r="A875" s="34"/>
      <c r="B875" s="34"/>
      <c r="C875" s="34"/>
      <c r="D875" s="34"/>
      <c r="E875" s="34"/>
      <c r="F875" s="34"/>
      <c r="G875" s="34"/>
      <c r="I875" s="34"/>
    </row>
    <row r="876" spans="1:9">
      <c r="A876" s="34"/>
      <c r="B876" s="34"/>
      <c r="C876" s="34"/>
      <c r="D876" s="34"/>
      <c r="E876" s="34"/>
      <c r="F876" s="34"/>
      <c r="G876" s="34"/>
      <c r="I876" s="34"/>
    </row>
    <row r="877" spans="1:9">
      <c r="A877" s="34"/>
      <c r="B877" s="34"/>
      <c r="C877" s="34"/>
      <c r="D877" s="34"/>
      <c r="E877" s="34"/>
      <c r="F877" s="34"/>
      <c r="G877" s="34"/>
      <c r="I877" s="34"/>
    </row>
    <row r="878" spans="1:9">
      <c r="A878" s="34"/>
      <c r="B878" s="34"/>
      <c r="C878" s="34"/>
      <c r="D878" s="34"/>
      <c r="E878" s="34"/>
      <c r="F878" s="34"/>
      <c r="G878" s="34"/>
      <c r="I878" s="34"/>
    </row>
    <row r="879" spans="1:9">
      <c r="A879" s="34"/>
      <c r="B879" s="34"/>
      <c r="C879" s="34"/>
      <c r="D879" s="34"/>
      <c r="E879" s="34"/>
      <c r="F879" s="34"/>
      <c r="G879" s="34"/>
      <c r="I879" s="34"/>
    </row>
    <row r="880" spans="1:9">
      <c r="A880" s="34"/>
      <c r="B880" s="34"/>
      <c r="C880" s="34"/>
      <c r="D880" s="34"/>
      <c r="E880" s="34"/>
      <c r="F880" s="34"/>
      <c r="G880" s="34"/>
      <c r="I880" s="34"/>
    </row>
    <row r="881" spans="1:9">
      <c r="A881" s="34"/>
      <c r="B881" s="34"/>
      <c r="C881" s="34"/>
      <c r="D881" s="34"/>
      <c r="E881" s="34"/>
      <c r="F881" s="34"/>
      <c r="G881" s="34"/>
      <c r="I881" s="34"/>
    </row>
    <row r="882" spans="1:9">
      <c r="A882" s="34"/>
      <c r="B882" s="34"/>
      <c r="C882" s="34"/>
      <c r="D882" s="34"/>
      <c r="E882" s="34"/>
      <c r="F882" s="34"/>
      <c r="G882" s="34"/>
      <c r="I882" s="34"/>
    </row>
    <row r="883" spans="1:9">
      <c r="A883" s="34"/>
      <c r="B883" s="34"/>
      <c r="C883" s="34"/>
      <c r="D883" s="34"/>
      <c r="E883" s="34"/>
      <c r="F883" s="34"/>
      <c r="G883" s="34"/>
      <c r="I883" s="34"/>
    </row>
    <row r="884" spans="1:9">
      <c r="A884" s="34"/>
      <c r="B884" s="34"/>
      <c r="C884" s="34"/>
      <c r="D884" s="34"/>
      <c r="E884" s="34"/>
      <c r="F884" s="34"/>
      <c r="G884" s="34"/>
      <c r="I884" s="34"/>
    </row>
    <row r="885" spans="1:9">
      <c r="A885" s="34"/>
      <c r="B885" s="34"/>
      <c r="C885" s="34"/>
      <c r="D885" s="34"/>
      <c r="E885" s="34"/>
      <c r="F885" s="34"/>
      <c r="G885" s="34"/>
      <c r="I885" s="34"/>
    </row>
    <row r="886" spans="1:9">
      <c r="A886" s="34"/>
      <c r="B886" s="34"/>
      <c r="C886" s="34"/>
      <c r="D886" s="34"/>
      <c r="E886" s="34"/>
      <c r="F886" s="34"/>
      <c r="G886" s="34"/>
      <c r="I886" s="34"/>
    </row>
    <row r="887" spans="1:9">
      <c r="A887" s="34"/>
      <c r="B887" s="34"/>
      <c r="C887" s="34"/>
      <c r="D887" s="34"/>
      <c r="E887" s="34"/>
      <c r="F887" s="34"/>
      <c r="G887" s="34"/>
      <c r="I887" s="34"/>
    </row>
    <row r="888" spans="1:9">
      <c r="A888" s="34"/>
      <c r="B888" s="34"/>
      <c r="C888" s="34"/>
      <c r="D888" s="34"/>
      <c r="E888" s="34"/>
      <c r="F888" s="34"/>
      <c r="G888" s="34"/>
      <c r="I888" s="34"/>
    </row>
    <row r="889" spans="1:9">
      <c r="A889" s="34"/>
      <c r="B889" s="34"/>
      <c r="C889" s="34"/>
      <c r="D889" s="34"/>
      <c r="E889" s="34"/>
      <c r="F889" s="34"/>
      <c r="G889" s="34"/>
      <c r="I889" s="34"/>
    </row>
    <row r="890" spans="1:9">
      <c r="A890" s="34"/>
      <c r="B890" s="34"/>
      <c r="C890" s="34"/>
      <c r="D890" s="34"/>
      <c r="E890" s="34"/>
      <c r="F890" s="34"/>
      <c r="G890" s="34"/>
      <c r="I890" s="34"/>
    </row>
    <row r="891" spans="1:9">
      <c r="A891" s="34"/>
      <c r="B891" s="34"/>
      <c r="C891" s="34"/>
      <c r="D891" s="34"/>
      <c r="E891" s="34"/>
      <c r="F891" s="34"/>
      <c r="G891" s="34"/>
      <c r="I891" s="34"/>
    </row>
    <row r="892" spans="1:9">
      <c r="A892" s="34"/>
      <c r="B892" s="34"/>
      <c r="C892" s="34"/>
      <c r="D892" s="34"/>
      <c r="E892" s="34"/>
      <c r="F892" s="34"/>
      <c r="G892" s="34"/>
      <c r="I892" s="34"/>
    </row>
    <row r="893" spans="1:9">
      <c r="A893" s="34"/>
      <c r="B893" s="34"/>
      <c r="C893" s="34"/>
      <c r="D893" s="34"/>
      <c r="E893" s="34"/>
      <c r="F893" s="34"/>
      <c r="G893" s="34"/>
      <c r="I893" s="34"/>
    </row>
    <row r="894" spans="1:9">
      <c r="A894" s="34"/>
      <c r="B894" s="34"/>
      <c r="C894" s="34"/>
      <c r="D894" s="34"/>
      <c r="E894" s="34"/>
      <c r="F894" s="34"/>
      <c r="G894" s="34"/>
      <c r="I894" s="34"/>
    </row>
    <row r="895" spans="1:9">
      <c r="A895" s="34"/>
      <c r="B895" s="34"/>
      <c r="C895" s="34"/>
      <c r="D895" s="34"/>
      <c r="E895" s="34"/>
      <c r="F895" s="34"/>
      <c r="G895" s="34"/>
      <c r="I895" s="34"/>
    </row>
    <row r="896" spans="1:9">
      <c r="A896" s="34"/>
      <c r="B896" s="34"/>
      <c r="C896" s="34"/>
      <c r="D896" s="34"/>
      <c r="E896" s="34"/>
      <c r="F896" s="34"/>
      <c r="G896" s="34"/>
      <c r="I896" s="34"/>
    </row>
    <row r="897" spans="1:9">
      <c r="A897" s="34"/>
      <c r="B897" s="34"/>
      <c r="C897" s="34"/>
      <c r="D897" s="34"/>
      <c r="E897" s="34"/>
      <c r="F897" s="34"/>
      <c r="G897" s="34"/>
      <c r="I897" s="34"/>
    </row>
    <row r="898" spans="1:9">
      <c r="A898" s="34"/>
      <c r="B898" s="34"/>
      <c r="C898" s="34"/>
      <c r="D898" s="34"/>
      <c r="E898" s="34"/>
      <c r="F898" s="34"/>
      <c r="G898" s="34"/>
      <c r="I898" s="34"/>
    </row>
    <row r="899" spans="1:9">
      <c r="A899" s="34"/>
      <c r="B899" s="34"/>
      <c r="C899" s="34"/>
      <c r="D899" s="34"/>
      <c r="E899" s="34"/>
      <c r="F899" s="34"/>
      <c r="G899" s="34"/>
      <c r="I899" s="34"/>
    </row>
    <row r="900" spans="1:9">
      <c r="A900" s="34"/>
      <c r="B900" s="34"/>
      <c r="C900" s="34"/>
      <c r="D900" s="34"/>
      <c r="E900" s="34"/>
      <c r="F900" s="34"/>
      <c r="G900" s="34"/>
      <c r="I900" s="34"/>
    </row>
    <row r="901" spans="1:9">
      <c r="A901" s="34"/>
      <c r="B901" s="34"/>
      <c r="C901" s="34"/>
      <c r="D901" s="34"/>
      <c r="E901" s="34"/>
      <c r="F901" s="34"/>
      <c r="G901" s="34"/>
      <c r="I901" s="34"/>
    </row>
    <row r="902" spans="1:9">
      <c r="A902" s="34"/>
      <c r="B902" s="34"/>
      <c r="C902" s="34"/>
      <c r="D902" s="34"/>
      <c r="E902" s="34"/>
      <c r="F902" s="34"/>
      <c r="G902" s="34"/>
      <c r="I902" s="34"/>
    </row>
    <row r="903" spans="1:9">
      <c r="A903" s="34"/>
      <c r="B903" s="34"/>
      <c r="C903" s="34"/>
      <c r="D903" s="34"/>
      <c r="E903" s="34"/>
      <c r="F903" s="34"/>
      <c r="G903" s="34"/>
      <c r="I903" s="34"/>
    </row>
    <row r="904" spans="1:9">
      <c r="A904" s="34"/>
      <c r="B904" s="34"/>
      <c r="C904" s="34"/>
      <c r="D904" s="34"/>
      <c r="E904" s="34"/>
      <c r="F904" s="34"/>
      <c r="G904" s="34"/>
      <c r="I904" s="34"/>
    </row>
    <row r="905" spans="1:9">
      <c r="A905" s="34"/>
      <c r="B905" s="34"/>
      <c r="C905" s="34"/>
      <c r="D905" s="34"/>
      <c r="E905" s="34"/>
      <c r="F905" s="34"/>
      <c r="G905" s="34"/>
      <c r="I905" s="34"/>
    </row>
    <row r="906" spans="1:9">
      <c r="A906" s="34"/>
      <c r="B906" s="34"/>
      <c r="C906" s="34"/>
      <c r="D906" s="34"/>
      <c r="E906" s="34"/>
      <c r="F906" s="34"/>
      <c r="G906" s="34"/>
      <c r="I906" s="34"/>
    </row>
    <row r="907" spans="1:9">
      <c r="A907" s="34"/>
      <c r="B907" s="34"/>
      <c r="C907" s="34"/>
      <c r="D907" s="34"/>
      <c r="E907" s="34"/>
      <c r="F907" s="34"/>
      <c r="G907" s="34"/>
      <c r="I907" s="34"/>
    </row>
    <row r="908" spans="1:9">
      <c r="A908" s="34"/>
      <c r="B908" s="34"/>
      <c r="C908" s="34"/>
      <c r="D908" s="34"/>
      <c r="E908" s="34"/>
      <c r="F908" s="34"/>
      <c r="G908" s="34"/>
      <c r="I908" s="34"/>
    </row>
    <row r="909" spans="1:9">
      <c r="A909" s="34"/>
      <c r="B909" s="34"/>
      <c r="C909" s="34"/>
      <c r="D909" s="34"/>
      <c r="E909" s="34"/>
      <c r="F909" s="34"/>
      <c r="G909" s="34"/>
      <c r="I909" s="34"/>
    </row>
    <row r="910" spans="1:9">
      <c r="A910" s="34"/>
      <c r="B910" s="34"/>
      <c r="C910" s="34"/>
      <c r="D910" s="34"/>
      <c r="E910" s="34"/>
      <c r="F910" s="34"/>
      <c r="G910" s="34"/>
      <c r="I910" s="34"/>
    </row>
    <row r="911" spans="1:9">
      <c r="A911" s="34"/>
      <c r="B911" s="34"/>
      <c r="C911" s="34"/>
      <c r="D911" s="34"/>
      <c r="E911" s="34"/>
      <c r="F911" s="34"/>
      <c r="G911" s="34"/>
      <c r="I911" s="34"/>
    </row>
    <row r="912" spans="1:9">
      <c r="A912" s="34"/>
      <c r="B912" s="34"/>
      <c r="C912" s="34"/>
      <c r="D912" s="34"/>
      <c r="E912" s="34"/>
      <c r="F912" s="34"/>
      <c r="G912" s="34"/>
      <c r="I912" s="34"/>
    </row>
    <row r="913" spans="1:9">
      <c r="A913" s="34"/>
      <c r="B913" s="34"/>
      <c r="C913" s="34"/>
      <c r="D913" s="34"/>
      <c r="E913" s="34"/>
      <c r="F913" s="34"/>
      <c r="G913" s="34"/>
      <c r="I913" s="34"/>
    </row>
    <row r="914" spans="1:9">
      <c r="A914" s="34"/>
      <c r="B914" s="34"/>
      <c r="C914" s="34"/>
      <c r="D914" s="34"/>
      <c r="E914" s="34"/>
      <c r="F914" s="34"/>
      <c r="G914" s="34"/>
      <c r="I914" s="34"/>
    </row>
    <row r="915" spans="1:9">
      <c r="A915" s="34"/>
      <c r="B915" s="34"/>
      <c r="C915" s="34"/>
      <c r="D915" s="34"/>
      <c r="E915" s="34"/>
      <c r="F915" s="34"/>
      <c r="G915" s="34"/>
      <c r="I915" s="34"/>
    </row>
    <row r="916" spans="1:9">
      <c r="A916" s="34"/>
      <c r="B916" s="34"/>
      <c r="C916" s="34"/>
      <c r="D916" s="34"/>
      <c r="E916" s="34"/>
      <c r="F916" s="34"/>
      <c r="G916" s="34"/>
      <c r="I916" s="34"/>
    </row>
    <row r="917" spans="1:9">
      <c r="A917" s="34"/>
      <c r="B917" s="34"/>
      <c r="C917" s="34"/>
      <c r="D917" s="34"/>
      <c r="E917" s="34"/>
      <c r="F917" s="34"/>
      <c r="G917" s="34"/>
      <c r="I917" s="34"/>
    </row>
    <row r="918" spans="1:9">
      <c r="A918" s="34"/>
      <c r="B918" s="34"/>
      <c r="C918" s="34"/>
      <c r="D918" s="34"/>
      <c r="E918" s="34"/>
      <c r="F918" s="34"/>
      <c r="G918" s="34"/>
      <c r="I918" s="34"/>
    </row>
    <row r="919" spans="1:9">
      <c r="A919" s="34"/>
      <c r="B919" s="34"/>
      <c r="C919" s="34"/>
      <c r="D919" s="34"/>
      <c r="E919" s="34"/>
      <c r="F919" s="34"/>
      <c r="G919" s="34"/>
      <c r="I919" s="34"/>
    </row>
    <row r="920" spans="1:9">
      <c r="A920" s="34"/>
      <c r="B920" s="34"/>
      <c r="C920" s="34"/>
      <c r="D920" s="34"/>
      <c r="E920" s="34"/>
      <c r="F920" s="34"/>
      <c r="G920" s="34"/>
      <c r="I920" s="34"/>
    </row>
    <row r="921" spans="1:9">
      <c r="A921" s="34"/>
      <c r="B921" s="34"/>
      <c r="C921" s="34"/>
      <c r="D921" s="34"/>
      <c r="E921" s="34"/>
      <c r="F921" s="34"/>
      <c r="G921" s="34"/>
      <c r="I921" s="34"/>
    </row>
    <row r="922" spans="1:9">
      <c r="A922" s="34"/>
      <c r="B922" s="34"/>
      <c r="C922" s="34"/>
      <c r="D922" s="34"/>
      <c r="E922" s="34"/>
      <c r="F922" s="34"/>
      <c r="G922" s="34"/>
      <c r="I922" s="34"/>
    </row>
    <row r="923" spans="1:9">
      <c r="A923" s="34"/>
      <c r="B923" s="34"/>
      <c r="C923" s="34"/>
      <c r="D923" s="34"/>
      <c r="E923" s="34"/>
      <c r="F923" s="34"/>
      <c r="G923" s="34"/>
      <c r="I923" s="34"/>
    </row>
    <row r="924" spans="1:9">
      <c r="A924" s="34"/>
      <c r="B924" s="34"/>
      <c r="C924" s="34"/>
      <c r="D924" s="34"/>
      <c r="E924" s="34"/>
      <c r="F924" s="34"/>
      <c r="G924" s="34"/>
      <c r="I924" s="34"/>
    </row>
    <row r="925" spans="1:9">
      <c r="A925" s="34"/>
      <c r="B925" s="34"/>
      <c r="C925" s="34"/>
      <c r="D925" s="34"/>
      <c r="E925" s="34"/>
      <c r="F925" s="34"/>
      <c r="G925" s="34"/>
      <c r="I925" s="34"/>
    </row>
    <row r="926" spans="1:9">
      <c r="A926" s="34"/>
      <c r="B926" s="34"/>
      <c r="C926" s="34"/>
      <c r="D926" s="34"/>
      <c r="E926" s="34"/>
      <c r="F926" s="34"/>
      <c r="G926" s="34"/>
      <c r="I926" s="34"/>
    </row>
    <row r="927" spans="1:9">
      <c r="A927" s="34"/>
      <c r="B927" s="34"/>
      <c r="C927" s="34"/>
      <c r="D927" s="34"/>
      <c r="E927" s="34"/>
      <c r="F927" s="34"/>
      <c r="G927" s="34"/>
      <c r="I927" s="34"/>
    </row>
    <row r="928" spans="1:9">
      <c r="A928" s="34"/>
      <c r="B928" s="34"/>
      <c r="C928" s="34"/>
      <c r="D928" s="34"/>
      <c r="E928" s="34"/>
      <c r="F928" s="34"/>
      <c r="G928" s="34"/>
      <c r="I928" s="34"/>
    </row>
    <row r="929" spans="1:9">
      <c r="A929" s="34"/>
      <c r="B929" s="34"/>
      <c r="C929" s="34"/>
      <c r="D929" s="34"/>
      <c r="E929" s="34"/>
      <c r="F929" s="34"/>
      <c r="G929" s="34"/>
      <c r="I929" s="34"/>
    </row>
    <row r="930" spans="1:9">
      <c r="A930" s="34"/>
      <c r="B930" s="34"/>
      <c r="C930" s="34"/>
      <c r="D930" s="34"/>
      <c r="E930" s="34"/>
      <c r="F930" s="34"/>
      <c r="G930" s="34"/>
      <c r="I930" s="34"/>
    </row>
    <row r="931" spans="1:9">
      <c r="A931" s="34"/>
      <c r="B931" s="34"/>
      <c r="C931" s="34"/>
      <c r="D931" s="34"/>
      <c r="E931" s="34"/>
      <c r="F931" s="34"/>
      <c r="G931" s="34"/>
      <c r="I931" s="34"/>
    </row>
    <row r="932" spans="1:9">
      <c r="A932" s="34"/>
      <c r="B932" s="34"/>
      <c r="C932" s="34"/>
      <c r="D932" s="34"/>
      <c r="E932" s="34"/>
      <c r="F932" s="34"/>
      <c r="G932" s="34"/>
      <c r="I932" s="34"/>
    </row>
    <row r="933" spans="1:9">
      <c r="A933" s="34"/>
      <c r="B933" s="34"/>
      <c r="C933" s="34"/>
      <c r="D933" s="34"/>
      <c r="E933" s="34"/>
      <c r="F933" s="34"/>
      <c r="G933" s="34"/>
      <c r="I933" s="34"/>
    </row>
    <row r="934" spans="1:9">
      <c r="A934" s="34"/>
      <c r="B934" s="34"/>
      <c r="C934" s="34"/>
      <c r="D934" s="34"/>
      <c r="E934" s="34"/>
      <c r="F934" s="34"/>
      <c r="G934" s="34"/>
      <c r="I934" s="34"/>
    </row>
    <row r="935" spans="1:9">
      <c r="A935" s="34"/>
      <c r="B935" s="34"/>
      <c r="C935" s="34"/>
      <c r="D935" s="34"/>
      <c r="E935" s="34"/>
      <c r="F935" s="34"/>
      <c r="G935" s="34"/>
      <c r="I935" s="34"/>
    </row>
    <row r="936" spans="1:9">
      <c r="A936" s="34"/>
      <c r="B936" s="34"/>
      <c r="C936" s="34"/>
      <c r="D936" s="34"/>
      <c r="E936" s="34"/>
      <c r="F936" s="34"/>
      <c r="G936" s="34"/>
      <c r="I936" s="34"/>
    </row>
    <row r="937" spans="1:9">
      <c r="A937" s="34"/>
      <c r="B937" s="34"/>
      <c r="C937" s="34"/>
      <c r="D937" s="34"/>
      <c r="E937" s="34"/>
      <c r="F937" s="34"/>
      <c r="G937" s="34"/>
      <c r="I937" s="34"/>
    </row>
    <row r="938" spans="1:9">
      <c r="A938" s="34"/>
      <c r="B938" s="34"/>
      <c r="C938" s="34"/>
      <c r="D938" s="34"/>
      <c r="E938" s="34"/>
      <c r="F938" s="34"/>
      <c r="G938" s="34"/>
      <c r="I938" s="34"/>
    </row>
    <row r="939" spans="1:9">
      <c r="A939" s="34"/>
      <c r="B939" s="34"/>
      <c r="C939" s="34"/>
      <c r="D939" s="34"/>
      <c r="E939" s="34"/>
      <c r="F939" s="34"/>
      <c r="G939" s="34"/>
      <c r="I939" s="34"/>
    </row>
    <row r="940" spans="1:9">
      <c r="A940" s="34"/>
      <c r="B940" s="34"/>
      <c r="C940" s="34"/>
      <c r="D940" s="34"/>
      <c r="E940" s="34"/>
      <c r="F940" s="34"/>
      <c r="G940" s="34"/>
      <c r="I940" s="34"/>
    </row>
    <row r="941" spans="1:9">
      <c r="A941" s="34"/>
      <c r="B941" s="34"/>
      <c r="C941" s="34"/>
      <c r="D941" s="34"/>
      <c r="E941" s="34"/>
      <c r="F941" s="34"/>
      <c r="G941" s="34"/>
      <c r="I941" s="34"/>
    </row>
    <row r="942" spans="1:9">
      <c r="A942" s="34"/>
      <c r="B942" s="34"/>
      <c r="C942" s="34"/>
      <c r="D942" s="34"/>
      <c r="E942" s="34"/>
      <c r="F942" s="34"/>
      <c r="G942" s="34"/>
      <c r="I942" s="34"/>
    </row>
    <row r="943" spans="1:9">
      <c r="A943" s="34"/>
      <c r="B943" s="34"/>
      <c r="C943" s="34"/>
      <c r="D943" s="34"/>
      <c r="E943" s="34"/>
      <c r="F943" s="34"/>
      <c r="G943" s="34"/>
      <c r="I943" s="34"/>
    </row>
    <row r="944" spans="1:9">
      <c r="A944" s="34"/>
      <c r="B944" s="34"/>
      <c r="C944" s="34"/>
      <c r="D944" s="34"/>
      <c r="E944" s="34"/>
      <c r="F944" s="34"/>
      <c r="G944" s="34"/>
      <c r="I944" s="34"/>
    </row>
    <row r="945" spans="1:9">
      <c r="A945" s="34"/>
      <c r="B945" s="34"/>
      <c r="C945" s="34"/>
      <c r="D945" s="34"/>
      <c r="E945" s="34"/>
      <c r="F945" s="34"/>
      <c r="G945" s="34"/>
      <c r="I945" s="34"/>
    </row>
    <row r="946" spans="1:9">
      <c r="A946" s="34"/>
      <c r="B946" s="34"/>
      <c r="C946" s="34"/>
      <c r="D946" s="34"/>
      <c r="E946" s="34"/>
      <c r="F946" s="34"/>
      <c r="G946" s="34"/>
      <c r="I946" s="34"/>
    </row>
    <row r="947" spans="1:9">
      <c r="A947" s="34"/>
      <c r="B947" s="34"/>
      <c r="C947" s="34"/>
      <c r="D947" s="34"/>
      <c r="E947" s="34"/>
      <c r="F947" s="34"/>
      <c r="G947" s="34"/>
      <c r="I947" s="34"/>
    </row>
    <row r="948" spans="1:9">
      <c r="A948" s="34"/>
      <c r="B948" s="34"/>
      <c r="C948" s="34"/>
      <c r="D948" s="34"/>
      <c r="E948" s="34"/>
      <c r="F948" s="34"/>
      <c r="G948" s="34"/>
      <c r="I948" s="34"/>
    </row>
    <row r="949" spans="1:9">
      <c r="A949" s="34"/>
      <c r="B949" s="34"/>
      <c r="C949" s="34"/>
      <c r="D949" s="34"/>
      <c r="E949" s="34"/>
      <c r="F949" s="34"/>
      <c r="G949" s="34"/>
      <c r="I949" s="34"/>
    </row>
    <row r="950" spans="1:9">
      <c r="A950" s="34"/>
      <c r="B950" s="34"/>
      <c r="C950" s="34"/>
      <c r="D950" s="34"/>
      <c r="E950" s="34"/>
      <c r="F950" s="34"/>
      <c r="G950" s="34"/>
      <c r="I950" s="34"/>
    </row>
    <row r="951" spans="1:9">
      <c r="A951" s="34"/>
      <c r="B951" s="34"/>
      <c r="C951" s="34"/>
      <c r="D951" s="34"/>
      <c r="E951" s="34"/>
      <c r="F951" s="34"/>
      <c r="G951" s="34"/>
      <c r="I951" s="34"/>
    </row>
    <row r="952" spans="1:9">
      <c r="A952" s="34"/>
      <c r="B952" s="34"/>
      <c r="C952" s="34"/>
      <c r="D952" s="34"/>
      <c r="E952" s="34"/>
      <c r="F952" s="34"/>
      <c r="G952" s="34"/>
      <c r="I952" s="34"/>
    </row>
    <row r="953" spans="1:9">
      <c r="A953" s="34"/>
      <c r="B953" s="34"/>
      <c r="C953" s="34"/>
      <c r="D953" s="34"/>
      <c r="E953" s="34"/>
      <c r="F953" s="34"/>
      <c r="G953" s="34"/>
      <c r="I953" s="34"/>
    </row>
    <row r="954" spans="1:9">
      <c r="A954" s="34"/>
      <c r="B954" s="34"/>
      <c r="C954" s="34"/>
      <c r="D954" s="34"/>
      <c r="E954" s="34"/>
      <c r="F954" s="34"/>
      <c r="G954" s="34"/>
      <c r="I954" s="34"/>
    </row>
    <row r="955" spans="1:9">
      <c r="A955" s="34"/>
      <c r="B955" s="34"/>
      <c r="C955" s="34"/>
      <c r="D955" s="34"/>
      <c r="E955" s="34"/>
      <c r="F955" s="34"/>
      <c r="I955" s="34"/>
    </row>
  </sheetData>
  <mergeCells count="1">
    <mergeCell ref="B3:D3"/>
  </mergeCells>
  <pageMargins left="0.25" right="0.25" top="0.75" bottom="0.75" header="0.3" footer="0.3"/>
  <pageSetup orientation="landscape" r:id="rId1"/>
  <headerFooter>
    <oddHeader>&amp;C&amp;"-,Bold"&amp;20CTE and Skills Center Factors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407"/>
  <sheetViews>
    <sheetView zoomScaleNormal="100" workbookViewId="0">
      <pane ySplit="3" topLeftCell="A4" activePane="bottomLeft" state="frozen"/>
      <selection pane="bottomLeft" activeCell="B3" sqref="B3:C3"/>
    </sheetView>
  </sheetViews>
  <sheetFormatPr defaultColWidth="9.42578125" defaultRowHeight="15"/>
  <cols>
    <col min="1" max="1" width="3.5703125" style="28" customWidth="1"/>
    <col min="2" max="2" width="15" style="28" customWidth="1"/>
    <col min="3" max="3" width="10.42578125" style="28" customWidth="1"/>
    <col min="4" max="5" width="15.42578125" style="28" customWidth="1"/>
    <col min="6" max="6" width="14.42578125" style="28" customWidth="1"/>
    <col min="7" max="7" width="13.5703125" style="28" customWidth="1"/>
    <col min="8" max="8" width="13.42578125" style="28" customWidth="1"/>
    <col min="9" max="9" width="12.42578125" style="28" customWidth="1"/>
    <col min="10" max="16384" width="9.42578125" style="28"/>
  </cols>
  <sheetData>
    <row r="3" spans="2:9" ht="59.1" customHeight="1">
      <c r="B3" s="249" t="s">
        <v>86</v>
      </c>
      <c r="C3" s="250"/>
      <c r="D3" s="177" t="str">
        <f>'2022-23 School Year'!E5</f>
        <v>CURRENT 
FUNDING
SY 2021-22</v>
      </c>
      <c r="E3" s="194" t="str">
        <f>'2022-23 School Year'!F5</f>
        <v>Maintenance Funding
SY 2022-23
as of 02/21/22</v>
      </c>
      <c r="F3" s="30" t="str">
        <f>'2022-23 School Year'!G5</f>
        <v>Governor's Budget 
12/16/21</v>
      </c>
      <c r="G3" s="30" t="str">
        <f>IF('2022-23 School Year'!H5="","",'2022-23 School Year'!H5)</f>
        <v>Senate Budget
02/25/22</v>
      </c>
      <c r="H3" s="30" t="str">
        <f>IF('2022-23 School Year'!I5="","",'2022-23 School Year'!I5)</f>
        <v>House Budget
02/25/22</v>
      </c>
      <c r="I3" s="30" t="str">
        <f>IF('2022-23 School Year'!J5="","",'2022-23 School Year'!J5)</f>
        <v>2022 Supplemental Budget
03/09/22</v>
      </c>
    </row>
    <row r="5" spans="2:9">
      <c r="B5" s="27" t="s">
        <v>119</v>
      </c>
    </row>
    <row r="6" spans="2:9">
      <c r="B6" s="28" t="s">
        <v>87</v>
      </c>
      <c r="D6" s="115">
        <f>'2022-23 School Year'!E200</f>
        <v>4.5</v>
      </c>
      <c r="E6" s="39" t="str">
        <f>'2022-23 School Year'!F200</f>
        <v>*</v>
      </c>
      <c r="F6" s="39" t="str">
        <f>'2022-23 School Year'!G200</f>
        <v>*</v>
      </c>
      <c r="G6" s="39" t="str">
        <f>IF($G$3="","",'2022-23 School Year'!H200)</f>
        <v>*</v>
      </c>
      <c r="H6" s="39" t="str">
        <f>IF($H$3="","",'2022-23 School Year'!I200)</f>
        <v>*</v>
      </c>
      <c r="I6" s="39" t="str">
        <f>IF($I$3="","",'2022-23 School Year'!J200)</f>
        <v>*</v>
      </c>
    </row>
    <row r="7" spans="2:9">
      <c r="D7" s="113"/>
      <c r="E7" s="133"/>
      <c r="F7" s="94"/>
      <c r="G7" s="94"/>
      <c r="H7" s="128"/>
      <c r="I7" s="133"/>
    </row>
    <row r="8" spans="2:9">
      <c r="B8" s="114" t="s">
        <v>120</v>
      </c>
      <c r="D8" s="94"/>
      <c r="E8" s="133"/>
      <c r="F8" s="94"/>
      <c r="G8" s="94"/>
      <c r="H8" s="128"/>
      <c r="I8" s="133"/>
    </row>
    <row r="9" spans="2:9">
      <c r="B9" s="28" t="s">
        <v>87</v>
      </c>
      <c r="D9" s="115">
        <f>'2022-23 School Year'!E203</f>
        <v>9</v>
      </c>
      <c r="E9" s="39" t="str">
        <f>'2022-23 School Year'!F203</f>
        <v>*</v>
      </c>
      <c r="F9" s="39" t="str">
        <f>'2022-23 School Year'!G203</f>
        <v>*</v>
      </c>
      <c r="G9" s="39" t="str">
        <f>IF($G$3="","",'2022-23 School Year'!H203)</f>
        <v>*</v>
      </c>
      <c r="H9" s="39" t="str">
        <f>IF($H$3="","",'2022-23 School Year'!I203)</f>
        <v>*</v>
      </c>
      <c r="I9" s="39" t="str">
        <f>IF($I$3="","",'2022-23 School Year'!J203)</f>
        <v>*</v>
      </c>
    </row>
    <row r="10" spans="2:9">
      <c r="D10" s="94"/>
      <c r="E10" s="133"/>
      <c r="F10" s="94"/>
      <c r="G10" s="94"/>
      <c r="H10" s="128"/>
      <c r="I10" s="133"/>
    </row>
    <row r="11" spans="2:9">
      <c r="B11" s="27" t="s">
        <v>121</v>
      </c>
      <c r="D11" s="57">
        <f>'2022-23 School Year'!E205</f>
        <v>0.87319999999999998</v>
      </c>
      <c r="E11" s="39" t="str">
        <f>'2022-23 School Year'!F205</f>
        <v>*</v>
      </c>
      <c r="F11" s="39" t="str">
        <f>'2022-23 School Year'!G205</f>
        <v>*</v>
      </c>
      <c r="G11" s="39" t="str">
        <f>IF($G$3="","",'2022-23 School Year'!H205)</f>
        <v>*</v>
      </c>
      <c r="H11" s="39" t="str">
        <f>IF($H$3="","",'2022-23 School Year'!I205)</f>
        <v>*</v>
      </c>
      <c r="I11" s="39" t="str">
        <f>IF($I$3="","",'2022-23 School Year'!J205)</f>
        <v>*</v>
      </c>
    </row>
    <row r="13" spans="2:9">
      <c r="B13" s="27" t="s">
        <v>153</v>
      </c>
      <c r="D13" s="40">
        <f>'2022-23 School Year'!E207</f>
        <v>12386.8</v>
      </c>
      <c r="E13" s="40">
        <f>'2022-23 School Year'!F207</f>
        <v>12733.6</v>
      </c>
      <c r="F13" s="40">
        <f>'2022-23 School Year'!G207</f>
        <v>12634.5</v>
      </c>
      <c r="G13" s="40">
        <f>IF($G$3="","",'2022-23 School Year'!H207)</f>
        <v>12969</v>
      </c>
      <c r="H13" s="40">
        <f>IF($H$3="","",'2022-23 School Year'!I207)</f>
        <v>13068.1</v>
      </c>
      <c r="I13" s="40">
        <f>IF($I$3="","",'2022-23 School Year'!J207)</f>
        <v>13068.1</v>
      </c>
    </row>
    <row r="15" spans="2:9">
      <c r="D15" s="118"/>
      <c r="E15" s="118"/>
    </row>
    <row r="26" spans="1:5">
      <c r="A26" s="34"/>
      <c r="B26" s="34"/>
      <c r="C26" s="34"/>
      <c r="D26" s="34"/>
      <c r="E26" s="34"/>
    </row>
    <row r="27" spans="1:5">
      <c r="A27" s="34"/>
      <c r="B27" s="34"/>
      <c r="C27" s="34"/>
      <c r="D27" s="34"/>
      <c r="E27" s="34"/>
    </row>
    <row r="28" spans="1:5">
      <c r="A28" s="34"/>
      <c r="B28" s="34"/>
      <c r="C28" s="34"/>
      <c r="D28" s="34"/>
      <c r="E28" s="34"/>
    </row>
    <row r="29" spans="1:5">
      <c r="A29" s="34"/>
      <c r="B29" s="34"/>
      <c r="C29" s="34"/>
      <c r="D29" s="34"/>
      <c r="E29" s="34"/>
    </row>
    <row r="30" spans="1:5">
      <c r="A30" s="34"/>
      <c r="B30" s="34"/>
      <c r="C30" s="34"/>
      <c r="D30" s="34"/>
      <c r="E30" s="34"/>
    </row>
    <row r="31" spans="1:5">
      <c r="A31" s="34"/>
      <c r="B31" s="34"/>
      <c r="C31" s="34"/>
      <c r="D31" s="34"/>
      <c r="E31" s="34"/>
    </row>
    <row r="32" spans="1:5">
      <c r="A32" s="34"/>
      <c r="B32" s="34"/>
      <c r="C32" s="34"/>
      <c r="D32" s="34"/>
      <c r="E32" s="34"/>
    </row>
    <row r="33" spans="1:5">
      <c r="A33" s="34"/>
      <c r="B33" s="34"/>
      <c r="C33" s="34"/>
      <c r="D33" s="34"/>
      <c r="E33" s="34"/>
    </row>
    <row r="34" spans="1:5">
      <c r="A34" s="253"/>
      <c r="B34" s="253"/>
      <c r="C34" s="253"/>
      <c r="D34" s="34"/>
      <c r="E34" s="34"/>
    </row>
    <row r="35" spans="1:5">
      <c r="A35" s="34"/>
      <c r="B35" s="34"/>
      <c r="C35" s="34"/>
      <c r="D35" s="37"/>
      <c r="E35" s="37"/>
    </row>
    <row r="36" spans="1:5">
      <c r="A36" s="34"/>
      <c r="B36" s="34"/>
      <c r="C36" s="34"/>
      <c r="D36" s="34"/>
      <c r="E36" s="34"/>
    </row>
    <row r="37" spans="1:5">
      <c r="A37" s="34"/>
      <c r="B37" s="34"/>
      <c r="C37" s="34"/>
      <c r="D37" s="34"/>
      <c r="E37" s="34"/>
    </row>
    <row r="38" spans="1:5">
      <c r="A38" s="34"/>
      <c r="B38" s="34"/>
      <c r="C38" s="34"/>
      <c r="D38" s="34"/>
      <c r="E38" s="34"/>
    </row>
    <row r="39" spans="1:5">
      <c r="A39" s="34"/>
      <c r="B39" s="34"/>
      <c r="C39" s="34"/>
      <c r="D39" s="34"/>
      <c r="E39" s="34"/>
    </row>
    <row r="40" spans="1:5">
      <c r="A40" s="34"/>
      <c r="B40" s="34"/>
      <c r="C40" s="34"/>
      <c r="D40" s="34"/>
      <c r="E40" s="34"/>
    </row>
    <row r="41" spans="1:5">
      <c r="A41" s="34"/>
      <c r="B41" s="34"/>
      <c r="C41" s="34"/>
      <c r="D41" s="34"/>
      <c r="E41" s="34"/>
    </row>
    <row r="42" spans="1:5">
      <c r="A42" s="34"/>
      <c r="B42" s="34"/>
      <c r="C42" s="34"/>
      <c r="D42" s="34"/>
      <c r="E42" s="34"/>
    </row>
    <row r="43" spans="1:5">
      <c r="A43" s="34"/>
      <c r="B43" s="34"/>
      <c r="C43" s="34"/>
      <c r="D43" s="34"/>
      <c r="E43" s="34"/>
    </row>
    <row r="44" spans="1:5">
      <c r="A44" s="34"/>
      <c r="B44" s="34"/>
      <c r="C44" s="34"/>
      <c r="D44" s="34"/>
      <c r="E44" s="34"/>
    </row>
    <row r="47" spans="1:5">
      <c r="A47" s="34"/>
      <c r="B47" s="34"/>
      <c r="C47" s="34"/>
      <c r="D47" s="34"/>
      <c r="E47" s="34"/>
    </row>
    <row r="48" spans="1:5">
      <c r="A48" s="34"/>
      <c r="B48" s="34"/>
      <c r="C48" s="34"/>
      <c r="D48" s="34"/>
      <c r="E48" s="34"/>
    </row>
    <row r="49" spans="1:5">
      <c r="A49" s="34"/>
      <c r="B49" s="34"/>
      <c r="C49" s="34"/>
      <c r="D49" s="34"/>
      <c r="E49" s="34"/>
    </row>
    <row r="50" spans="1:5">
      <c r="A50" s="34"/>
      <c r="B50" s="34"/>
      <c r="C50" s="34"/>
      <c r="D50" s="34"/>
      <c r="E50" s="34"/>
    </row>
    <row r="51" spans="1:5">
      <c r="A51" s="34"/>
      <c r="B51" s="34"/>
      <c r="C51" s="34"/>
      <c r="D51" s="34"/>
      <c r="E51" s="34"/>
    </row>
    <row r="52" spans="1:5">
      <c r="A52" s="34"/>
      <c r="B52" s="34"/>
      <c r="C52" s="34"/>
      <c r="D52" s="34"/>
      <c r="E52" s="34"/>
    </row>
    <row r="53" spans="1:5">
      <c r="A53" s="34"/>
      <c r="B53" s="34"/>
      <c r="C53" s="34"/>
      <c r="D53" s="34"/>
      <c r="E53" s="34"/>
    </row>
    <row r="54" spans="1:5">
      <c r="A54" s="34"/>
      <c r="B54" s="34"/>
      <c r="C54" s="34"/>
      <c r="D54" s="34"/>
      <c r="E54" s="34"/>
    </row>
    <row r="55" spans="1:5">
      <c r="A55" s="34"/>
      <c r="B55" s="34"/>
      <c r="C55" s="34"/>
      <c r="D55" s="34"/>
      <c r="E55" s="34"/>
    </row>
    <row r="56" spans="1:5">
      <c r="A56" s="34"/>
      <c r="B56" s="34"/>
      <c r="C56" s="34"/>
      <c r="D56" s="34"/>
      <c r="E56" s="34"/>
    </row>
    <row r="57" spans="1:5">
      <c r="A57" s="34"/>
      <c r="B57" s="34"/>
      <c r="C57" s="34"/>
      <c r="D57" s="34"/>
      <c r="E57" s="34"/>
    </row>
    <row r="58" spans="1:5">
      <c r="A58" s="34"/>
      <c r="B58" s="34"/>
      <c r="C58" s="34"/>
      <c r="D58" s="34"/>
      <c r="E58" s="34"/>
    </row>
    <row r="59" spans="1:5">
      <c r="A59" s="34"/>
      <c r="B59" s="34"/>
      <c r="C59" s="34"/>
      <c r="D59" s="34"/>
      <c r="E59" s="34"/>
    </row>
    <row r="60" spans="1:5">
      <c r="A60" s="34"/>
      <c r="B60" s="34"/>
      <c r="C60" s="34"/>
      <c r="D60" s="34"/>
      <c r="E60" s="34"/>
    </row>
    <row r="61" spans="1:5">
      <c r="A61" s="34"/>
      <c r="B61" s="34"/>
      <c r="C61" s="34"/>
      <c r="D61" s="34"/>
      <c r="E61" s="34"/>
    </row>
    <row r="62" spans="1:5">
      <c r="A62" s="34"/>
      <c r="B62" s="34"/>
      <c r="C62" s="34"/>
      <c r="D62" s="34"/>
      <c r="E62" s="34"/>
    </row>
    <row r="63" spans="1:5">
      <c r="A63" s="34"/>
      <c r="B63" s="34"/>
      <c r="C63" s="34"/>
      <c r="D63" s="34"/>
      <c r="E63" s="34"/>
    </row>
    <row r="64" spans="1:5">
      <c r="A64" s="34"/>
      <c r="B64" s="34"/>
      <c r="C64" s="34"/>
      <c r="D64" s="34"/>
      <c r="E64" s="34"/>
    </row>
    <row r="65" spans="1:5">
      <c r="A65" s="34"/>
      <c r="B65" s="34"/>
      <c r="C65" s="34"/>
      <c r="D65" s="34"/>
      <c r="E65" s="34"/>
    </row>
    <row r="66" spans="1:5">
      <c r="A66" s="34"/>
      <c r="B66" s="34"/>
      <c r="C66" s="34"/>
      <c r="D66" s="34"/>
      <c r="E66" s="34"/>
    </row>
    <row r="67" spans="1:5">
      <c r="A67" s="34"/>
      <c r="B67" s="34"/>
      <c r="C67" s="34"/>
      <c r="D67" s="34"/>
      <c r="E67" s="34"/>
    </row>
    <row r="68" spans="1:5">
      <c r="A68" s="34"/>
      <c r="B68" s="34"/>
      <c r="C68" s="34"/>
      <c r="D68" s="34"/>
      <c r="E68" s="34"/>
    </row>
    <row r="69" spans="1:5">
      <c r="A69" s="34"/>
      <c r="B69" s="34"/>
      <c r="C69" s="34"/>
      <c r="D69" s="34"/>
      <c r="E69" s="34"/>
    </row>
    <row r="70" spans="1:5">
      <c r="A70" s="34"/>
      <c r="B70" s="34"/>
      <c r="C70" s="34"/>
      <c r="D70" s="34"/>
      <c r="E70" s="34"/>
    </row>
    <row r="71" spans="1:5">
      <c r="A71" s="34"/>
      <c r="B71" s="34"/>
      <c r="C71" s="34"/>
      <c r="D71" s="34"/>
      <c r="E71" s="34"/>
    </row>
    <row r="72" spans="1:5">
      <c r="A72" s="34"/>
      <c r="B72" s="34"/>
      <c r="C72" s="34"/>
      <c r="D72" s="34"/>
      <c r="E72" s="34"/>
    </row>
    <row r="73" spans="1:5">
      <c r="A73" s="34"/>
      <c r="B73" s="34"/>
      <c r="C73" s="34"/>
      <c r="D73" s="34"/>
      <c r="E73" s="34"/>
    </row>
    <row r="74" spans="1:5">
      <c r="A74" s="34"/>
      <c r="B74" s="34"/>
      <c r="C74" s="34"/>
      <c r="D74" s="34"/>
      <c r="E74" s="34"/>
    </row>
    <row r="75" spans="1:5">
      <c r="A75" s="34"/>
      <c r="B75" s="34"/>
      <c r="C75" s="34"/>
      <c r="D75" s="34"/>
      <c r="E75" s="34"/>
    </row>
    <row r="76" spans="1:5">
      <c r="A76" s="34"/>
      <c r="B76" s="34"/>
      <c r="C76" s="34"/>
      <c r="D76" s="34"/>
      <c r="E76" s="34"/>
    </row>
    <row r="77" spans="1:5">
      <c r="A77" s="34"/>
      <c r="B77" s="34"/>
      <c r="C77" s="34"/>
      <c r="D77" s="34"/>
      <c r="E77" s="34"/>
    </row>
    <row r="78" spans="1:5">
      <c r="A78" s="34"/>
      <c r="B78" s="34"/>
      <c r="C78" s="34"/>
      <c r="D78" s="34"/>
      <c r="E78" s="34"/>
    </row>
    <row r="79" spans="1:5">
      <c r="A79" s="34"/>
      <c r="B79" s="34"/>
      <c r="C79" s="34"/>
      <c r="D79" s="34"/>
      <c r="E79" s="34"/>
    </row>
    <row r="80" spans="1:5">
      <c r="A80" s="34"/>
      <c r="B80" s="34"/>
      <c r="C80" s="34"/>
      <c r="D80" s="34"/>
      <c r="E80" s="34"/>
    </row>
    <row r="81" spans="1:5">
      <c r="A81" s="34"/>
      <c r="B81" s="34"/>
      <c r="C81" s="34"/>
      <c r="D81" s="34"/>
      <c r="E81" s="34"/>
    </row>
    <row r="82" spans="1:5">
      <c r="A82" s="34"/>
      <c r="B82" s="34"/>
      <c r="C82" s="34"/>
      <c r="D82" s="34"/>
      <c r="E82" s="34"/>
    </row>
    <row r="83" spans="1:5">
      <c r="A83" s="34"/>
      <c r="B83" s="34"/>
      <c r="C83" s="34"/>
      <c r="D83" s="34"/>
      <c r="E83" s="34"/>
    </row>
    <row r="84" spans="1:5">
      <c r="A84" s="34"/>
      <c r="B84" s="34"/>
      <c r="C84" s="34"/>
      <c r="D84" s="34"/>
      <c r="E84" s="34"/>
    </row>
    <row r="85" spans="1:5">
      <c r="A85" s="34"/>
      <c r="B85" s="34"/>
      <c r="C85" s="34"/>
      <c r="D85" s="34"/>
      <c r="E85" s="34"/>
    </row>
    <row r="86" spans="1:5">
      <c r="A86" s="34"/>
      <c r="B86" s="34"/>
      <c r="C86" s="34"/>
      <c r="D86" s="34"/>
      <c r="E86" s="34"/>
    </row>
    <row r="87" spans="1:5">
      <c r="A87" s="34"/>
      <c r="B87" s="34"/>
      <c r="C87" s="34"/>
      <c r="D87" s="34"/>
      <c r="E87" s="34"/>
    </row>
    <row r="88" spans="1:5">
      <c r="A88" s="34"/>
      <c r="B88" s="34"/>
      <c r="C88" s="34"/>
      <c r="D88" s="34"/>
      <c r="E88" s="34"/>
    </row>
    <row r="89" spans="1:5">
      <c r="A89" s="34"/>
      <c r="B89" s="34"/>
      <c r="C89" s="34"/>
      <c r="D89" s="34"/>
      <c r="E89" s="34"/>
    </row>
    <row r="90" spans="1:5">
      <c r="A90" s="34"/>
      <c r="B90" s="34"/>
      <c r="C90" s="34"/>
      <c r="D90" s="34"/>
      <c r="E90" s="34"/>
    </row>
    <row r="91" spans="1:5">
      <c r="A91" s="34"/>
      <c r="B91" s="34"/>
      <c r="C91" s="34"/>
      <c r="D91" s="34"/>
      <c r="E91" s="34"/>
    </row>
    <row r="92" spans="1:5">
      <c r="A92" s="34"/>
      <c r="B92" s="34"/>
      <c r="C92" s="34"/>
      <c r="D92" s="34"/>
      <c r="E92" s="34"/>
    </row>
    <row r="93" spans="1:5">
      <c r="A93" s="34"/>
      <c r="B93" s="34"/>
      <c r="C93" s="34"/>
      <c r="D93" s="34"/>
      <c r="E93" s="34"/>
    </row>
    <row r="94" spans="1:5">
      <c r="A94" s="34"/>
      <c r="B94" s="34"/>
      <c r="C94" s="34"/>
      <c r="D94" s="34"/>
      <c r="E94" s="34"/>
    </row>
    <row r="95" spans="1:5">
      <c r="A95" s="34"/>
      <c r="B95" s="34"/>
      <c r="C95" s="34"/>
      <c r="D95" s="34"/>
      <c r="E95" s="34"/>
    </row>
    <row r="96" spans="1:5">
      <c r="A96" s="34"/>
      <c r="B96" s="34"/>
      <c r="C96" s="34"/>
      <c r="D96" s="34"/>
      <c r="E96" s="34"/>
    </row>
    <row r="97" spans="1:5">
      <c r="A97" s="34"/>
      <c r="B97" s="34"/>
      <c r="C97" s="34"/>
      <c r="D97" s="34"/>
      <c r="E97" s="34"/>
    </row>
    <row r="98" spans="1:5">
      <c r="A98" s="34"/>
      <c r="B98" s="34"/>
      <c r="C98" s="34"/>
      <c r="D98" s="34"/>
      <c r="E98" s="34"/>
    </row>
    <row r="99" spans="1:5">
      <c r="A99" s="34"/>
      <c r="B99" s="34"/>
      <c r="C99" s="34"/>
      <c r="D99" s="34"/>
      <c r="E99" s="34"/>
    </row>
    <row r="100" spans="1:5">
      <c r="A100" s="34"/>
      <c r="B100" s="34"/>
      <c r="C100" s="34"/>
      <c r="D100" s="34"/>
      <c r="E100" s="34"/>
    </row>
    <row r="101" spans="1:5">
      <c r="A101" s="34"/>
      <c r="B101" s="34"/>
      <c r="C101" s="34"/>
      <c r="D101" s="34"/>
      <c r="E101" s="34"/>
    </row>
    <row r="102" spans="1:5">
      <c r="A102" s="34"/>
      <c r="B102" s="34"/>
      <c r="C102" s="34"/>
      <c r="D102" s="34"/>
      <c r="E102" s="34"/>
    </row>
    <row r="103" spans="1:5">
      <c r="A103" s="101"/>
      <c r="B103" s="101"/>
      <c r="C103" s="101"/>
      <c r="D103" s="34"/>
      <c r="E103" s="34"/>
    </row>
    <row r="104" spans="1:5" ht="15.75" customHeight="1">
      <c r="A104" s="34"/>
      <c r="B104" s="34"/>
      <c r="C104" s="34"/>
      <c r="D104" s="34"/>
      <c r="E104" s="34"/>
    </row>
    <row r="105" spans="1:5">
      <c r="A105" s="34"/>
      <c r="B105" s="34"/>
      <c r="C105" s="34"/>
      <c r="D105" s="34"/>
      <c r="E105" s="34"/>
    </row>
    <row r="106" spans="1:5">
      <c r="A106" s="34"/>
      <c r="B106" s="34"/>
      <c r="C106" s="34"/>
      <c r="D106" s="34"/>
      <c r="E106" s="34"/>
    </row>
    <row r="107" spans="1:5">
      <c r="A107" s="34"/>
      <c r="B107" s="34"/>
      <c r="C107" s="34"/>
      <c r="D107" s="34"/>
      <c r="E107" s="34"/>
    </row>
    <row r="108" spans="1:5">
      <c r="A108" s="34"/>
      <c r="B108" s="34"/>
      <c r="C108" s="34"/>
      <c r="D108" s="34"/>
      <c r="E108" s="34"/>
    </row>
    <row r="109" spans="1:5">
      <c r="A109" s="34"/>
      <c r="B109" s="34"/>
      <c r="C109" s="34"/>
      <c r="D109" s="34"/>
      <c r="E109" s="34"/>
    </row>
    <row r="110" spans="1:5">
      <c r="A110" s="34"/>
      <c r="B110" s="34"/>
      <c r="C110" s="34"/>
      <c r="D110" s="34"/>
      <c r="E110" s="34"/>
    </row>
    <row r="111" spans="1:5">
      <c r="A111" s="34"/>
      <c r="B111" s="34"/>
      <c r="C111" s="34"/>
      <c r="D111" s="34"/>
      <c r="E111" s="34"/>
    </row>
    <row r="112" spans="1:5">
      <c r="A112" s="34"/>
      <c r="B112" s="34"/>
      <c r="C112" s="34"/>
      <c r="D112" s="34"/>
      <c r="E112" s="34"/>
    </row>
    <row r="113" spans="1:5">
      <c r="A113" s="34"/>
      <c r="B113" s="34"/>
      <c r="C113" s="34"/>
      <c r="D113" s="34"/>
      <c r="E113" s="34"/>
    </row>
    <row r="114" spans="1:5">
      <c r="A114" s="34"/>
      <c r="B114" s="34"/>
      <c r="C114" s="34"/>
      <c r="D114" s="34"/>
      <c r="E114" s="34"/>
    </row>
    <row r="115" spans="1:5">
      <c r="A115" s="34"/>
      <c r="B115" s="34"/>
      <c r="C115" s="34"/>
      <c r="D115" s="34"/>
      <c r="E115" s="34"/>
    </row>
    <row r="116" spans="1:5">
      <c r="A116" s="34"/>
      <c r="B116" s="34"/>
      <c r="C116" s="34"/>
      <c r="D116" s="34"/>
      <c r="E116" s="34"/>
    </row>
    <row r="117" spans="1:5">
      <c r="A117" s="34"/>
      <c r="B117" s="34"/>
      <c r="C117" s="34"/>
      <c r="D117" s="34"/>
      <c r="E117" s="34"/>
    </row>
    <row r="118" spans="1:5">
      <c r="A118" s="34"/>
      <c r="B118" s="34"/>
      <c r="C118" s="34"/>
      <c r="D118" s="34"/>
      <c r="E118" s="34"/>
    </row>
    <row r="119" spans="1:5">
      <c r="A119" s="34"/>
      <c r="B119" s="34"/>
      <c r="C119" s="34"/>
      <c r="D119" s="34"/>
      <c r="E119" s="34"/>
    </row>
    <row r="120" spans="1:5">
      <c r="A120" s="34"/>
      <c r="B120" s="34"/>
      <c r="C120" s="34"/>
      <c r="D120" s="34"/>
      <c r="E120" s="34"/>
    </row>
    <row r="121" spans="1:5">
      <c r="A121" s="34"/>
      <c r="B121" s="34"/>
      <c r="C121" s="34"/>
      <c r="D121" s="34"/>
      <c r="E121" s="34"/>
    </row>
    <row r="122" spans="1:5">
      <c r="A122" s="34"/>
      <c r="B122" s="34"/>
      <c r="C122" s="34"/>
      <c r="D122" s="34"/>
      <c r="E122" s="34"/>
    </row>
    <row r="123" spans="1:5">
      <c r="A123" s="34"/>
      <c r="B123" s="34"/>
      <c r="C123" s="34"/>
      <c r="D123" s="34"/>
      <c r="E123" s="34"/>
    </row>
    <row r="124" spans="1:5">
      <c r="A124" s="34"/>
      <c r="B124" s="34"/>
      <c r="C124" s="34"/>
      <c r="D124" s="34"/>
      <c r="E124" s="34"/>
    </row>
    <row r="125" spans="1:5">
      <c r="A125" s="34"/>
      <c r="B125" s="34"/>
      <c r="C125" s="34"/>
      <c r="D125" s="34"/>
      <c r="E125" s="34"/>
    </row>
    <row r="126" spans="1:5">
      <c r="A126" s="34"/>
      <c r="B126" s="34"/>
      <c r="C126" s="34"/>
      <c r="D126" s="34"/>
      <c r="E126" s="34"/>
    </row>
    <row r="127" spans="1:5">
      <c r="A127" s="34"/>
      <c r="B127" s="34"/>
      <c r="C127" s="34"/>
      <c r="D127" s="34"/>
      <c r="E127" s="34"/>
    </row>
    <row r="128" spans="1:5">
      <c r="A128" s="34"/>
      <c r="B128" s="34"/>
      <c r="C128" s="34"/>
      <c r="D128" s="34"/>
      <c r="E128" s="34"/>
    </row>
    <row r="129" spans="1:5">
      <c r="A129" s="34"/>
      <c r="B129" s="34"/>
      <c r="C129" s="34"/>
      <c r="D129" s="34"/>
      <c r="E129" s="34"/>
    </row>
    <row r="130" spans="1:5">
      <c r="A130" s="34"/>
      <c r="B130" s="34"/>
      <c r="C130" s="34"/>
      <c r="D130" s="34"/>
      <c r="E130" s="34"/>
    </row>
    <row r="131" spans="1:5">
      <c r="A131" s="34"/>
      <c r="B131" s="34"/>
      <c r="C131" s="34"/>
      <c r="D131" s="34"/>
      <c r="E131" s="34"/>
    </row>
    <row r="132" spans="1:5">
      <c r="A132" s="34"/>
      <c r="B132" s="34"/>
      <c r="C132" s="34"/>
      <c r="D132" s="34"/>
      <c r="E132" s="34"/>
    </row>
    <row r="133" spans="1:5">
      <c r="A133" s="34"/>
      <c r="B133" s="34"/>
      <c r="C133" s="34"/>
      <c r="D133" s="34"/>
      <c r="E133" s="34"/>
    </row>
    <row r="134" spans="1:5">
      <c r="A134" s="34"/>
      <c r="B134" s="34"/>
      <c r="C134" s="34"/>
      <c r="D134" s="34"/>
      <c r="E134" s="34"/>
    </row>
    <row r="135" spans="1:5">
      <c r="A135" s="34"/>
      <c r="B135" s="34"/>
      <c r="C135" s="34"/>
      <c r="D135" s="34"/>
      <c r="E135" s="34"/>
    </row>
    <row r="136" spans="1:5">
      <c r="A136" s="34"/>
      <c r="B136" s="34"/>
      <c r="C136" s="34"/>
      <c r="D136" s="34"/>
      <c r="E136" s="34"/>
    </row>
    <row r="137" spans="1:5">
      <c r="A137" s="34"/>
      <c r="B137" s="34"/>
      <c r="C137" s="34"/>
      <c r="D137" s="34"/>
      <c r="E137" s="34"/>
    </row>
    <row r="138" spans="1:5">
      <c r="A138" s="34"/>
      <c r="B138" s="34"/>
      <c r="C138" s="34"/>
      <c r="D138" s="34"/>
      <c r="E138" s="34"/>
    </row>
    <row r="139" spans="1:5">
      <c r="A139" s="34"/>
      <c r="B139" s="34"/>
      <c r="C139" s="34"/>
      <c r="D139" s="34"/>
      <c r="E139" s="34"/>
    </row>
    <row r="140" spans="1:5">
      <c r="A140" s="34"/>
      <c r="B140" s="102"/>
      <c r="C140" s="34"/>
      <c r="D140" s="34"/>
      <c r="E140" s="34"/>
    </row>
    <row r="141" spans="1:5">
      <c r="A141" s="34"/>
      <c r="B141" s="34"/>
      <c r="C141" s="34"/>
      <c r="D141" s="34"/>
      <c r="E141" s="34"/>
    </row>
    <row r="142" spans="1:5">
      <c r="A142" s="34"/>
      <c r="B142" s="34"/>
      <c r="C142" s="34"/>
      <c r="D142" s="34"/>
      <c r="E142" s="34"/>
    </row>
    <row r="143" spans="1:5">
      <c r="A143" s="34"/>
      <c r="B143" s="34"/>
      <c r="C143" s="34"/>
      <c r="D143" s="34"/>
      <c r="E143" s="34"/>
    </row>
    <row r="144" spans="1:5">
      <c r="A144" s="34"/>
      <c r="B144" s="34"/>
      <c r="C144" s="34"/>
      <c r="D144" s="34"/>
      <c r="E144" s="34"/>
    </row>
    <row r="145" spans="1:5">
      <c r="A145" s="34"/>
      <c r="B145" s="34"/>
      <c r="C145" s="34"/>
      <c r="D145" s="34"/>
      <c r="E145" s="34"/>
    </row>
    <row r="146" spans="1:5">
      <c r="A146" s="34"/>
      <c r="B146" s="34"/>
      <c r="C146" s="34"/>
      <c r="D146" s="34"/>
      <c r="E146" s="34"/>
    </row>
    <row r="147" spans="1:5">
      <c r="A147" s="34"/>
      <c r="B147" s="34"/>
      <c r="C147" s="34"/>
      <c r="D147" s="34"/>
      <c r="E147" s="34"/>
    </row>
    <row r="148" spans="1:5">
      <c r="A148" s="34"/>
      <c r="B148" s="34"/>
      <c r="C148" s="34"/>
      <c r="D148" s="34"/>
      <c r="E148" s="34"/>
    </row>
    <row r="149" spans="1:5">
      <c r="A149" s="34"/>
      <c r="B149" s="34"/>
      <c r="C149" s="34"/>
      <c r="D149" s="34"/>
      <c r="E149" s="34"/>
    </row>
    <row r="150" spans="1:5">
      <c r="A150" s="34"/>
      <c r="B150" s="34"/>
      <c r="C150" s="34"/>
      <c r="D150" s="34"/>
      <c r="E150" s="34"/>
    </row>
    <row r="151" spans="1:5">
      <c r="A151" s="34"/>
      <c r="B151" s="34"/>
      <c r="C151" s="34"/>
      <c r="D151" s="34"/>
      <c r="E151" s="34"/>
    </row>
    <row r="152" spans="1:5">
      <c r="A152" s="34"/>
      <c r="B152" s="34"/>
      <c r="C152" s="34"/>
      <c r="D152" s="34"/>
      <c r="E152" s="34"/>
    </row>
    <row r="153" spans="1:5">
      <c r="A153" s="34"/>
      <c r="B153" s="34"/>
      <c r="C153" s="34"/>
      <c r="D153" s="34"/>
      <c r="E153" s="34"/>
    </row>
    <row r="154" spans="1:5">
      <c r="A154" s="34"/>
      <c r="B154" s="34"/>
      <c r="C154" s="34"/>
      <c r="D154" s="34"/>
      <c r="E154" s="34"/>
    </row>
    <row r="155" spans="1:5">
      <c r="A155" s="34"/>
      <c r="B155" s="34"/>
      <c r="C155" s="34"/>
      <c r="D155" s="34"/>
      <c r="E155" s="34"/>
    </row>
    <row r="156" spans="1:5">
      <c r="A156" s="34"/>
      <c r="B156" s="34"/>
      <c r="C156" s="34"/>
      <c r="D156" s="34"/>
      <c r="E156" s="34"/>
    </row>
    <row r="157" spans="1:5">
      <c r="A157" s="34"/>
      <c r="B157" s="34"/>
      <c r="C157" s="34"/>
      <c r="D157" s="34"/>
      <c r="E157" s="34"/>
    </row>
    <row r="158" spans="1:5">
      <c r="A158" s="34"/>
      <c r="B158" s="34"/>
      <c r="C158" s="34"/>
      <c r="D158" s="34"/>
      <c r="E158" s="34"/>
    </row>
    <row r="159" spans="1:5">
      <c r="A159" s="34"/>
      <c r="B159" s="34"/>
      <c r="C159" s="34"/>
      <c r="D159" s="34"/>
      <c r="E159" s="34"/>
    </row>
    <row r="160" spans="1:5">
      <c r="A160" s="34"/>
      <c r="B160" s="34"/>
      <c r="C160" s="34"/>
      <c r="D160" s="34"/>
      <c r="E160" s="34"/>
    </row>
    <row r="161" spans="1:5">
      <c r="A161" s="34"/>
      <c r="B161" s="34"/>
      <c r="C161" s="34"/>
      <c r="D161" s="34"/>
      <c r="E161" s="34"/>
    </row>
    <row r="162" spans="1:5">
      <c r="A162" s="34"/>
      <c r="B162" s="34"/>
      <c r="C162" s="34"/>
      <c r="D162" s="34"/>
      <c r="E162" s="34"/>
    </row>
    <row r="163" spans="1:5">
      <c r="A163" s="34"/>
      <c r="B163" s="34"/>
      <c r="C163" s="34"/>
      <c r="D163" s="34"/>
      <c r="E163" s="34"/>
    </row>
    <row r="164" spans="1:5">
      <c r="A164" s="34"/>
      <c r="B164" s="34"/>
      <c r="C164" s="34"/>
      <c r="D164" s="34"/>
      <c r="E164" s="34"/>
    </row>
    <row r="165" spans="1:5">
      <c r="A165" s="34"/>
      <c r="B165" s="34"/>
      <c r="C165" s="34"/>
      <c r="D165" s="34"/>
      <c r="E165" s="34"/>
    </row>
    <row r="166" spans="1:5">
      <c r="A166" s="34"/>
      <c r="B166" s="34"/>
      <c r="C166" s="34"/>
      <c r="D166" s="34"/>
      <c r="E166" s="34"/>
    </row>
    <row r="167" spans="1:5">
      <c r="A167" s="34"/>
      <c r="B167" s="34"/>
      <c r="C167" s="34"/>
      <c r="D167" s="34"/>
      <c r="E167" s="34"/>
    </row>
    <row r="168" spans="1:5">
      <c r="A168" s="34"/>
      <c r="B168" s="34"/>
      <c r="C168" s="34"/>
      <c r="D168" s="34"/>
      <c r="E168" s="34"/>
    </row>
    <row r="169" spans="1:5">
      <c r="A169" s="34"/>
      <c r="B169" s="34"/>
      <c r="C169" s="34"/>
      <c r="D169" s="34"/>
      <c r="E169" s="34"/>
    </row>
    <row r="170" spans="1:5">
      <c r="A170" s="34"/>
      <c r="B170" s="34"/>
      <c r="C170" s="34"/>
      <c r="D170" s="34"/>
      <c r="E170" s="34"/>
    </row>
    <row r="171" spans="1:5">
      <c r="A171" s="34"/>
      <c r="B171" s="34"/>
      <c r="C171" s="34"/>
      <c r="D171" s="34"/>
      <c r="E171" s="34"/>
    </row>
    <row r="172" spans="1:5">
      <c r="A172" s="34"/>
      <c r="B172" s="34"/>
      <c r="C172" s="34"/>
      <c r="D172" s="34"/>
      <c r="E172" s="34"/>
    </row>
    <row r="173" spans="1:5">
      <c r="A173" s="34"/>
      <c r="B173" s="34"/>
      <c r="C173" s="34"/>
      <c r="D173" s="34"/>
      <c r="E173" s="34"/>
    </row>
    <row r="174" spans="1:5">
      <c r="A174" s="34"/>
      <c r="B174" s="34"/>
      <c r="C174" s="34"/>
      <c r="D174" s="34"/>
      <c r="E174" s="34"/>
    </row>
    <row r="175" spans="1:5">
      <c r="A175" s="34"/>
      <c r="B175" s="34"/>
      <c r="C175" s="34"/>
      <c r="D175" s="34"/>
      <c r="E175" s="34"/>
    </row>
    <row r="176" spans="1:5">
      <c r="A176" s="34"/>
      <c r="B176" s="34"/>
      <c r="C176" s="34"/>
      <c r="D176" s="34"/>
      <c r="E176" s="34"/>
    </row>
    <row r="177" spans="1:5">
      <c r="A177" s="34"/>
      <c r="B177" s="34"/>
      <c r="C177" s="34"/>
      <c r="D177" s="34"/>
      <c r="E177" s="34"/>
    </row>
    <row r="178" spans="1:5">
      <c r="A178" s="34"/>
      <c r="B178" s="34"/>
      <c r="C178" s="34"/>
      <c r="D178" s="34"/>
      <c r="E178" s="34"/>
    </row>
    <row r="179" spans="1:5">
      <c r="A179" s="34"/>
      <c r="B179" s="34"/>
      <c r="C179" s="34"/>
      <c r="D179" s="34"/>
      <c r="E179" s="34"/>
    </row>
    <row r="180" spans="1:5">
      <c r="A180" s="34"/>
      <c r="B180" s="34"/>
      <c r="C180" s="34"/>
      <c r="D180" s="34"/>
      <c r="E180" s="34"/>
    </row>
    <row r="181" spans="1:5">
      <c r="A181" s="34"/>
      <c r="B181" s="34"/>
      <c r="C181" s="34"/>
      <c r="D181" s="34"/>
      <c r="E181" s="34"/>
    </row>
    <row r="182" spans="1:5">
      <c r="A182" s="34"/>
      <c r="B182" s="34"/>
      <c r="C182" s="34"/>
      <c r="D182" s="34"/>
      <c r="E182" s="34"/>
    </row>
    <row r="183" spans="1:5">
      <c r="A183" s="34"/>
      <c r="B183" s="34"/>
      <c r="C183" s="34"/>
      <c r="D183" s="34"/>
      <c r="E183" s="34"/>
    </row>
    <row r="184" spans="1:5">
      <c r="A184" s="34"/>
      <c r="B184" s="34"/>
      <c r="C184" s="34"/>
      <c r="D184" s="34"/>
      <c r="E184" s="34"/>
    </row>
    <row r="185" spans="1:5">
      <c r="A185" s="34"/>
      <c r="B185" s="34"/>
      <c r="C185" s="34"/>
      <c r="D185" s="34"/>
      <c r="E185" s="34"/>
    </row>
    <row r="186" spans="1:5">
      <c r="A186" s="34"/>
      <c r="B186" s="34"/>
      <c r="C186" s="34"/>
      <c r="D186" s="34"/>
      <c r="E186" s="34"/>
    </row>
    <row r="187" spans="1:5">
      <c r="A187" s="34"/>
      <c r="B187" s="34"/>
      <c r="C187" s="34"/>
      <c r="D187" s="34"/>
      <c r="E187" s="34"/>
    </row>
    <row r="188" spans="1:5">
      <c r="A188" s="34"/>
      <c r="B188" s="34"/>
      <c r="C188" s="34"/>
      <c r="D188" s="34"/>
      <c r="E188" s="34"/>
    </row>
    <row r="189" spans="1:5">
      <c r="A189" s="34"/>
      <c r="B189" s="34"/>
      <c r="C189" s="34"/>
      <c r="D189" s="34"/>
      <c r="E189" s="34"/>
    </row>
    <row r="190" spans="1:5">
      <c r="A190" s="34"/>
      <c r="B190" s="34"/>
      <c r="C190" s="34"/>
      <c r="D190" s="34"/>
      <c r="E190" s="34"/>
    </row>
    <row r="191" spans="1:5">
      <c r="A191" s="34"/>
      <c r="B191" s="34"/>
      <c r="C191" s="34"/>
      <c r="D191" s="34"/>
      <c r="E191" s="34"/>
    </row>
    <row r="192" spans="1:5">
      <c r="A192" s="34"/>
      <c r="B192" s="34"/>
      <c r="C192" s="34"/>
      <c r="D192" s="34"/>
      <c r="E192" s="34"/>
    </row>
    <row r="193" spans="1:5">
      <c r="A193" s="34"/>
      <c r="B193" s="34"/>
      <c r="C193" s="34"/>
      <c r="D193" s="34"/>
      <c r="E193" s="34"/>
    </row>
    <row r="194" spans="1:5">
      <c r="A194" s="34"/>
      <c r="B194" s="34"/>
      <c r="C194" s="34"/>
      <c r="D194" s="34"/>
      <c r="E194" s="34"/>
    </row>
    <row r="195" spans="1:5">
      <c r="A195" s="34"/>
      <c r="B195" s="34"/>
      <c r="C195" s="34"/>
      <c r="D195" s="34"/>
      <c r="E195" s="34"/>
    </row>
    <row r="196" spans="1:5">
      <c r="A196" s="34"/>
      <c r="B196" s="34"/>
      <c r="C196" s="34"/>
      <c r="D196" s="34"/>
      <c r="E196" s="34"/>
    </row>
    <row r="197" spans="1:5">
      <c r="A197" s="34"/>
      <c r="B197" s="34"/>
      <c r="C197" s="34"/>
      <c r="D197" s="34"/>
      <c r="E197" s="34"/>
    </row>
    <row r="198" spans="1:5">
      <c r="A198" s="34"/>
      <c r="B198" s="34"/>
      <c r="C198" s="34"/>
      <c r="D198" s="34"/>
      <c r="E198" s="34"/>
    </row>
    <row r="199" spans="1:5">
      <c r="A199" s="34"/>
      <c r="B199" s="34"/>
      <c r="C199" s="34"/>
      <c r="D199" s="34"/>
      <c r="E199" s="34"/>
    </row>
    <row r="200" spans="1:5">
      <c r="A200" s="34"/>
      <c r="B200" s="34"/>
      <c r="C200" s="34"/>
      <c r="D200" s="34"/>
      <c r="E200" s="34"/>
    </row>
    <row r="201" spans="1:5">
      <c r="A201" s="34"/>
      <c r="B201" s="34"/>
      <c r="C201" s="34"/>
      <c r="D201" s="34"/>
      <c r="E201" s="34"/>
    </row>
    <row r="202" spans="1:5">
      <c r="A202" s="34"/>
      <c r="B202" s="34"/>
      <c r="C202" s="34"/>
      <c r="D202" s="34"/>
      <c r="E202" s="34"/>
    </row>
    <row r="203" spans="1:5">
      <c r="A203" s="34"/>
      <c r="B203" s="34"/>
      <c r="C203" s="34"/>
      <c r="D203" s="34"/>
      <c r="E203" s="34"/>
    </row>
    <row r="204" spans="1:5">
      <c r="A204" s="34"/>
      <c r="B204" s="34"/>
      <c r="C204" s="34"/>
      <c r="D204" s="34"/>
      <c r="E204" s="34"/>
    </row>
    <row r="205" spans="1:5">
      <c r="A205" s="34"/>
      <c r="B205" s="34"/>
      <c r="C205" s="34"/>
      <c r="D205" s="34"/>
      <c r="E205" s="34"/>
    </row>
    <row r="206" spans="1:5">
      <c r="A206" s="34"/>
      <c r="B206" s="34"/>
      <c r="C206" s="34"/>
      <c r="D206" s="34"/>
      <c r="E206" s="34"/>
    </row>
    <row r="207" spans="1:5">
      <c r="A207" s="34"/>
      <c r="B207" s="34"/>
      <c r="C207" s="34"/>
      <c r="D207" s="34"/>
      <c r="E207" s="34"/>
    </row>
    <row r="208" spans="1:5">
      <c r="A208" s="34"/>
      <c r="B208" s="34"/>
      <c r="C208" s="34"/>
      <c r="D208" s="34"/>
      <c r="E208" s="34"/>
    </row>
    <row r="209" spans="1:5">
      <c r="A209" s="34"/>
      <c r="B209" s="34"/>
      <c r="C209" s="34"/>
      <c r="D209" s="34"/>
      <c r="E209" s="34"/>
    </row>
    <row r="210" spans="1:5">
      <c r="A210" s="34"/>
      <c r="B210" s="34"/>
      <c r="C210" s="34"/>
      <c r="D210" s="34"/>
      <c r="E210" s="34"/>
    </row>
    <row r="211" spans="1:5">
      <c r="A211" s="34"/>
      <c r="B211" s="34"/>
      <c r="C211" s="34"/>
      <c r="D211" s="34"/>
      <c r="E211" s="34"/>
    </row>
    <row r="212" spans="1:5">
      <c r="A212" s="34"/>
      <c r="B212" s="34"/>
      <c r="C212" s="34"/>
      <c r="D212" s="34"/>
      <c r="E212" s="34"/>
    </row>
    <row r="213" spans="1:5">
      <c r="A213" s="34"/>
      <c r="B213" s="34"/>
      <c r="C213" s="34"/>
      <c r="D213" s="34"/>
      <c r="E213" s="34"/>
    </row>
    <row r="214" spans="1:5">
      <c r="A214" s="34"/>
      <c r="B214" s="34"/>
      <c r="C214" s="34"/>
      <c r="D214" s="34"/>
      <c r="E214" s="34"/>
    </row>
    <row r="215" spans="1:5">
      <c r="A215" s="34"/>
      <c r="B215" s="34"/>
      <c r="C215" s="34"/>
      <c r="D215" s="34"/>
      <c r="E215" s="34"/>
    </row>
    <row r="216" spans="1:5">
      <c r="A216" s="34"/>
      <c r="B216" s="34"/>
      <c r="C216" s="34"/>
      <c r="D216" s="34"/>
      <c r="E216" s="34"/>
    </row>
    <row r="217" spans="1:5">
      <c r="A217" s="34"/>
      <c r="B217" s="34"/>
      <c r="C217" s="34"/>
      <c r="D217" s="34"/>
      <c r="E217" s="34"/>
    </row>
    <row r="218" spans="1:5">
      <c r="A218" s="34"/>
      <c r="B218" s="34"/>
      <c r="C218" s="34"/>
      <c r="D218" s="34"/>
      <c r="E218" s="34"/>
    </row>
    <row r="219" spans="1:5">
      <c r="A219" s="34"/>
      <c r="B219" s="34"/>
      <c r="C219" s="34"/>
      <c r="D219" s="34"/>
      <c r="E219" s="34"/>
    </row>
    <row r="220" spans="1:5">
      <c r="A220" s="34"/>
      <c r="B220" s="34"/>
      <c r="C220" s="34"/>
      <c r="D220" s="34"/>
      <c r="E220" s="34"/>
    </row>
    <row r="221" spans="1:5">
      <c r="A221" s="34"/>
      <c r="B221" s="34"/>
      <c r="C221" s="34"/>
      <c r="D221" s="34"/>
      <c r="E221" s="34"/>
    </row>
    <row r="222" spans="1:5">
      <c r="A222" s="34"/>
      <c r="B222" s="34"/>
      <c r="C222" s="34"/>
      <c r="D222" s="34"/>
      <c r="E222" s="34"/>
    </row>
    <row r="223" spans="1:5">
      <c r="A223" s="34"/>
      <c r="B223" s="34"/>
      <c r="C223" s="34"/>
      <c r="D223" s="34"/>
      <c r="E223" s="34"/>
    </row>
    <row r="224" spans="1:5">
      <c r="A224" s="34"/>
      <c r="B224" s="34"/>
      <c r="C224" s="34"/>
      <c r="D224" s="34"/>
      <c r="E224" s="34"/>
    </row>
    <row r="225" spans="1:5">
      <c r="A225" s="34"/>
      <c r="B225" s="34"/>
      <c r="C225" s="34"/>
      <c r="D225" s="34"/>
      <c r="E225" s="34"/>
    </row>
    <row r="226" spans="1:5">
      <c r="A226" s="34"/>
      <c r="B226" s="34"/>
      <c r="C226" s="34"/>
      <c r="D226" s="34"/>
      <c r="E226" s="34"/>
    </row>
    <row r="227" spans="1:5">
      <c r="A227" s="34"/>
      <c r="B227" s="34"/>
      <c r="C227" s="34"/>
      <c r="D227" s="34"/>
      <c r="E227" s="34"/>
    </row>
    <row r="228" spans="1:5">
      <c r="A228" s="34"/>
      <c r="B228" s="34"/>
      <c r="C228" s="34"/>
      <c r="D228" s="34"/>
      <c r="E228" s="34"/>
    </row>
    <row r="229" spans="1:5">
      <c r="A229" s="34"/>
      <c r="B229" s="34"/>
      <c r="C229" s="34"/>
      <c r="D229" s="34"/>
      <c r="E229" s="34"/>
    </row>
    <row r="230" spans="1:5">
      <c r="A230" s="34"/>
      <c r="B230" s="34"/>
      <c r="C230" s="34"/>
      <c r="D230" s="34"/>
      <c r="E230" s="34"/>
    </row>
    <row r="231" spans="1:5">
      <c r="A231" s="34"/>
      <c r="B231" s="34"/>
      <c r="C231" s="34"/>
      <c r="D231" s="34"/>
      <c r="E231" s="34"/>
    </row>
    <row r="232" spans="1:5">
      <c r="A232" s="34"/>
      <c r="B232" s="34"/>
      <c r="C232" s="34"/>
      <c r="D232" s="34"/>
      <c r="E232" s="34"/>
    </row>
    <row r="233" spans="1:5">
      <c r="A233" s="34"/>
      <c r="B233" s="34"/>
      <c r="C233" s="34"/>
      <c r="D233" s="34"/>
      <c r="E233" s="34"/>
    </row>
    <row r="234" spans="1:5">
      <c r="A234" s="34"/>
      <c r="B234" s="34"/>
      <c r="C234" s="34"/>
      <c r="D234" s="34"/>
      <c r="E234" s="34"/>
    </row>
    <row r="235" spans="1:5">
      <c r="A235" s="34"/>
      <c r="B235" s="34"/>
      <c r="C235" s="34"/>
      <c r="D235" s="34"/>
      <c r="E235" s="34"/>
    </row>
    <row r="236" spans="1:5">
      <c r="A236" s="34"/>
      <c r="B236" s="34"/>
      <c r="C236" s="34"/>
      <c r="D236" s="34"/>
      <c r="E236" s="34"/>
    </row>
    <row r="237" spans="1:5">
      <c r="A237" s="34"/>
      <c r="B237" s="34"/>
      <c r="C237" s="34"/>
      <c r="D237" s="34"/>
      <c r="E237" s="34"/>
    </row>
    <row r="238" spans="1:5">
      <c r="A238" s="34"/>
      <c r="B238" s="34"/>
      <c r="C238" s="34"/>
      <c r="D238" s="34"/>
      <c r="E238" s="34"/>
    </row>
    <row r="239" spans="1:5">
      <c r="A239" s="34"/>
      <c r="B239" s="34"/>
      <c r="C239" s="34"/>
      <c r="D239" s="34"/>
      <c r="E239" s="34"/>
    </row>
    <row r="240" spans="1:5">
      <c r="A240" s="34"/>
      <c r="B240" s="34"/>
      <c r="C240" s="34"/>
      <c r="D240" s="34"/>
      <c r="E240" s="34"/>
    </row>
    <row r="241" spans="1:5">
      <c r="A241" s="34"/>
      <c r="B241" s="34"/>
      <c r="C241" s="34"/>
      <c r="D241" s="34"/>
      <c r="E241" s="34"/>
    </row>
    <row r="242" spans="1:5">
      <c r="A242" s="34"/>
      <c r="B242" s="34"/>
      <c r="C242" s="34"/>
      <c r="D242" s="34"/>
      <c r="E242" s="34"/>
    </row>
    <row r="243" spans="1:5">
      <c r="A243" s="34"/>
      <c r="B243" s="34"/>
      <c r="C243" s="34"/>
      <c r="D243" s="34"/>
      <c r="E243" s="34"/>
    </row>
    <row r="244" spans="1:5">
      <c r="A244" s="34"/>
      <c r="B244" s="34"/>
      <c r="C244" s="34"/>
      <c r="D244" s="34"/>
      <c r="E244" s="34"/>
    </row>
    <row r="245" spans="1:5">
      <c r="A245" s="34"/>
      <c r="B245" s="34"/>
      <c r="C245" s="34"/>
      <c r="D245" s="34"/>
      <c r="E245" s="34"/>
    </row>
    <row r="246" spans="1:5">
      <c r="A246" s="34"/>
      <c r="B246" s="34"/>
      <c r="C246" s="34"/>
      <c r="D246" s="34"/>
      <c r="E246" s="34"/>
    </row>
    <row r="247" spans="1:5">
      <c r="A247" s="34"/>
      <c r="B247" s="34"/>
      <c r="C247" s="34"/>
      <c r="D247" s="34"/>
      <c r="E247" s="34"/>
    </row>
    <row r="248" spans="1:5">
      <c r="A248" s="34"/>
      <c r="B248" s="34"/>
      <c r="C248" s="34"/>
      <c r="D248" s="34"/>
      <c r="E248" s="34"/>
    </row>
    <row r="249" spans="1:5">
      <c r="A249" s="34"/>
      <c r="B249" s="34"/>
      <c r="C249" s="34"/>
      <c r="D249" s="34"/>
      <c r="E249" s="34"/>
    </row>
    <row r="250" spans="1:5">
      <c r="A250" s="34"/>
      <c r="B250" s="34"/>
      <c r="C250" s="34"/>
      <c r="D250" s="34"/>
      <c r="E250" s="34"/>
    </row>
    <row r="251" spans="1:5">
      <c r="A251" s="34"/>
      <c r="B251" s="34"/>
      <c r="C251" s="34"/>
      <c r="D251" s="34"/>
      <c r="E251" s="34"/>
    </row>
    <row r="252" spans="1:5">
      <c r="A252" s="34"/>
      <c r="B252" s="34"/>
      <c r="C252" s="34"/>
      <c r="D252" s="34"/>
      <c r="E252" s="34"/>
    </row>
    <row r="253" spans="1:5">
      <c r="A253" s="34"/>
      <c r="B253" s="34"/>
      <c r="C253" s="34"/>
      <c r="D253" s="34"/>
      <c r="E253" s="34"/>
    </row>
    <row r="254" spans="1:5">
      <c r="A254" s="34"/>
      <c r="B254" s="34"/>
      <c r="C254" s="34"/>
      <c r="D254" s="34"/>
      <c r="E254" s="34"/>
    </row>
    <row r="255" spans="1:5">
      <c r="A255" s="34"/>
      <c r="B255" s="34"/>
      <c r="C255" s="34"/>
      <c r="D255" s="34"/>
      <c r="E255" s="34"/>
    </row>
    <row r="256" spans="1:5">
      <c r="A256" s="34"/>
      <c r="B256" s="34"/>
      <c r="C256" s="34"/>
      <c r="D256" s="34"/>
      <c r="E256" s="34"/>
    </row>
    <row r="257" spans="1:5">
      <c r="A257" s="34"/>
      <c r="B257" s="34"/>
      <c r="C257" s="34"/>
      <c r="D257" s="34"/>
      <c r="E257" s="34"/>
    </row>
    <row r="258" spans="1:5">
      <c r="A258" s="34"/>
      <c r="B258" s="34"/>
      <c r="C258" s="34"/>
      <c r="D258" s="34"/>
      <c r="E258" s="34"/>
    </row>
    <row r="259" spans="1:5">
      <c r="A259" s="34"/>
      <c r="B259" s="34"/>
      <c r="C259" s="34"/>
      <c r="D259" s="34"/>
      <c r="E259" s="34"/>
    </row>
    <row r="260" spans="1:5">
      <c r="A260" s="34"/>
      <c r="B260" s="34"/>
      <c r="C260" s="34"/>
      <c r="D260" s="34"/>
      <c r="E260" s="34"/>
    </row>
    <row r="261" spans="1:5">
      <c r="A261" s="34"/>
      <c r="B261" s="34"/>
      <c r="C261" s="34"/>
      <c r="D261" s="34"/>
      <c r="E261" s="34"/>
    </row>
    <row r="262" spans="1:5">
      <c r="A262" s="34"/>
      <c r="B262" s="34"/>
      <c r="C262" s="34"/>
      <c r="D262" s="34"/>
      <c r="E262" s="34"/>
    </row>
    <row r="263" spans="1:5">
      <c r="A263" s="34"/>
      <c r="B263" s="34"/>
      <c r="C263" s="34"/>
      <c r="D263" s="34"/>
      <c r="E263" s="34"/>
    </row>
    <row r="264" spans="1:5">
      <c r="A264" s="34"/>
      <c r="B264" s="34"/>
      <c r="C264" s="34"/>
      <c r="D264" s="34"/>
      <c r="E264" s="34"/>
    </row>
    <row r="265" spans="1:5">
      <c r="A265" s="34"/>
      <c r="B265" s="34"/>
      <c r="C265" s="34"/>
      <c r="D265" s="34"/>
      <c r="E265" s="34"/>
    </row>
    <row r="266" spans="1:5">
      <c r="A266" s="34"/>
      <c r="B266" s="34"/>
      <c r="C266" s="34"/>
      <c r="D266" s="34"/>
      <c r="E266" s="34"/>
    </row>
    <row r="267" spans="1:5">
      <c r="A267" s="34"/>
      <c r="B267" s="34"/>
      <c r="C267" s="34"/>
      <c r="D267" s="34"/>
      <c r="E267" s="34"/>
    </row>
    <row r="268" spans="1:5">
      <c r="A268" s="34"/>
      <c r="B268" s="34"/>
      <c r="C268" s="34"/>
      <c r="D268" s="34"/>
      <c r="E268" s="34"/>
    </row>
    <row r="269" spans="1:5">
      <c r="A269" s="34"/>
      <c r="B269" s="34"/>
      <c r="C269" s="34"/>
      <c r="D269" s="34"/>
      <c r="E269" s="34"/>
    </row>
    <row r="270" spans="1:5">
      <c r="A270" s="34"/>
      <c r="B270" s="34"/>
      <c r="C270" s="34"/>
      <c r="D270" s="34"/>
      <c r="E270" s="34"/>
    </row>
    <row r="271" spans="1:5">
      <c r="A271" s="34"/>
      <c r="B271" s="34"/>
      <c r="C271" s="34"/>
      <c r="D271" s="34"/>
      <c r="E271" s="34"/>
    </row>
    <row r="272" spans="1:5">
      <c r="A272" s="34"/>
      <c r="B272" s="34"/>
      <c r="C272" s="34"/>
      <c r="D272" s="34"/>
      <c r="E272" s="34"/>
    </row>
    <row r="273" spans="1:5">
      <c r="A273" s="34"/>
      <c r="B273" s="34"/>
      <c r="C273" s="34"/>
      <c r="D273" s="34"/>
      <c r="E273" s="34"/>
    </row>
    <row r="274" spans="1:5">
      <c r="A274" s="34"/>
      <c r="B274" s="34"/>
      <c r="C274" s="34"/>
      <c r="D274" s="34"/>
      <c r="E274" s="34"/>
    </row>
    <row r="275" spans="1:5">
      <c r="A275" s="34"/>
      <c r="B275" s="34"/>
      <c r="C275" s="34"/>
      <c r="D275" s="34"/>
      <c r="E275" s="34"/>
    </row>
    <row r="276" spans="1:5">
      <c r="A276" s="34"/>
      <c r="B276" s="34"/>
      <c r="C276" s="34"/>
      <c r="D276" s="34"/>
      <c r="E276" s="34"/>
    </row>
    <row r="277" spans="1:5">
      <c r="A277" s="34"/>
      <c r="B277" s="34"/>
      <c r="C277" s="34"/>
      <c r="D277" s="34"/>
      <c r="E277" s="34"/>
    </row>
    <row r="278" spans="1:5">
      <c r="A278" s="34"/>
      <c r="B278" s="34"/>
      <c r="C278" s="34"/>
      <c r="D278" s="34"/>
      <c r="E278" s="34"/>
    </row>
    <row r="279" spans="1:5">
      <c r="A279" s="34"/>
      <c r="B279" s="34"/>
      <c r="C279" s="34"/>
      <c r="D279" s="34"/>
      <c r="E279" s="34"/>
    </row>
    <row r="280" spans="1:5">
      <c r="A280" s="34"/>
      <c r="B280" s="34"/>
      <c r="C280" s="34"/>
      <c r="D280" s="34"/>
      <c r="E280" s="34"/>
    </row>
    <row r="281" spans="1:5">
      <c r="A281" s="34"/>
      <c r="B281" s="34"/>
      <c r="C281" s="34"/>
      <c r="D281" s="34"/>
      <c r="E281" s="34"/>
    </row>
    <row r="282" spans="1:5">
      <c r="A282" s="34"/>
      <c r="B282" s="34"/>
      <c r="C282" s="34"/>
      <c r="D282" s="34"/>
      <c r="E282" s="34"/>
    </row>
    <row r="283" spans="1:5">
      <c r="A283" s="34"/>
      <c r="B283" s="34"/>
      <c r="C283" s="34"/>
      <c r="D283" s="34"/>
      <c r="E283" s="34"/>
    </row>
    <row r="284" spans="1:5">
      <c r="A284" s="34"/>
      <c r="B284" s="34"/>
      <c r="C284" s="34"/>
      <c r="D284" s="34"/>
      <c r="E284" s="34"/>
    </row>
    <row r="285" spans="1:5">
      <c r="A285" s="34"/>
      <c r="B285" s="34"/>
      <c r="C285" s="34"/>
      <c r="D285" s="34"/>
      <c r="E285" s="34"/>
    </row>
    <row r="286" spans="1:5">
      <c r="A286" s="34"/>
      <c r="B286" s="34"/>
      <c r="C286" s="34"/>
      <c r="D286" s="34"/>
      <c r="E286" s="34"/>
    </row>
    <row r="287" spans="1:5">
      <c r="A287" s="34"/>
      <c r="B287" s="34"/>
      <c r="C287" s="34"/>
      <c r="D287" s="34"/>
      <c r="E287" s="34"/>
    </row>
    <row r="288" spans="1:5">
      <c r="A288" s="34"/>
      <c r="B288" s="34"/>
      <c r="C288" s="34"/>
      <c r="D288" s="34"/>
      <c r="E288" s="34"/>
    </row>
    <row r="289" spans="1:5">
      <c r="A289" s="34"/>
      <c r="B289" s="34"/>
      <c r="C289" s="34"/>
      <c r="D289" s="34"/>
      <c r="E289" s="34"/>
    </row>
    <row r="290" spans="1:5">
      <c r="A290" s="34"/>
      <c r="B290" s="34"/>
      <c r="C290" s="34"/>
      <c r="D290" s="34"/>
      <c r="E290" s="34"/>
    </row>
    <row r="291" spans="1:5">
      <c r="A291" s="34"/>
      <c r="B291" s="34"/>
      <c r="C291" s="34"/>
      <c r="D291" s="34"/>
      <c r="E291" s="34"/>
    </row>
    <row r="292" spans="1:5">
      <c r="A292" s="34"/>
      <c r="B292" s="34"/>
      <c r="C292" s="34"/>
      <c r="D292" s="34"/>
      <c r="E292" s="34"/>
    </row>
    <row r="293" spans="1:5">
      <c r="A293" s="34"/>
      <c r="B293" s="34"/>
      <c r="C293" s="34"/>
      <c r="D293" s="34"/>
      <c r="E293" s="34"/>
    </row>
    <row r="294" spans="1:5">
      <c r="A294" s="34"/>
      <c r="B294" s="34"/>
      <c r="C294" s="34"/>
      <c r="D294" s="34"/>
      <c r="E294" s="34"/>
    </row>
    <row r="295" spans="1:5">
      <c r="A295" s="34"/>
      <c r="B295" s="34"/>
      <c r="C295" s="34"/>
      <c r="D295" s="34"/>
      <c r="E295" s="34"/>
    </row>
    <row r="296" spans="1:5">
      <c r="A296" s="34"/>
      <c r="B296" s="34"/>
      <c r="C296" s="34"/>
      <c r="D296" s="34"/>
      <c r="E296" s="34"/>
    </row>
    <row r="297" spans="1:5">
      <c r="A297" s="34"/>
      <c r="B297" s="34"/>
      <c r="C297" s="34"/>
      <c r="D297" s="34"/>
      <c r="E297" s="34"/>
    </row>
    <row r="298" spans="1:5">
      <c r="A298" s="34"/>
      <c r="B298" s="34"/>
      <c r="C298" s="34"/>
      <c r="D298" s="34"/>
      <c r="E298" s="34"/>
    </row>
    <row r="299" spans="1:5">
      <c r="A299" s="34"/>
      <c r="B299" s="34"/>
      <c r="C299" s="34"/>
      <c r="D299" s="34"/>
      <c r="E299" s="34"/>
    </row>
    <row r="300" spans="1:5">
      <c r="A300" s="34"/>
      <c r="B300" s="34"/>
      <c r="C300" s="34"/>
      <c r="D300" s="34"/>
      <c r="E300" s="34"/>
    </row>
    <row r="301" spans="1:5">
      <c r="A301" s="34"/>
      <c r="B301" s="34"/>
      <c r="C301" s="34"/>
      <c r="D301" s="34"/>
      <c r="E301" s="34"/>
    </row>
    <row r="302" spans="1:5">
      <c r="A302" s="34"/>
      <c r="B302" s="34"/>
      <c r="C302" s="34"/>
      <c r="D302" s="34"/>
      <c r="E302" s="34"/>
    </row>
    <row r="303" spans="1:5">
      <c r="A303" s="34"/>
      <c r="B303" s="34"/>
      <c r="C303" s="34"/>
      <c r="D303" s="34"/>
      <c r="E303" s="34"/>
    </row>
    <row r="304" spans="1:5">
      <c r="A304" s="34"/>
      <c r="B304" s="34"/>
      <c r="C304" s="34"/>
      <c r="D304" s="34"/>
      <c r="E304" s="34"/>
    </row>
    <row r="305" spans="1:5">
      <c r="A305" s="34"/>
      <c r="B305" s="34"/>
      <c r="C305" s="34"/>
      <c r="D305" s="34"/>
      <c r="E305" s="34"/>
    </row>
    <row r="306" spans="1:5">
      <c r="A306" s="34"/>
      <c r="B306" s="34"/>
      <c r="C306" s="34"/>
      <c r="D306" s="34"/>
      <c r="E306" s="34"/>
    </row>
    <row r="307" spans="1:5">
      <c r="A307" s="34"/>
      <c r="B307" s="34"/>
      <c r="C307" s="34"/>
      <c r="D307" s="34"/>
      <c r="E307" s="34"/>
    </row>
    <row r="308" spans="1:5">
      <c r="A308" s="34"/>
      <c r="B308" s="34"/>
      <c r="C308" s="34"/>
      <c r="D308" s="34"/>
      <c r="E308" s="34"/>
    </row>
    <row r="309" spans="1:5">
      <c r="A309" s="34"/>
      <c r="B309" s="34"/>
      <c r="C309" s="34"/>
      <c r="D309" s="34"/>
      <c r="E309" s="34"/>
    </row>
    <row r="310" spans="1:5">
      <c r="A310" s="34"/>
      <c r="B310" s="34"/>
      <c r="C310" s="34"/>
      <c r="D310" s="34"/>
      <c r="E310" s="34"/>
    </row>
    <row r="311" spans="1:5">
      <c r="A311" s="34"/>
      <c r="B311" s="34"/>
      <c r="C311" s="34"/>
      <c r="D311" s="34"/>
      <c r="E311" s="34"/>
    </row>
    <row r="312" spans="1:5">
      <c r="A312" s="34"/>
      <c r="B312" s="34"/>
      <c r="C312" s="34"/>
      <c r="D312" s="34"/>
      <c r="E312" s="34"/>
    </row>
    <row r="313" spans="1:5">
      <c r="A313" s="34"/>
      <c r="B313" s="34"/>
      <c r="C313" s="34"/>
      <c r="D313" s="34"/>
      <c r="E313" s="34"/>
    </row>
    <row r="314" spans="1:5">
      <c r="A314" s="34"/>
      <c r="B314" s="34"/>
      <c r="C314" s="34"/>
      <c r="D314" s="34"/>
      <c r="E314" s="34"/>
    </row>
    <row r="315" spans="1:5">
      <c r="A315" s="34"/>
      <c r="B315" s="34"/>
      <c r="C315" s="34"/>
      <c r="D315" s="34"/>
      <c r="E315" s="34"/>
    </row>
    <row r="316" spans="1:5">
      <c r="A316" s="34"/>
      <c r="B316" s="34"/>
      <c r="C316" s="34"/>
      <c r="D316" s="34"/>
      <c r="E316" s="34"/>
    </row>
    <row r="317" spans="1:5">
      <c r="A317" s="34"/>
      <c r="B317" s="34"/>
      <c r="C317" s="34"/>
      <c r="D317" s="34"/>
      <c r="E317" s="34"/>
    </row>
    <row r="318" spans="1:5">
      <c r="A318" s="34"/>
      <c r="B318" s="34"/>
      <c r="C318" s="34"/>
      <c r="D318" s="34"/>
      <c r="E318" s="34"/>
    </row>
    <row r="319" spans="1:5">
      <c r="A319" s="34"/>
      <c r="B319" s="34"/>
      <c r="C319" s="34"/>
      <c r="D319" s="34"/>
      <c r="E319" s="34"/>
    </row>
    <row r="320" spans="1:5">
      <c r="A320" s="34"/>
      <c r="B320" s="34"/>
      <c r="C320" s="34"/>
      <c r="D320" s="34"/>
      <c r="E320" s="34"/>
    </row>
    <row r="321" spans="1:5">
      <c r="A321" s="34"/>
      <c r="B321" s="34"/>
      <c r="C321" s="34"/>
      <c r="D321" s="34"/>
      <c r="E321" s="34"/>
    </row>
    <row r="322" spans="1:5">
      <c r="A322" s="34"/>
      <c r="B322" s="34"/>
      <c r="C322" s="34"/>
      <c r="D322" s="34"/>
      <c r="E322" s="34"/>
    </row>
    <row r="323" spans="1:5">
      <c r="A323" s="34"/>
      <c r="B323" s="34"/>
      <c r="C323" s="34"/>
      <c r="D323" s="34"/>
      <c r="E323" s="34"/>
    </row>
    <row r="324" spans="1:5">
      <c r="A324" s="34"/>
      <c r="B324" s="34"/>
      <c r="C324" s="34"/>
      <c r="D324" s="34"/>
      <c r="E324" s="34"/>
    </row>
    <row r="325" spans="1:5">
      <c r="A325" s="34"/>
      <c r="B325" s="34"/>
      <c r="C325" s="34"/>
      <c r="D325" s="34"/>
      <c r="E325" s="34"/>
    </row>
    <row r="326" spans="1:5">
      <c r="A326" s="34"/>
      <c r="B326" s="34"/>
      <c r="C326" s="34"/>
      <c r="D326" s="34"/>
      <c r="E326" s="34"/>
    </row>
    <row r="327" spans="1:5">
      <c r="A327" s="34"/>
      <c r="B327" s="34"/>
      <c r="C327" s="34"/>
      <c r="D327" s="34"/>
      <c r="E327" s="34"/>
    </row>
    <row r="328" spans="1:5">
      <c r="A328" s="34"/>
      <c r="B328" s="34"/>
      <c r="C328" s="34"/>
      <c r="D328" s="34"/>
      <c r="E328" s="34"/>
    </row>
    <row r="329" spans="1:5">
      <c r="A329" s="34"/>
      <c r="B329" s="34"/>
      <c r="C329" s="34"/>
      <c r="D329" s="34"/>
      <c r="E329" s="34"/>
    </row>
    <row r="330" spans="1:5">
      <c r="A330" s="34"/>
      <c r="B330" s="34"/>
      <c r="C330" s="34"/>
      <c r="D330" s="34"/>
      <c r="E330" s="34"/>
    </row>
    <row r="331" spans="1:5">
      <c r="A331" s="34"/>
      <c r="B331" s="34"/>
      <c r="C331" s="34"/>
      <c r="D331" s="34"/>
      <c r="E331" s="34"/>
    </row>
    <row r="332" spans="1:5">
      <c r="A332" s="34"/>
      <c r="B332" s="34"/>
      <c r="C332" s="34"/>
      <c r="D332" s="34"/>
      <c r="E332" s="34"/>
    </row>
    <row r="333" spans="1:5">
      <c r="A333" s="34"/>
      <c r="B333" s="34"/>
      <c r="C333" s="34"/>
      <c r="D333" s="34"/>
      <c r="E333" s="34"/>
    </row>
    <row r="334" spans="1:5">
      <c r="A334" s="34"/>
      <c r="B334" s="34"/>
      <c r="C334" s="34"/>
      <c r="D334" s="34"/>
      <c r="E334" s="34"/>
    </row>
    <row r="335" spans="1:5">
      <c r="A335" s="34"/>
      <c r="B335" s="34"/>
      <c r="C335" s="34"/>
      <c r="D335" s="34"/>
      <c r="E335" s="34"/>
    </row>
    <row r="336" spans="1:5">
      <c r="A336" s="34"/>
      <c r="B336" s="34"/>
      <c r="C336" s="34"/>
      <c r="D336" s="34"/>
      <c r="E336" s="34"/>
    </row>
    <row r="337" spans="1:5">
      <c r="A337" s="34"/>
      <c r="B337" s="34"/>
      <c r="C337" s="34"/>
      <c r="D337" s="34"/>
      <c r="E337" s="34"/>
    </row>
    <row r="338" spans="1:5">
      <c r="A338" s="34"/>
      <c r="B338" s="34"/>
      <c r="C338" s="34"/>
      <c r="D338" s="34"/>
      <c r="E338" s="34"/>
    </row>
    <row r="339" spans="1:5">
      <c r="A339" s="34"/>
      <c r="B339" s="34"/>
      <c r="C339" s="34"/>
      <c r="D339" s="34"/>
      <c r="E339" s="34"/>
    </row>
    <row r="340" spans="1:5">
      <c r="A340" s="34"/>
      <c r="B340" s="34"/>
      <c r="C340" s="34"/>
      <c r="D340" s="34"/>
      <c r="E340" s="34"/>
    </row>
    <row r="341" spans="1:5">
      <c r="A341" s="34"/>
      <c r="B341" s="34"/>
      <c r="C341" s="34"/>
      <c r="D341" s="34"/>
      <c r="E341" s="34"/>
    </row>
    <row r="342" spans="1:5">
      <c r="A342" s="34"/>
      <c r="B342" s="34"/>
      <c r="C342" s="34"/>
      <c r="D342" s="34"/>
      <c r="E342" s="34"/>
    </row>
    <row r="343" spans="1:5">
      <c r="A343" s="34"/>
      <c r="B343" s="34"/>
      <c r="C343" s="34"/>
      <c r="D343" s="34"/>
      <c r="E343" s="34"/>
    </row>
    <row r="344" spans="1:5">
      <c r="A344" s="34"/>
      <c r="B344" s="34"/>
      <c r="C344" s="34"/>
      <c r="D344" s="34"/>
      <c r="E344" s="34"/>
    </row>
    <row r="345" spans="1:5">
      <c r="A345" s="34"/>
      <c r="B345" s="34"/>
      <c r="C345" s="34"/>
      <c r="D345" s="34"/>
      <c r="E345" s="34"/>
    </row>
    <row r="346" spans="1:5">
      <c r="A346" s="34"/>
      <c r="B346" s="34"/>
      <c r="C346" s="34"/>
      <c r="D346" s="34"/>
      <c r="E346" s="34"/>
    </row>
    <row r="347" spans="1:5">
      <c r="A347" s="34"/>
      <c r="B347" s="34"/>
      <c r="C347" s="34"/>
      <c r="D347" s="34"/>
      <c r="E347" s="34"/>
    </row>
    <row r="348" spans="1:5">
      <c r="A348" s="34"/>
      <c r="B348" s="34"/>
      <c r="C348" s="34"/>
      <c r="D348" s="34"/>
      <c r="E348" s="34"/>
    </row>
    <row r="349" spans="1:5">
      <c r="A349" s="34"/>
      <c r="B349" s="34"/>
      <c r="C349" s="34"/>
      <c r="D349" s="34"/>
      <c r="E349" s="34"/>
    </row>
    <row r="350" spans="1:5">
      <c r="A350" s="34"/>
      <c r="B350" s="34"/>
      <c r="C350" s="34"/>
      <c r="D350" s="34"/>
      <c r="E350" s="34"/>
    </row>
    <row r="351" spans="1:5">
      <c r="A351" s="34"/>
      <c r="B351" s="34"/>
      <c r="C351" s="34"/>
      <c r="D351" s="34"/>
      <c r="E351" s="34"/>
    </row>
    <row r="352" spans="1:5">
      <c r="A352" s="34"/>
      <c r="B352" s="34"/>
      <c r="C352" s="34"/>
      <c r="D352" s="34"/>
      <c r="E352" s="34"/>
    </row>
    <row r="353" spans="1:5">
      <c r="A353" s="34"/>
      <c r="B353" s="34"/>
      <c r="C353" s="34"/>
      <c r="D353" s="34"/>
      <c r="E353" s="34"/>
    </row>
    <row r="354" spans="1:5">
      <c r="A354" s="34"/>
      <c r="B354" s="34"/>
      <c r="C354" s="34"/>
      <c r="D354" s="34"/>
      <c r="E354" s="34"/>
    </row>
    <row r="355" spans="1:5">
      <c r="A355" s="34"/>
      <c r="B355" s="34"/>
      <c r="C355" s="34"/>
      <c r="D355" s="34"/>
      <c r="E355" s="34"/>
    </row>
    <row r="356" spans="1:5">
      <c r="A356" s="34"/>
      <c r="B356" s="34"/>
      <c r="C356" s="34"/>
      <c r="D356" s="34"/>
      <c r="E356" s="34"/>
    </row>
    <row r="357" spans="1:5">
      <c r="A357" s="34"/>
      <c r="B357" s="34"/>
      <c r="C357" s="34"/>
      <c r="D357" s="34"/>
      <c r="E357" s="34"/>
    </row>
    <row r="358" spans="1:5">
      <c r="A358" s="34"/>
      <c r="B358" s="34"/>
      <c r="C358" s="34"/>
      <c r="D358" s="34"/>
      <c r="E358" s="34"/>
    </row>
    <row r="359" spans="1:5">
      <c r="A359" s="34"/>
      <c r="B359" s="34"/>
      <c r="C359" s="34"/>
      <c r="D359" s="34"/>
      <c r="E359" s="34"/>
    </row>
    <row r="360" spans="1:5">
      <c r="A360" s="34"/>
      <c r="B360" s="34"/>
      <c r="C360" s="34"/>
      <c r="D360" s="34"/>
      <c r="E360" s="34"/>
    </row>
    <row r="361" spans="1:5">
      <c r="A361" s="34"/>
      <c r="B361" s="34"/>
      <c r="C361" s="34"/>
      <c r="D361" s="34"/>
      <c r="E361" s="34"/>
    </row>
    <row r="362" spans="1:5">
      <c r="A362" s="34"/>
      <c r="B362" s="34"/>
      <c r="C362" s="34"/>
      <c r="D362" s="34"/>
      <c r="E362" s="34"/>
    </row>
    <row r="363" spans="1:5">
      <c r="A363" s="34"/>
      <c r="B363" s="34"/>
      <c r="C363" s="34"/>
      <c r="D363" s="34"/>
      <c r="E363" s="34"/>
    </row>
    <row r="364" spans="1:5">
      <c r="A364" s="34"/>
      <c r="B364" s="34"/>
      <c r="C364" s="34"/>
      <c r="D364" s="34"/>
      <c r="E364" s="34"/>
    </row>
    <row r="365" spans="1:5">
      <c r="A365" s="34"/>
      <c r="B365" s="34"/>
      <c r="C365" s="34"/>
      <c r="D365" s="34"/>
      <c r="E365" s="34"/>
    </row>
    <row r="366" spans="1:5">
      <c r="A366" s="34"/>
      <c r="B366" s="34"/>
      <c r="C366" s="34"/>
      <c r="D366" s="34"/>
      <c r="E366" s="34"/>
    </row>
    <row r="367" spans="1:5">
      <c r="A367" s="34"/>
      <c r="B367" s="34"/>
      <c r="C367" s="34"/>
      <c r="D367" s="34"/>
      <c r="E367" s="34"/>
    </row>
    <row r="368" spans="1:5">
      <c r="A368" s="34"/>
      <c r="B368" s="34"/>
      <c r="C368" s="34"/>
      <c r="D368" s="34"/>
      <c r="E368" s="34"/>
    </row>
    <row r="369" spans="1:5">
      <c r="A369" s="34"/>
      <c r="B369" s="34"/>
      <c r="C369" s="34"/>
      <c r="D369" s="34"/>
      <c r="E369" s="34"/>
    </row>
    <row r="370" spans="1:5">
      <c r="A370" s="34"/>
      <c r="B370" s="34"/>
      <c r="C370" s="34"/>
      <c r="D370" s="34"/>
      <c r="E370" s="34"/>
    </row>
    <row r="371" spans="1:5">
      <c r="A371" s="34"/>
      <c r="B371" s="34"/>
      <c r="C371" s="34"/>
      <c r="D371" s="34"/>
      <c r="E371" s="34"/>
    </row>
    <row r="372" spans="1:5">
      <c r="A372" s="34"/>
      <c r="B372" s="34"/>
      <c r="C372" s="34"/>
      <c r="D372" s="34"/>
      <c r="E372" s="34"/>
    </row>
    <row r="373" spans="1:5">
      <c r="A373" s="34"/>
      <c r="B373" s="34"/>
      <c r="C373" s="34"/>
      <c r="D373" s="34"/>
      <c r="E373" s="34"/>
    </row>
    <row r="374" spans="1:5">
      <c r="A374" s="34"/>
      <c r="B374" s="34"/>
      <c r="C374" s="34"/>
      <c r="D374" s="34"/>
      <c r="E374" s="34"/>
    </row>
    <row r="375" spans="1:5">
      <c r="A375" s="34"/>
      <c r="B375" s="34"/>
      <c r="C375" s="34"/>
      <c r="D375" s="34"/>
      <c r="E375" s="34"/>
    </row>
    <row r="376" spans="1:5">
      <c r="A376" s="34"/>
      <c r="B376" s="34"/>
      <c r="C376" s="34"/>
      <c r="D376" s="34"/>
      <c r="E376" s="34"/>
    </row>
    <row r="377" spans="1:5">
      <c r="A377" s="34"/>
      <c r="B377" s="34"/>
      <c r="C377" s="34"/>
      <c r="D377" s="34"/>
      <c r="E377" s="34"/>
    </row>
    <row r="378" spans="1:5">
      <c r="A378" s="34"/>
      <c r="B378" s="34"/>
      <c r="C378" s="34"/>
      <c r="D378" s="34"/>
      <c r="E378" s="34"/>
    </row>
    <row r="379" spans="1:5">
      <c r="A379" s="34"/>
      <c r="B379" s="34"/>
      <c r="C379" s="34"/>
      <c r="D379" s="34"/>
      <c r="E379" s="34"/>
    </row>
    <row r="380" spans="1:5">
      <c r="A380" s="34"/>
      <c r="B380" s="34"/>
      <c r="C380" s="34"/>
      <c r="D380" s="34"/>
      <c r="E380" s="34"/>
    </row>
    <row r="381" spans="1:5">
      <c r="A381" s="34"/>
      <c r="B381" s="34"/>
      <c r="C381" s="34"/>
      <c r="D381" s="34"/>
      <c r="E381" s="34"/>
    </row>
    <row r="382" spans="1:5">
      <c r="A382" s="34"/>
      <c r="B382" s="34"/>
      <c r="C382" s="34"/>
      <c r="D382" s="34"/>
      <c r="E382" s="34"/>
    </row>
    <row r="383" spans="1:5">
      <c r="A383" s="34"/>
      <c r="B383" s="34"/>
      <c r="C383" s="34"/>
      <c r="D383" s="34"/>
      <c r="E383" s="34"/>
    </row>
    <row r="384" spans="1:5">
      <c r="A384" s="34"/>
      <c r="B384" s="34"/>
      <c r="C384" s="34"/>
      <c r="D384" s="34"/>
      <c r="E384" s="34"/>
    </row>
    <row r="385" spans="1:5">
      <c r="A385" s="34"/>
      <c r="B385" s="34"/>
      <c r="C385" s="34"/>
      <c r="D385" s="34"/>
      <c r="E385" s="34"/>
    </row>
    <row r="386" spans="1:5">
      <c r="A386" s="34"/>
      <c r="B386" s="34"/>
      <c r="C386" s="34"/>
      <c r="D386" s="34"/>
      <c r="E386" s="34"/>
    </row>
    <row r="387" spans="1:5">
      <c r="A387" s="34"/>
      <c r="B387" s="34"/>
      <c r="C387" s="34"/>
      <c r="D387" s="34"/>
      <c r="E387" s="34"/>
    </row>
    <row r="388" spans="1:5">
      <c r="A388" s="34"/>
      <c r="B388" s="34"/>
      <c r="C388" s="34"/>
      <c r="D388" s="34"/>
      <c r="E388" s="34"/>
    </row>
    <row r="389" spans="1:5">
      <c r="A389" s="34"/>
      <c r="B389" s="34"/>
      <c r="C389" s="34"/>
      <c r="D389" s="34"/>
      <c r="E389" s="34"/>
    </row>
    <row r="390" spans="1:5">
      <c r="A390" s="34"/>
      <c r="B390" s="34"/>
      <c r="C390" s="34"/>
      <c r="D390" s="34"/>
      <c r="E390" s="34"/>
    </row>
    <row r="391" spans="1:5">
      <c r="A391" s="34"/>
      <c r="B391" s="34"/>
      <c r="C391" s="34"/>
      <c r="D391" s="34"/>
      <c r="E391" s="34"/>
    </row>
    <row r="392" spans="1:5">
      <c r="A392" s="34"/>
      <c r="B392" s="34"/>
      <c r="C392" s="34"/>
      <c r="D392" s="34"/>
      <c r="E392" s="34"/>
    </row>
    <row r="393" spans="1:5">
      <c r="A393" s="34"/>
      <c r="B393" s="34"/>
      <c r="C393" s="34"/>
      <c r="D393" s="34"/>
      <c r="E393" s="34"/>
    </row>
    <row r="394" spans="1:5">
      <c r="A394" s="34"/>
      <c r="B394" s="34"/>
      <c r="C394" s="34"/>
      <c r="D394" s="34"/>
      <c r="E394" s="34"/>
    </row>
    <row r="395" spans="1:5">
      <c r="A395" s="34"/>
      <c r="B395" s="34"/>
      <c r="C395" s="34"/>
      <c r="D395" s="34"/>
      <c r="E395" s="34"/>
    </row>
    <row r="396" spans="1:5">
      <c r="A396" s="34"/>
      <c r="B396" s="34"/>
      <c r="C396" s="34"/>
      <c r="D396" s="34"/>
      <c r="E396" s="34"/>
    </row>
    <row r="397" spans="1:5">
      <c r="A397" s="34"/>
      <c r="B397" s="34"/>
      <c r="C397" s="34"/>
      <c r="D397" s="34"/>
      <c r="E397" s="34"/>
    </row>
    <row r="398" spans="1:5">
      <c r="A398" s="34"/>
      <c r="B398" s="34"/>
      <c r="C398" s="34"/>
      <c r="D398" s="34"/>
      <c r="E398" s="34"/>
    </row>
    <row r="399" spans="1:5">
      <c r="A399" s="34"/>
      <c r="B399" s="34"/>
      <c r="C399" s="34"/>
      <c r="D399" s="34"/>
      <c r="E399" s="34"/>
    </row>
    <row r="400" spans="1:5">
      <c r="A400" s="34"/>
      <c r="B400" s="34"/>
      <c r="C400" s="34"/>
      <c r="D400" s="34"/>
      <c r="E400" s="34"/>
    </row>
    <row r="401" spans="1:5">
      <c r="A401" s="34"/>
      <c r="B401" s="34"/>
      <c r="C401" s="34"/>
      <c r="D401" s="34"/>
      <c r="E401" s="34"/>
    </row>
    <row r="402" spans="1:5">
      <c r="A402" s="34"/>
      <c r="B402" s="34"/>
      <c r="C402" s="34"/>
      <c r="D402" s="34"/>
      <c r="E402" s="34"/>
    </row>
    <row r="403" spans="1:5">
      <c r="A403" s="34"/>
      <c r="B403" s="34"/>
      <c r="C403" s="34"/>
      <c r="D403" s="34"/>
      <c r="E403" s="34"/>
    </row>
    <row r="404" spans="1:5">
      <c r="A404" s="34"/>
      <c r="B404" s="34"/>
      <c r="C404" s="34"/>
      <c r="D404" s="34"/>
      <c r="E404" s="34"/>
    </row>
    <row r="405" spans="1:5">
      <c r="A405" s="34"/>
      <c r="B405" s="34"/>
      <c r="C405" s="34"/>
      <c r="D405" s="34"/>
      <c r="E405" s="34"/>
    </row>
    <row r="406" spans="1:5">
      <c r="A406" s="34"/>
      <c r="B406" s="34"/>
      <c r="C406" s="34"/>
      <c r="D406" s="34"/>
      <c r="E406" s="34"/>
    </row>
    <row r="407" spans="1:5">
      <c r="A407" s="34"/>
      <c r="B407" s="34"/>
      <c r="C407" s="34"/>
      <c r="D407" s="34"/>
      <c r="E407" s="34"/>
    </row>
  </sheetData>
  <mergeCells count="2">
    <mergeCell ref="A34:C34"/>
    <mergeCell ref="B3:C3"/>
  </mergeCells>
  <pageMargins left="0.7" right="0.7" top="0.75" bottom="0.75" header="0.3" footer="0.3"/>
  <pageSetup orientation="landscape" r:id="rId1"/>
  <headerFooter>
    <oddHeader xml:space="preserve">&amp;C&amp;"-,Bold"&amp;20Small High Funding Factors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48DEB-C03D-4A4D-9F88-74585A3633C6}">
  <dimension ref="A1:O14"/>
  <sheetViews>
    <sheetView workbookViewId="0">
      <selection sqref="A1:O5"/>
    </sheetView>
  </sheetViews>
  <sheetFormatPr defaultRowHeight="15"/>
  <cols>
    <col min="1" max="1" width="12.28515625" customWidth="1"/>
    <col min="3" max="3" width="10.5703125" customWidth="1"/>
    <col min="4" max="4" width="11.5703125" customWidth="1"/>
    <col min="5" max="5" width="11.42578125" customWidth="1"/>
  </cols>
  <sheetData>
    <row r="1" spans="1:15" ht="14.65" customHeight="1">
      <c r="A1" s="254" t="s">
        <v>902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>
      <c r="A4" s="254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15">
      <c r="A6" s="255" t="s">
        <v>903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8" spans="1:15">
      <c r="A8" s="224" t="s">
        <v>904</v>
      </c>
      <c r="B8" s="224" t="s">
        <v>905</v>
      </c>
      <c r="C8" s="224" t="s">
        <v>906</v>
      </c>
      <c r="D8" s="224" t="s">
        <v>907</v>
      </c>
      <c r="E8" s="224" t="s">
        <v>908</v>
      </c>
    </row>
    <row r="9" spans="1:15">
      <c r="A9" s="225" t="s">
        <v>911</v>
      </c>
      <c r="B9" s="256" t="s">
        <v>51</v>
      </c>
      <c r="C9" s="226">
        <v>40000</v>
      </c>
      <c r="D9" s="227">
        <f t="shared" ref="D9:D14" si="0">C9*1.1</f>
        <v>44000</v>
      </c>
      <c r="E9" s="226">
        <v>90000</v>
      </c>
    </row>
    <row r="10" spans="1:15">
      <c r="A10" s="225" t="s">
        <v>199</v>
      </c>
      <c r="B10" s="228">
        <v>1.9E-2</v>
      </c>
      <c r="C10" s="226">
        <v>40760</v>
      </c>
      <c r="D10" s="227">
        <f t="shared" si="0"/>
        <v>44836</v>
      </c>
      <c r="E10" s="226">
        <v>91710</v>
      </c>
    </row>
    <row r="11" spans="1:15">
      <c r="A11" s="225" t="s">
        <v>200</v>
      </c>
      <c r="B11" s="228">
        <v>0.02</v>
      </c>
      <c r="C11" s="226">
        <v>41575</v>
      </c>
      <c r="D11" s="227">
        <f t="shared" si="0"/>
        <v>45732.500000000007</v>
      </c>
      <c r="E11" s="226">
        <v>93544</v>
      </c>
    </row>
    <row r="12" spans="1:15">
      <c r="A12" s="225" t="s">
        <v>201</v>
      </c>
      <c r="B12" s="228">
        <v>1.6E-2</v>
      </c>
      <c r="C12" s="226">
        <v>42240</v>
      </c>
      <c r="D12" s="227">
        <f t="shared" si="0"/>
        <v>46464.000000000007</v>
      </c>
      <c r="E12" s="226">
        <v>95041</v>
      </c>
    </row>
    <row r="13" spans="1:15">
      <c r="A13" s="225" t="s">
        <v>202</v>
      </c>
      <c r="B13" s="228">
        <v>0.02</v>
      </c>
      <c r="C13" s="226">
        <v>43085</v>
      </c>
      <c r="D13" s="227">
        <f t="shared" si="0"/>
        <v>47393.500000000007</v>
      </c>
      <c r="E13" s="226">
        <v>96942</v>
      </c>
    </row>
    <row r="14" spans="1:15">
      <c r="A14" s="225" t="s">
        <v>203</v>
      </c>
      <c r="B14" s="228">
        <v>5.5E-2</v>
      </c>
      <c r="C14" s="226">
        <v>45455</v>
      </c>
      <c r="D14" s="227">
        <f t="shared" si="0"/>
        <v>50000.500000000007</v>
      </c>
      <c r="E14" s="226">
        <v>102274</v>
      </c>
    </row>
  </sheetData>
  <mergeCells count="2">
    <mergeCell ref="A1:O5"/>
    <mergeCell ref="A6:O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AE2E0-97E4-4A56-9508-DDF8F1B7A85A}">
  <dimension ref="A1:O330"/>
  <sheetViews>
    <sheetView zoomScaleNormal="100" workbookViewId="0">
      <pane ySplit="7" topLeftCell="A8" activePane="bottomLeft" state="frozen"/>
      <selection pane="bottomLeft" activeCell="C2" sqref="C2"/>
    </sheetView>
  </sheetViews>
  <sheetFormatPr defaultRowHeight="15"/>
  <cols>
    <col min="1" max="1" width="6" bestFit="1" customWidth="1"/>
    <col min="2" max="2" width="1.42578125" customWidth="1"/>
    <col min="3" max="3" width="32.5703125" style="190" bestFit="1" customWidth="1"/>
    <col min="4" max="4" width="3.5703125" style="190" customWidth="1"/>
    <col min="5" max="9" width="9.5703125" style="190" customWidth="1"/>
    <col min="10" max="10" width="3.5703125" style="190" customWidth="1"/>
    <col min="11" max="15" width="9.5703125" style="171" customWidth="1"/>
  </cols>
  <sheetData>
    <row r="1" spans="1:15" s="155" customFormat="1" ht="15.75">
      <c r="C1" s="154" t="s">
        <v>889</v>
      </c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2" spans="1:15" s="155" customFormat="1" ht="15.75">
      <c r="C2" s="156" t="s">
        <v>193</v>
      </c>
      <c r="D2" s="156"/>
      <c r="E2" s="156"/>
      <c r="F2" s="156"/>
      <c r="G2" s="156"/>
      <c r="H2" s="156"/>
      <c r="I2" s="156"/>
      <c r="J2" s="156"/>
      <c r="N2" s="157"/>
      <c r="O2" s="158" t="s">
        <v>888</v>
      </c>
    </row>
    <row r="3" spans="1:15" s="155" customFormat="1" ht="12.75">
      <c r="C3" s="159"/>
      <c r="D3" s="159"/>
      <c r="E3" s="159"/>
      <c r="F3" s="159"/>
      <c r="G3" s="159"/>
      <c r="H3" s="159"/>
      <c r="I3" s="159"/>
      <c r="J3" s="159"/>
      <c r="O3" s="158" t="s">
        <v>887</v>
      </c>
    </row>
    <row r="4" spans="1:15" s="155" customFormat="1" ht="5.0999999999999996" customHeight="1"/>
    <row r="5" spans="1:15" s="155" customFormat="1" ht="15.75" customHeight="1">
      <c r="E5" s="187" t="s">
        <v>194</v>
      </c>
      <c r="F5" s="157"/>
      <c r="G5" s="157"/>
      <c r="H5" s="157"/>
      <c r="I5" s="157"/>
      <c r="J5" s="157"/>
      <c r="K5" s="157"/>
      <c r="L5" s="157"/>
      <c r="M5" s="157"/>
      <c r="N5" s="157"/>
      <c r="O5" s="157"/>
    </row>
    <row r="6" spans="1:15" s="161" customFormat="1" ht="14.25">
      <c r="C6" s="160" t="s">
        <v>195</v>
      </c>
      <c r="E6" s="162" t="s">
        <v>196</v>
      </c>
      <c r="F6" s="163"/>
      <c r="G6" s="164"/>
      <c r="H6" s="163"/>
      <c r="I6" s="163"/>
      <c r="K6" s="162" t="s">
        <v>197</v>
      </c>
      <c r="L6" s="163"/>
      <c r="M6" s="164"/>
      <c r="N6" s="163"/>
      <c r="O6" s="163"/>
    </row>
    <row r="7" spans="1:15" s="161" customFormat="1" ht="18" customHeight="1">
      <c r="C7" s="165" t="s">
        <v>198</v>
      </c>
      <c r="D7" s="166"/>
      <c r="E7" s="167" t="s">
        <v>199</v>
      </c>
      <c r="F7" s="167" t="s">
        <v>200</v>
      </c>
      <c r="G7" s="167" t="s">
        <v>201</v>
      </c>
      <c r="H7" s="167" t="s">
        <v>202</v>
      </c>
      <c r="I7" s="167" t="s">
        <v>203</v>
      </c>
      <c r="J7" s="166"/>
      <c r="K7" s="167" t="s">
        <v>199</v>
      </c>
      <c r="L7" s="167" t="s">
        <v>200</v>
      </c>
      <c r="M7" s="167" t="s">
        <v>201</v>
      </c>
      <c r="N7" s="167" t="s">
        <v>202</v>
      </c>
      <c r="O7" s="167" t="s">
        <v>203</v>
      </c>
    </row>
    <row r="8" spans="1:15" s="161" customFormat="1" ht="5.0999999999999996" customHeight="1">
      <c r="C8" s="166"/>
      <c r="D8" s="166"/>
      <c r="E8" s="166"/>
      <c r="F8" s="166"/>
      <c r="G8" s="166"/>
      <c r="H8" s="166"/>
      <c r="I8" s="166"/>
      <c r="J8" s="166"/>
      <c r="K8" s="168"/>
      <c r="L8" s="168"/>
      <c r="M8" s="168"/>
      <c r="N8" s="168"/>
      <c r="O8" s="168"/>
    </row>
    <row r="9" spans="1:15" ht="12.75" customHeight="1">
      <c r="A9" s="188" t="s">
        <v>221</v>
      </c>
      <c r="B9" s="188"/>
      <c r="C9" s="188" t="s">
        <v>222</v>
      </c>
      <c r="D9" s="188"/>
      <c r="E9" s="189">
        <v>1</v>
      </c>
      <c r="F9" s="189">
        <v>1</v>
      </c>
      <c r="G9" s="189">
        <v>1</v>
      </c>
      <c r="H9" s="189">
        <v>1</v>
      </c>
      <c r="I9" s="189">
        <v>1</v>
      </c>
      <c r="J9" s="188"/>
      <c r="K9" s="169">
        <v>1</v>
      </c>
      <c r="L9" s="169">
        <v>1</v>
      </c>
      <c r="M9" s="169">
        <v>1</v>
      </c>
      <c r="N9" s="169">
        <v>1</v>
      </c>
      <c r="O9" s="169">
        <v>1</v>
      </c>
    </row>
    <row r="10" spans="1:15" ht="12.75" customHeight="1">
      <c r="A10" s="188" t="s">
        <v>223</v>
      </c>
      <c r="C10" s="188" t="s">
        <v>224</v>
      </c>
      <c r="D10" s="188"/>
      <c r="E10" s="189">
        <v>1</v>
      </c>
      <c r="F10" s="189">
        <v>1</v>
      </c>
      <c r="G10" s="189">
        <v>1</v>
      </c>
      <c r="H10" s="189">
        <v>1</v>
      </c>
      <c r="I10" s="189">
        <v>1</v>
      </c>
      <c r="J10" s="188"/>
      <c r="K10" s="169">
        <v>1</v>
      </c>
      <c r="L10" s="169">
        <v>1</v>
      </c>
      <c r="M10" s="169">
        <v>1</v>
      </c>
      <c r="N10" s="169">
        <v>1</v>
      </c>
      <c r="O10" s="169">
        <v>1</v>
      </c>
    </row>
    <row r="11" spans="1:15" ht="12.75" customHeight="1">
      <c r="A11" s="188" t="s">
        <v>225</v>
      </c>
      <c r="C11" s="188" t="s">
        <v>226</v>
      </c>
      <c r="D11" s="188"/>
      <c r="E11" s="189">
        <v>1</v>
      </c>
      <c r="F11" s="189">
        <v>1</v>
      </c>
      <c r="G11" s="189">
        <v>1</v>
      </c>
      <c r="H11" s="189">
        <v>1</v>
      </c>
      <c r="I11" s="189">
        <v>1</v>
      </c>
      <c r="J11" s="188"/>
      <c r="K11" s="169">
        <v>1</v>
      </c>
      <c r="L11" s="169">
        <v>1</v>
      </c>
      <c r="M11" s="169">
        <v>1</v>
      </c>
      <c r="N11" s="169">
        <v>1</v>
      </c>
      <c r="O11" s="169">
        <v>1</v>
      </c>
    </row>
    <row r="12" spans="1:15" ht="12.75" customHeight="1">
      <c r="A12" s="188" t="s">
        <v>227</v>
      </c>
      <c r="C12" s="188" t="s">
        <v>228</v>
      </c>
      <c r="D12" s="188"/>
      <c r="E12" s="189">
        <v>1</v>
      </c>
      <c r="F12" s="189">
        <v>1</v>
      </c>
      <c r="G12" s="189">
        <v>1</v>
      </c>
      <c r="H12" s="189">
        <v>1</v>
      </c>
      <c r="I12" s="189">
        <v>1</v>
      </c>
      <c r="J12" s="188"/>
      <c r="K12" s="169">
        <v>1</v>
      </c>
      <c r="L12" s="169">
        <v>1</v>
      </c>
      <c r="M12" s="169">
        <v>1</v>
      </c>
      <c r="N12" s="169">
        <v>1</v>
      </c>
      <c r="O12" s="169">
        <v>1</v>
      </c>
    </row>
    <row r="13" spans="1:15" ht="12.75" customHeight="1">
      <c r="A13" s="188" t="s">
        <v>229</v>
      </c>
      <c r="C13" s="188" t="s">
        <v>230</v>
      </c>
      <c r="D13" s="188"/>
      <c r="E13" s="169">
        <v>1</v>
      </c>
      <c r="F13" s="170">
        <v>1.04</v>
      </c>
      <c r="G13" s="170">
        <v>1.04</v>
      </c>
      <c r="H13" s="170">
        <v>1.04</v>
      </c>
      <c r="I13" s="170">
        <v>1.04</v>
      </c>
      <c r="J13" s="188"/>
      <c r="K13" s="169">
        <v>1</v>
      </c>
      <c r="L13" s="169">
        <v>1</v>
      </c>
      <c r="M13" s="169">
        <v>1</v>
      </c>
      <c r="N13" s="169">
        <v>1</v>
      </c>
      <c r="O13" s="169">
        <v>1</v>
      </c>
    </row>
    <row r="14" spans="1:15" ht="12.75" customHeight="1">
      <c r="A14" s="188" t="s">
        <v>231</v>
      </c>
      <c r="C14" s="188" t="s">
        <v>232</v>
      </c>
      <c r="D14" s="188"/>
      <c r="E14" s="189">
        <v>1</v>
      </c>
      <c r="F14" s="189">
        <v>1</v>
      </c>
      <c r="G14" s="189">
        <v>1</v>
      </c>
      <c r="H14" s="189">
        <v>1</v>
      </c>
      <c r="I14" s="189">
        <v>1</v>
      </c>
      <c r="J14" s="188"/>
      <c r="K14" s="169">
        <v>1</v>
      </c>
      <c r="L14" s="169">
        <v>1</v>
      </c>
      <c r="M14" s="169">
        <v>1</v>
      </c>
      <c r="N14" s="169">
        <v>1</v>
      </c>
      <c r="O14" s="169">
        <v>1</v>
      </c>
    </row>
    <row r="15" spans="1:15" ht="12.75" customHeight="1">
      <c r="A15" s="188" t="s">
        <v>233</v>
      </c>
      <c r="C15" s="188" t="s">
        <v>234</v>
      </c>
      <c r="D15" s="188"/>
      <c r="E15" s="189">
        <v>1</v>
      </c>
      <c r="F15" s="189">
        <v>1</v>
      </c>
      <c r="G15" s="189">
        <v>1</v>
      </c>
      <c r="H15" s="189">
        <v>1</v>
      </c>
      <c r="I15" s="189">
        <v>1</v>
      </c>
      <c r="J15" s="188"/>
      <c r="K15" s="169">
        <v>1</v>
      </c>
      <c r="L15" s="169">
        <v>1</v>
      </c>
      <c r="M15" s="169">
        <v>1</v>
      </c>
      <c r="N15" s="169">
        <v>1</v>
      </c>
      <c r="O15" s="169">
        <v>1</v>
      </c>
    </row>
    <row r="16" spans="1:15" ht="12.75" customHeight="1">
      <c r="A16" s="188" t="s">
        <v>235</v>
      </c>
      <c r="C16" s="188" t="s">
        <v>236</v>
      </c>
      <c r="D16" s="188"/>
      <c r="E16" s="189">
        <v>1</v>
      </c>
      <c r="F16" s="189">
        <v>1</v>
      </c>
      <c r="G16" s="189">
        <v>1</v>
      </c>
      <c r="H16" s="189">
        <v>1</v>
      </c>
      <c r="I16" s="189">
        <v>1</v>
      </c>
      <c r="J16" s="188"/>
      <c r="K16" s="169">
        <v>1</v>
      </c>
      <c r="L16" s="169">
        <v>1</v>
      </c>
      <c r="M16" s="169">
        <v>1</v>
      </c>
      <c r="N16" s="169">
        <v>1</v>
      </c>
      <c r="O16" s="169">
        <v>1</v>
      </c>
    </row>
    <row r="17" spans="1:15" ht="12.75" customHeight="1">
      <c r="A17" s="188" t="s">
        <v>237</v>
      </c>
      <c r="C17" s="188" t="s">
        <v>238</v>
      </c>
      <c r="D17" s="188"/>
      <c r="E17" s="189">
        <v>1</v>
      </c>
      <c r="F17" s="189">
        <v>1</v>
      </c>
      <c r="G17" s="189">
        <v>1</v>
      </c>
      <c r="H17" s="189">
        <v>1</v>
      </c>
      <c r="I17" s="189">
        <v>1</v>
      </c>
      <c r="J17" s="188"/>
      <c r="K17" s="169">
        <v>1</v>
      </c>
      <c r="L17" s="169">
        <v>1</v>
      </c>
      <c r="M17" s="169">
        <v>1</v>
      </c>
      <c r="N17" s="169">
        <v>1</v>
      </c>
      <c r="O17" s="169">
        <v>1</v>
      </c>
    </row>
    <row r="18" spans="1:15" ht="12.75" customHeight="1">
      <c r="A18" s="188" t="s">
        <v>239</v>
      </c>
      <c r="C18" s="188" t="s">
        <v>240</v>
      </c>
      <c r="D18" s="188"/>
      <c r="E18" s="189">
        <v>1</v>
      </c>
      <c r="F18" s="189">
        <v>1</v>
      </c>
      <c r="G18" s="189">
        <v>1</v>
      </c>
      <c r="H18" s="189">
        <v>1</v>
      </c>
      <c r="I18" s="189">
        <v>1</v>
      </c>
      <c r="J18" s="188"/>
      <c r="K18" s="169">
        <v>1</v>
      </c>
      <c r="L18" s="169">
        <v>1</v>
      </c>
      <c r="M18" s="169">
        <v>1</v>
      </c>
      <c r="N18" s="169">
        <v>1</v>
      </c>
      <c r="O18" s="169">
        <v>1</v>
      </c>
    </row>
    <row r="19" spans="1:15" ht="12.75" customHeight="1">
      <c r="A19" s="188" t="s">
        <v>241</v>
      </c>
      <c r="C19" s="188" t="s">
        <v>242</v>
      </c>
      <c r="D19" s="188"/>
      <c r="E19" s="189">
        <v>1</v>
      </c>
      <c r="F19" s="189">
        <v>1</v>
      </c>
      <c r="G19" s="189">
        <v>1</v>
      </c>
      <c r="H19" s="189">
        <v>1</v>
      </c>
      <c r="I19" s="189">
        <v>1</v>
      </c>
      <c r="J19" s="188"/>
      <c r="K19" s="169">
        <v>1</v>
      </c>
      <c r="L19" s="169">
        <v>1</v>
      </c>
      <c r="M19" s="169">
        <v>1</v>
      </c>
      <c r="N19" s="169">
        <v>1</v>
      </c>
      <c r="O19" s="169">
        <v>1</v>
      </c>
    </row>
    <row r="20" spans="1:15" ht="12.75" customHeight="1">
      <c r="A20" s="188" t="s">
        <v>243</v>
      </c>
      <c r="C20" s="188" t="s">
        <v>244</v>
      </c>
      <c r="D20" s="188"/>
      <c r="E20" s="189">
        <v>1</v>
      </c>
      <c r="F20" s="189">
        <v>1</v>
      </c>
      <c r="G20" s="189">
        <v>1</v>
      </c>
      <c r="H20" s="189">
        <v>1</v>
      </c>
      <c r="I20" s="189">
        <v>1</v>
      </c>
      <c r="J20" s="188"/>
      <c r="K20" s="169">
        <v>1</v>
      </c>
      <c r="L20" s="169">
        <v>1</v>
      </c>
      <c r="M20" s="169">
        <v>1</v>
      </c>
      <c r="N20" s="169">
        <v>1</v>
      </c>
      <c r="O20" s="169">
        <v>1</v>
      </c>
    </row>
    <row r="21" spans="1:15" ht="12.75" customHeight="1">
      <c r="A21" s="188" t="s">
        <v>245</v>
      </c>
      <c r="C21" s="188" t="s">
        <v>246</v>
      </c>
      <c r="D21" s="188"/>
      <c r="E21" s="189">
        <v>1.06</v>
      </c>
      <c r="F21" s="189">
        <v>1.06</v>
      </c>
      <c r="G21" s="189">
        <v>1.05</v>
      </c>
      <c r="H21" s="189">
        <v>1.04</v>
      </c>
      <c r="I21" s="189">
        <v>1.03</v>
      </c>
      <c r="J21" s="188"/>
      <c r="K21" s="169">
        <v>1.06</v>
      </c>
      <c r="L21" s="169">
        <v>1.06</v>
      </c>
      <c r="M21" s="169">
        <v>1.05</v>
      </c>
      <c r="N21" s="169">
        <v>1.04</v>
      </c>
      <c r="O21" s="169">
        <v>1.03</v>
      </c>
    </row>
    <row r="22" spans="1:15" ht="12.75" customHeight="1">
      <c r="A22" s="188" t="s">
        <v>247</v>
      </c>
      <c r="C22" s="188" t="s">
        <v>248</v>
      </c>
      <c r="D22" s="188"/>
      <c r="E22" s="189">
        <v>1</v>
      </c>
      <c r="F22" s="189">
        <v>1</v>
      </c>
      <c r="G22" s="189">
        <v>1</v>
      </c>
      <c r="H22" s="189">
        <v>1</v>
      </c>
      <c r="I22" s="189">
        <v>1</v>
      </c>
      <c r="J22" s="188"/>
      <c r="K22" s="169">
        <v>1</v>
      </c>
      <c r="L22" s="169">
        <v>1</v>
      </c>
      <c r="M22" s="169">
        <v>1</v>
      </c>
      <c r="N22" s="169">
        <v>1</v>
      </c>
      <c r="O22" s="169">
        <v>1</v>
      </c>
    </row>
    <row r="23" spans="1:15" ht="12.75" customHeight="1">
      <c r="A23" s="188" t="s">
        <v>249</v>
      </c>
      <c r="C23" s="188" t="s">
        <v>250</v>
      </c>
      <c r="D23" s="188"/>
      <c r="E23" s="189">
        <v>1.06</v>
      </c>
      <c r="F23" s="189">
        <v>1.06</v>
      </c>
      <c r="G23" s="189">
        <v>1.05</v>
      </c>
      <c r="H23" s="189">
        <v>1.04</v>
      </c>
      <c r="I23" s="189">
        <v>1.03</v>
      </c>
      <c r="J23" s="188"/>
      <c r="K23" s="169">
        <v>1.06</v>
      </c>
      <c r="L23" s="169">
        <v>1.06</v>
      </c>
      <c r="M23" s="169">
        <v>1.05</v>
      </c>
      <c r="N23" s="169">
        <v>1.04</v>
      </c>
      <c r="O23" s="169">
        <v>1.03</v>
      </c>
    </row>
    <row r="24" spans="1:15" ht="12.75" customHeight="1">
      <c r="A24" s="188" t="s">
        <v>251</v>
      </c>
      <c r="C24" s="188" t="s">
        <v>252</v>
      </c>
      <c r="D24" s="188"/>
      <c r="E24" s="169">
        <v>1</v>
      </c>
      <c r="F24" s="170">
        <v>1.04</v>
      </c>
      <c r="G24" s="170">
        <v>1.04</v>
      </c>
      <c r="H24" s="170">
        <v>1.04</v>
      </c>
      <c r="I24" s="170">
        <v>1.04</v>
      </c>
      <c r="J24" s="188"/>
      <c r="K24" s="169">
        <v>1</v>
      </c>
      <c r="L24" s="169">
        <v>1</v>
      </c>
      <c r="M24" s="169">
        <v>1</v>
      </c>
      <c r="N24" s="169">
        <v>1</v>
      </c>
      <c r="O24" s="169">
        <v>1</v>
      </c>
    </row>
    <row r="25" spans="1:15" ht="12.75" customHeight="1">
      <c r="A25" s="188" t="s">
        <v>253</v>
      </c>
      <c r="C25" s="188" t="s">
        <v>254</v>
      </c>
      <c r="D25" s="188"/>
      <c r="E25" s="189">
        <v>1</v>
      </c>
      <c r="F25" s="189">
        <v>1</v>
      </c>
      <c r="G25" s="189">
        <v>1</v>
      </c>
      <c r="H25" s="189">
        <v>1</v>
      </c>
      <c r="I25" s="189">
        <v>1</v>
      </c>
      <c r="J25" s="188"/>
      <c r="K25" s="169">
        <v>1</v>
      </c>
      <c r="L25" s="169">
        <v>1</v>
      </c>
      <c r="M25" s="169">
        <v>1</v>
      </c>
      <c r="N25" s="169">
        <v>1</v>
      </c>
      <c r="O25" s="169">
        <v>1</v>
      </c>
    </row>
    <row r="26" spans="1:15" ht="12.75" customHeight="1">
      <c r="A26" s="188" t="s">
        <v>255</v>
      </c>
      <c r="C26" s="188" t="s">
        <v>256</v>
      </c>
      <c r="D26" s="188"/>
      <c r="E26" s="169">
        <v>1</v>
      </c>
      <c r="F26" s="170">
        <v>1.04</v>
      </c>
      <c r="G26" s="170">
        <v>1.04</v>
      </c>
      <c r="H26" s="170">
        <v>1.04</v>
      </c>
      <c r="I26" s="170">
        <v>1.04</v>
      </c>
      <c r="J26" s="188"/>
      <c r="K26" s="169">
        <v>1</v>
      </c>
      <c r="L26" s="169">
        <v>1</v>
      </c>
      <c r="M26" s="169">
        <v>1</v>
      </c>
      <c r="N26" s="169">
        <v>1</v>
      </c>
      <c r="O26" s="169">
        <v>1</v>
      </c>
    </row>
    <row r="27" spans="1:15" ht="12.75" customHeight="1">
      <c r="A27" s="188" t="s">
        <v>257</v>
      </c>
      <c r="C27" s="188" t="s">
        <v>258</v>
      </c>
      <c r="D27" s="188"/>
      <c r="E27" s="189">
        <v>1</v>
      </c>
      <c r="F27" s="189">
        <v>1</v>
      </c>
      <c r="G27" s="189">
        <v>1</v>
      </c>
      <c r="H27" s="189">
        <v>1</v>
      </c>
      <c r="I27" s="189">
        <v>1</v>
      </c>
      <c r="J27" s="188"/>
      <c r="K27" s="169">
        <v>1</v>
      </c>
      <c r="L27" s="169">
        <v>1</v>
      </c>
      <c r="M27" s="169">
        <v>1</v>
      </c>
      <c r="N27" s="169">
        <v>1</v>
      </c>
      <c r="O27" s="169">
        <v>1</v>
      </c>
    </row>
    <row r="28" spans="1:15" ht="12.75" customHeight="1">
      <c r="A28" s="188" t="s">
        <v>259</v>
      </c>
      <c r="C28" s="188" t="s">
        <v>260</v>
      </c>
      <c r="D28" s="188"/>
      <c r="E28" s="189">
        <v>1.06</v>
      </c>
      <c r="F28" s="189">
        <v>1.06</v>
      </c>
      <c r="G28" s="189">
        <v>1.05</v>
      </c>
      <c r="H28" s="189">
        <v>1.04</v>
      </c>
      <c r="I28" s="189">
        <v>1.03</v>
      </c>
      <c r="J28" s="188"/>
      <c r="K28" s="169">
        <v>1.06</v>
      </c>
      <c r="L28" s="169">
        <v>1.06</v>
      </c>
      <c r="M28" s="169">
        <v>1.05</v>
      </c>
      <c r="N28" s="169">
        <v>1.04</v>
      </c>
      <c r="O28" s="169">
        <v>1.03</v>
      </c>
    </row>
    <row r="29" spans="1:15" ht="12.75" customHeight="1">
      <c r="A29" s="205" t="s">
        <v>886</v>
      </c>
      <c r="C29" s="188" t="s">
        <v>885</v>
      </c>
      <c r="D29" s="188"/>
      <c r="E29" s="189"/>
      <c r="F29" s="189"/>
      <c r="G29" s="189"/>
      <c r="H29" s="189">
        <v>1.04</v>
      </c>
      <c r="I29" s="189">
        <v>1.03</v>
      </c>
      <c r="J29" s="188"/>
      <c r="K29" s="169"/>
      <c r="L29" s="169"/>
      <c r="M29" s="169"/>
      <c r="N29" s="189">
        <v>1.04</v>
      </c>
      <c r="O29" s="189">
        <v>1.03</v>
      </c>
    </row>
    <row r="30" spans="1:15" ht="12.75" customHeight="1">
      <c r="A30" s="188" t="s">
        <v>261</v>
      </c>
      <c r="C30" s="188" t="s">
        <v>262</v>
      </c>
      <c r="D30" s="188"/>
      <c r="E30" s="189">
        <v>1.06</v>
      </c>
      <c r="F30" s="189">
        <v>1.06</v>
      </c>
      <c r="G30" s="189">
        <v>1.05</v>
      </c>
      <c r="H30" s="189">
        <v>1.04</v>
      </c>
      <c r="I30" s="189">
        <v>1.03</v>
      </c>
      <c r="J30" s="188"/>
      <c r="K30" s="169">
        <v>1.06</v>
      </c>
      <c r="L30" s="169">
        <v>1.06</v>
      </c>
      <c r="M30" s="169">
        <v>1.05</v>
      </c>
      <c r="N30" s="169">
        <v>1.04</v>
      </c>
      <c r="O30" s="169">
        <v>1.03</v>
      </c>
    </row>
    <row r="31" spans="1:15" ht="12.75" customHeight="1">
      <c r="A31" s="188" t="s">
        <v>263</v>
      </c>
      <c r="C31" s="188" t="s">
        <v>264</v>
      </c>
      <c r="D31" s="188"/>
      <c r="E31" s="189">
        <v>1</v>
      </c>
      <c r="F31" s="189">
        <v>1</v>
      </c>
      <c r="G31" s="189">
        <v>1</v>
      </c>
      <c r="H31" s="189">
        <v>1</v>
      </c>
      <c r="I31" s="189">
        <v>1</v>
      </c>
      <c r="J31" s="188"/>
      <c r="K31" s="169">
        <v>1</v>
      </c>
      <c r="L31" s="169">
        <v>1</v>
      </c>
      <c r="M31" s="169">
        <v>1</v>
      </c>
      <c r="N31" s="169">
        <v>1</v>
      </c>
      <c r="O31" s="169">
        <v>1</v>
      </c>
    </row>
    <row r="32" spans="1:15" ht="12.75" customHeight="1">
      <c r="A32" s="188" t="s">
        <v>265</v>
      </c>
      <c r="C32" s="188" t="s">
        <v>266</v>
      </c>
      <c r="D32" s="188"/>
      <c r="E32" s="189">
        <v>1.06</v>
      </c>
      <c r="F32" s="189">
        <v>1.06</v>
      </c>
      <c r="G32" s="189">
        <v>1.06</v>
      </c>
      <c r="H32" s="189">
        <v>1.06</v>
      </c>
      <c r="I32" s="189">
        <v>1.06</v>
      </c>
      <c r="J32" s="188"/>
      <c r="K32" s="169">
        <v>1.06</v>
      </c>
      <c r="L32" s="169">
        <v>1.06</v>
      </c>
      <c r="M32" s="169">
        <v>1.06</v>
      </c>
      <c r="N32" s="169">
        <v>1.06</v>
      </c>
      <c r="O32" s="169">
        <v>1.06</v>
      </c>
    </row>
    <row r="33" spans="1:15" ht="12.75" customHeight="1">
      <c r="A33" s="188" t="s">
        <v>267</v>
      </c>
      <c r="C33" s="188" t="s">
        <v>268</v>
      </c>
      <c r="D33" s="188"/>
      <c r="E33" s="189">
        <v>1</v>
      </c>
      <c r="F33" s="189">
        <v>1</v>
      </c>
      <c r="G33" s="189">
        <v>1</v>
      </c>
      <c r="H33" s="189">
        <v>1</v>
      </c>
      <c r="I33" s="189">
        <v>1</v>
      </c>
      <c r="J33" s="188"/>
      <c r="K33" s="169">
        <v>1</v>
      </c>
      <c r="L33" s="169">
        <v>1</v>
      </c>
      <c r="M33" s="169">
        <v>1</v>
      </c>
      <c r="N33" s="169">
        <v>1</v>
      </c>
      <c r="O33" s="169">
        <v>1</v>
      </c>
    </row>
    <row r="34" spans="1:15" ht="12.75" customHeight="1">
      <c r="A34" s="188" t="s">
        <v>269</v>
      </c>
      <c r="C34" s="188" t="s">
        <v>270</v>
      </c>
      <c r="D34" s="188"/>
      <c r="E34" s="189">
        <v>1</v>
      </c>
      <c r="F34" s="189">
        <v>1</v>
      </c>
      <c r="G34" s="189">
        <v>1</v>
      </c>
      <c r="H34" s="189">
        <v>1</v>
      </c>
      <c r="I34" s="189">
        <v>1</v>
      </c>
      <c r="J34" s="188"/>
      <c r="K34" s="169">
        <v>1</v>
      </c>
      <c r="L34" s="169">
        <v>1</v>
      </c>
      <c r="M34" s="169">
        <v>1</v>
      </c>
      <c r="N34" s="169">
        <v>1</v>
      </c>
      <c r="O34" s="169">
        <v>1</v>
      </c>
    </row>
    <row r="35" spans="1:15" ht="12.75" customHeight="1">
      <c r="A35" s="188" t="s">
        <v>271</v>
      </c>
      <c r="C35" s="188" t="s">
        <v>272</v>
      </c>
      <c r="D35" s="188"/>
      <c r="E35" s="189">
        <v>1</v>
      </c>
      <c r="F35" s="189">
        <v>1</v>
      </c>
      <c r="G35" s="189">
        <v>1</v>
      </c>
      <c r="H35" s="189">
        <v>1</v>
      </c>
      <c r="I35" s="189">
        <v>1</v>
      </c>
      <c r="J35" s="188"/>
      <c r="K35" s="169">
        <v>1</v>
      </c>
      <c r="L35" s="169">
        <v>1</v>
      </c>
      <c r="M35" s="169">
        <v>1</v>
      </c>
      <c r="N35" s="169">
        <v>1</v>
      </c>
      <c r="O35" s="169">
        <v>1</v>
      </c>
    </row>
    <row r="36" spans="1:15" ht="12.75" customHeight="1">
      <c r="A36" s="188" t="s">
        <v>273</v>
      </c>
      <c r="C36" s="188" t="s">
        <v>274</v>
      </c>
      <c r="D36" s="188"/>
      <c r="E36" s="189">
        <v>1.06</v>
      </c>
      <c r="F36" s="189">
        <v>1.06</v>
      </c>
      <c r="G36" s="189">
        <v>1.06</v>
      </c>
      <c r="H36" s="189">
        <v>1.06</v>
      </c>
      <c r="I36" s="189">
        <v>1.06</v>
      </c>
      <c r="J36" s="188"/>
      <c r="K36" s="169">
        <v>1.06</v>
      </c>
      <c r="L36" s="169">
        <v>1.06</v>
      </c>
      <c r="M36" s="169">
        <v>1.06</v>
      </c>
      <c r="N36" s="169">
        <v>1.06</v>
      </c>
      <c r="O36" s="169">
        <v>1.06</v>
      </c>
    </row>
    <row r="37" spans="1:15" ht="12.75" customHeight="1">
      <c r="A37" s="188" t="s">
        <v>275</v>
      </c>
      <c r="C37" s="188" t="s">
        <v>276</v>
      </c>
      <c r="D37" s="188"/>
      <c r="E37" s="189">
        <v>1.06</v>
      </c>
      <c r="F37" s="189">
        <v>1.06</v>
      </c>
      <c r="G37" s="189">
        <v>1.06</v>
      </c>
      <c r="H37" s="189">
        <v>1.06</v>
      </c>
      <c r="I37" s="189">
        <v>1.06</v>
      </c>
      <c r="J37" s="188"/>
      <c r="K37" s="169">
        <v>1.06</v>
      </c>
      <c r="L37" s="169">
        <v>1.06</v>
      </c>
      <c r="M37" s="169">
        <v>1.06</v>
      </c>
      <c r="N37" s="169">
        <v>1.06</v>
      </c>
      <c r="O37" s="169">
        <v>1.06</v>
      </c>
    </row>
    <row r="38" spans="1:15" ht="12.75" customHeight="1">
      <c r="A38" s="188" t="s">
        <v>277</v>
      </c>
      <c r="C38" s="188" t="s">
        <v>278</v>
      </c>
      <c r="D38" s="188"/>
      <c r="E38" s="169">
        <v>1.06</v>
      </c>
      <c r="F38" s="170">
        <v>1.1000000000000001</v>
      </c>
      <c r="G38" s="170">
        <v>1.1000000000000001</v>
      </c>
      <c r="H38" s="170">
        <v>1.1000000000000001</v>
      </c>
      <c r="I38" s="170">
        <v>1.1000000000000001</v>
      </c>
      <c r="J38" s="188"/>
      <c r="K38" s="169">
        <v>1.06</v>
      </c>
      <c r="L38" s="169">
        <v>1.06</v>
      </c>
      <c r="M38" s="169">
        <v>1.06</v>
      </c>
      <c r="N38" s="169">
        <v>1.06</v>
      </c>
      <c r="O38" s="169">
        <v>1.06</v>
      </c>
    </row>
    <row r="39" spans="1:15" ht="12.75" customHeight="1">
      <c r="A39" s="188" t="s">
        <v>279</v>
      </c>
      <c r="C39" s="188" t="s">
        <v>280</v>
      </c>
      <c r="D39" s="188"/>
      <c r="E39" s="189">
        <v>1</v>
      </c>
      <c r="F39" s="189">
        <v>1</v>
      </c>
      <c r="G39" s="189">
        <v>1</v>
      </c>
      <c r="H39" s="189">
        <v>1</v>
      </c>
      <c r="I39" s="189">
        <v>1</v>
      </c>
      <c r="J39" s="188"/>
      <c r="K39" s="169">
        <v>1</v>
      </c>
      <c r="L39" s="169">
        <v>1</v>
      </c>
      <c r="M39" s="169">
        <v>1</v>
      </c>
      <c r="N39" s="169">
        <v>1</v>
      </c>
      <c r="O39" s="169">
        <v>1</v>
      </c>
    </row>
    <row r="40" spans="1:15" ht="12.75" customHeight="1">
      <c r="A40" s="188" t="s">
        <v>281</v>
      </c>
      <c r="C40" s="188" t="s">
        <v>282</v>
      </c>
      <c r="D40" s="188"/>
      <c r="E40" s="189">
        <v>1.06</v>
      </c>
      <c r="F40" s="189">
        <v>1.06</v>
      </c>
      <c r="G40" s="189">
        <v>1.06</v>
      </c>
      <c r="H40" s="189">
        <v>1.06</v>
      </c>
      <c r="I40" s="189">
        <v>1.06</v>
      </c>
      <c r="J40" s="188"/>
      <c r="K40" s="169">
        <v>1.06</v>
      </c>
      <c r="L40" s="169">
        <v>1.06</v>
      </c>
      <c r="M40" s="169">
        <v>1.06</v>
      </c>
      <c r="N40" s="169">
        <v>1.06</v>
      </c>
      <c r="O40" s="169">
        <v>1.06</v>
      </c>
    </row>
    <row r="41" spans="1:15" ht="12.75" customHeight="1">
      <c r="A41" s="188" t="s">
        <v>283</v>
      </c>
      <c r="C41" s="188" t="s">
        <v>284</v>
      </c>
      <c r="D41" s="188"/>
      <c r="E41" s="189">
        <v>1.06</v>
      </c>
      <c r="F41" s="189">
        <v>1.06</v>
      </c>
      <c r="G41" s="189">
        <v>1.06</v>
      </c>
      <c r="H41" s="189">
        <v>1.06</v>
      </c>
      <c r="I41" s="189">
        <v>1.06</v>
      </c>
      <c r="J41" s="188"/>
      <c r="K41" s="169">
        <v>1.06</v>
      </c>
      <c r="L41" s="169">
        <v>1.06</v>
      </c>
      <c r="M41" s="169">
        <v>1.06</v>
      </c>
      <c r="N41" s="169">
        <v>1.06</v>
      </c>
      <c r="O41" s="169">
        <v>1.06</v>
      </c>
    </row>
    <row r="42" spans="1:15" ht="12.75" customHeight="1">
      <c r="A42" s="188" t="s">
        <v>285</v>
      </c>
      <c r="C42" s="188" t="s">
        <v>286</v>
      </c>
      <c r="D42" s="188"/>
      <c r="E42" s="189">
        <v>1.1200000000000001</v>
      </c>
      <c r="F42" s="189">
        <v>1.1200000000000001</v>
      </c>
      <c r="G42" s="189">
        <v>1.1100000000000001</v>
      </c>
      <c r="H42" s="189">
        <v>1.1000000000000001</v>
      </c>
      <c r="I42" s="189">
        <v>1.0900000000000001</v>
      </c>
      <c r="J42" s="188"/>
      <c r="K42" s="169">
        <v>1.1200000000000001</v>
      </c>
      <c r="L42" s="169">
        <v>1.1200000000000001</v>
      </c>
      <c r="M42" s="169">
        <v>1.1100000000000001</v>
      </c>
      <c r="N42" s="169">
        <v>1.1000000000000001</v>
      </c>
      <c r="O42" s="169">
        <v>1.0900000000000001</v>
      </c>
    </row>
    <row r="43" spans="1:15" ht="12.75" customHeight="1">
      <c r="A43" s="188" t="s">
        <v>287</v>
      </c>
      <c r="C43" s="188" t="s">
        <v>288</v>
      </c>
      <c r="D43" s="188"/>
      <c r="E43" s="189">
        <v>1.06</v>
      </c>
      <c r="F43" s="189">
        <v>1.06</v>
      </c>
      <c r="G43" s="189">
        <v>1.06</v>
      </c>
      <c r="H43" s="189">
        <v>1.06</v>
      </c>
      <c r="I43" s="189">
        <v>1.06</v>
      </c>
      <c r="J43" s="188"/>
      <c r="K43" s="169">
        <v>1.06</v>
      </c>
      <c r="L43" s="169">
        <v>1.06</v>
      </c>
      <c r="M43" s="169">
        <v>1.06</v>
      </c>
      <c r="N43" s="169">
        <v>1.06</v>
      </c>
      <c r="O43" s="169">
        <v>1.06</v>
      </c>
    </row>
    <row r="44" spans="1:15" ht="12.75" customHeight="1">
      <c r="A44" s="188" t="s">
        <v>289</v>
      </c>
      <c r="C44" s="188" t="s">
        <v>290</v>
      </c>
      <c r="D44" s="188"/>
      <c r="E44" s="189">
        <v>1.06</v>
      </c>
      <c r="F44" s="189">
        <v>1.06</v>
      </c>
      <c r="G44" s="189">
        <v>1.06</v>
      </c>
      <c r="H44" s="189">
        <v>1.06</v>
      </c>
      <c r="I44" s="189">
        <v>1.06</v>
      </c>
      <c r="J44" s="188"/>
      <c r="K44" s="169">
        <v>1.06</v>
      </c>
      <c r="L44" s="169">
        <v>1.06</v>
      </c>
      <c r="M44" s="169">
        <v>1.06</v>
      </c>
      <c r="N44" s="169">
        <v>1.06</v>
      </c>
      <c r="O44" s="169">
        <v>1.06</v>
      </c>
    </row>
    <row r="45" spans="1:15" ht="12.75" customHeight="1">
      <c r="A45" s="188" t="s">
        <v>291</v>
      </c>
      <c r="C45" s="188" t="s">
        <v>292</v>
      </c>
      <c r="D45" s="188"/>
      <c r="E45" s="189">
        <v>1</v>
      </c>
      <c r="F45" s="189">
        <v>1</v>
      </c>
      <c r="G45" s="189">
        <v>1</v>
      </c>
      <c r="H45" s="189">
        <v>1</v>
      </c>
      <c r="I45" s="189">
        <v>1</v>
      </c>
      <c r="J45" s="188"/>
      <c r="K45" s="169">
        <v>1</v>
      </c>
      <c r="L45" s="169">
        <v>1</v>
      </c>
      <c r="M45" s="169">
        <v>1</v>
      </c>
      <c r="N45" s="169">
        <v>1</v>
      </c>
      <c r="O45" s="169">
        <v>1</v>
      </c>
    </row>
    <row r="46" spans="1:15" ht="12.75" customHeight="1">
      <c r="A46" s="188" t="s">
        <v>293</v>
      </c>
      <c r="C46" s="188" t="s">
        <v>294</v>
      </c>
      <c r="D46" s="188"/>
      <c r="E46" s="189">
        <v>1</v>
      </c>
      <c r="F46" s="189">
        <v>1</v>
      </c>
      <c r="G46" s="189">
        <v>1</v>
      </c>
      <c r="H46" s="189">
        <v>1</v>
      </c>
      <c r="I46" s="189">
        <v>1</v>
      </c>
      <c r="J46" s="188"/>
      <c r="K46" s="169">
        <v>1</v>
      </c>
      <c r="L46" s="169">
        <v>1</v>
      </c>
      <c r="M46" s="169">
        <v>1</v>
      </c>
      <c r="N46" s="169">
        <v>1</v>
      </c>
      <c r="O46" s="169">
        <v>1</v>
      </c>
    </row>
    <row r="47" spans="1:15" ht="12.75" customHeight="1">
      <c r="A47" s="188" t="s">
        <v>295</v>
      </c>
      <c r="C47" s="188" t="s">
        <v>296</v>
      </c>
      <c r="D47" s="188"/>
      <c r="E47" s="189">
        <v>1</v>
      </c>
      <c r="F47" s="189">
        <v>1</v>
      </c>
      <c r="G47" s="189">
        <v>1</v>
      </c>
      <c r="H47" s="189">
        <v>1</v>
      </c>
      <c r="I47" s="189">
        <v>1</v>
      </c>
      <c r="J47" s="188"/>
      <c r="K47" s="169">
        <v>1</v>
      </c>
      <c r="L47" s="169">
        <v>1</v>
      </c>
      <c r="M47" s="169">
        <v>1</v>
      </c>
      <c r="N47" s="169">
        <v>1</v>
      </c>
      <c r="O47" s="169">
        <v>1</v>
      </c>
    </row>
    <row r="48" spans="1:15" ht="12.75" customHeight="1">
      <c r="A48" s="188" t="s">
        <v>297</v>
      </c>
      <c r="C48" s="188" t="s">
        <v>298</v>
      </c>
      <c r="D48" s="188"/>
      <c r="E48" s="169">
        <v>1</v>
      </c>
      <c r="F48" s="170">
        <v>1.04</v>
      </c>
      <c r="G48" s="170">
        <v>1.04</v>
      </c>
      <c r="H48" s="170">
        <v>1.04</v>
      </c>
      <c r="I48" s="170">
        <v>1.04</v>
      </c>
      <c r="J48" s="188"/>
      <c r="K48" s="169">
        <v>1</v>
      </c>
      <c r="L48" s="169">
        <v>1</v>
      </c>
      <c r="M48" s="169">
        <v>1</v>
      </c>
      <c r="N48" s="169">
        <v>1</v>
      </c>
      <c r="O48" s="169">
        <v>1</v>
      </c>
    </row>
    <row r="49" spans="1:15" ht="12.75" customHeight="1">
      <c r="A49" s="188" t="s">
        <v>299</v>
      </c>
      <c r="C49" s="188" t="s">
        <v>300</v>
      </c>
      <c r="D49" s="188"/>
      <c r="E49" s="189">
        <v>1</v>
      </c>
      <c r="F49" s="189">
        <v>1</v>
      </c>
      <c r="G49" s="189">
        <v>1</v>
      </c>
      <c r="H49" s="189">
        <v>1</v>
      </c>
      <c r="I49" s="189">
        <v>1</v>
      </c>
      <c r="J49" s="188"/>
      <c r="K49" s="169">
        <v>1</v>
      </c>
      <c r="L49" s="169">
        <v>1</v>
      </c>
      <c r="M49" s="169">
        <v>1</v>
      </c>
      <c r="N49" s="169">
        <v>1</v>
      </c>
      <c r="O49" s="169">
        <v>1</v>
      </c>
    </row>
    <row r="50" spans="1:15" ht="12.75" customHeight="1">
      <c r="A50" s="188" t="s">
        <v>301</v>
      </c>
      <c r="C50" s="188" t="s">
        <v>302</v>
      </c>
      <c r="D50" s="188"/>
      <c r="E50" s="189">
        <v>1</v>
      </c>
      <c r="F50" s="189">
        <v>1</v>
      </c>
      <c r="G50" s="189">
        <v>1</v>
      </c>
      <c r="H50" s="189">
        <v>1</v>
      </c>
      <c r="I50" s="189">
        <v>1</v>
      </c>
      <c r="J50" s="188"/>
      <c r="K50" s="169">
        <v>1</v>
      </c>
      <c r="L50" s="169">
        <v>1</v>
      </c>
      <c r="M50" s="169">
        <v>1</v>
      </c>
      <c r="N50" s="169">
        <v>1</v>
      </c>
      <c r="O50" s="169">
        <v>1</v>
      </c>
    </row>
    <row r="51" spans="1:15" ht="12.75" customHeight="1">
      <c r="A51" s="188" t="s">
        <v>303</v>
      </c>
      <c r="C51" s="188" t="s">
        <v>304</v>
      </c>
      <c r="D51" s="188"/>
      <c r="E51" s="189">
        <v>1</v>
      </c>
      <c r="F51" s="189">
        <v>1</v>
      </c>
      <c r="G51" s="189">
        <v>1</v>
      </c>
      <c r="H51" s="189">
        <v>1</v>
      </c>
      <c r="I51" s="189">
        <v>1</v>
      </c>
      <c r="J51" s="188"/>
      <c r="K51" s="169">
        <v>1</v>
      </c>
      <c r="L51" s="169">
        <v>1</v>
      </c>
      <c r="M51" s="169">
        <v>1</v>
      </c>
      <c r="N51" s="169">
        <v>1</v>
      </c>
      <c r="O51" s="169">
        <v>1</v>
      </c>
    </row>
    <row r="52" spans="1:15" ht="12.75" customHeight="1">
      <c r="A52" s="188" t="s">
        <v>305</v>
      </c>
      <c r="C52" s="188" t="s">
        <v>306</v>
      </c>
      <c r="D52" s="188"/>
      <c r="E52" s="189">
        <v>1</v>
      </c>
      <c r="F52" s="189">
        <v>1</v>
      </c>
      <c r="G52" s="189">
        <v>1</v>
      </c>
      <c r="H52" s="189">
        <v>1</v>
      </c>
      <c r="I52" s="189">
        <v>1</v>
      </c>
      <c r="J52" s="188"/>
      <c r="K52" s="169">
        <v>1</v>
      </c>
      <c r="L52" s="169">
        <v>1</v>
      </c>
      <c r="M52" s="169">
        <v>1</v>
      </c>
      <c r="N52" s="169">
        <v>1</v>
      </c>
      <c r="O52" s="169">
        <v>1</v>
      </c>
    </row>
    <row r="53" spans="1:15" ht="12.75" customHeight="1">
      <c r="A53" s="188" t="s">
        <v>307</v>
      </c>
      <c r="C53" s="188" t="s">
        <v>308</v>
      </c>
      <c r="D53" s="188"/>
      <c r="E53" s="189">
        <v>1</v>
      </c>
      <c r="F53" s="189">
        <v>1</v>
      </c>
      <c r="G53" s="189">
        <v>1</v>
      </c>
      <c r="H53" s="189">
        <v>1</v>
      </c>
      <c r="I53" s="189">
        <v>1</v>
      </c>
      <c r="J53" s="188"/>
      <c r="K53" s="169">
        <v>1</v>
      </c>
      <c r="L53" s="169">
        <v>1</v>
      </c>
      <c r="M53" s="169">
        <v>1</v>
      </c>
      <c r="N53" s="169">
        <v>1</v>
      </c>
      <c r="O53" s="169">
        <v>1</v>
      </c>
    </row>
    <row r="54" spans="1:15" ht="12.75" customHeight="1">
      <c r="A54" s="188" t="s">
        <v>309</v>
      </c>
      <c r="C54" s="188" t="s">
        <v>310</v>
      </c>
      <c r="D54" s="188"/>
      <c r="E54" s="189">
        <v>1</v>
      </c>
      <c r="F54" s="189">
        <v>1</v>
      </c>
      <c r="G54" s="189">
        <v>1</v>
      </c>
      <c r="H54" s="189">
        <v>1</v>
      </c>
      <c r="I54" s="189">
        <v>1</v>
      </c>
      <c r="J54" s="188"/>
      <c r="K54" s="169">
        <v>1</v>
      </c>
      <c r="L54" s="169">
        <v>1</v>
      </c>
      <c r="M54" s="169">
        <v>1</v>
      </c>
      <c r="N54" s="169">
        <v>1</v>
      </c>
      <c r="O54" s="169">
        <v>1</v>
      </c>
    </row>
    <row r="55" spans="1:15" ht="12.75" customHeight="1">
      <c r="A55" s="188" t="s">
        <v>311</v>
      </c>
      <c r="C55" s="188" t="s">
        <v>312</v>
      </c>
      <c r="D55" s="188"/>
      <c r="E55" s="189">
        <v>1</v>
      </c>
      <c r="F55" s="189">
        <v>1</v>
      </c>
      <c r="G55" s="189">
        <v>1</v>
      </c>
      <c r="H55" s="189">
        <v>1</v>
      </c>
      <c r="I55" s="189">
        <v>1</v>
      </c>
      <c r="J55" s="188"/>
      <c r="K55" s="169">
        <v>1</v>
      </c>
      <c r="L55" s="169">
        <v>1</v>
      </c>
      <c r="M55" s="169">
        <v>1</v>
      </c>
      <c r="N55" s="169">
        <v>1</v>
      </c>
      <c r="O55" s="169">
        <v>1</v>
      </c>
    </row>
    <row r="56" spans="1:15" ht="12.75" customHeight="1">
      <c r="A56" s="188" t="s">
        <v>313</v>
      </c>
      <c r="C56" s="188" t="s">
        <v>314</v>
      </c>
      <c r="D56" s="188"/>
      <c r="E56" s="189">
        <v>1</v>
      </c>
      <c r="F56" s="189">
        <v>1</v>
      </c>
      <c r="G56" s="189">
        <v>1</v>
      </c>
      <c r="H56" s="189">
        <v>1</v>
      </c>
      <c r="I56" s="189">
        <v>1</v>
      </c>
      <c r="J56" s="188"/>
      <c r="K56" s="169">
        <v>1</v>
      </c>
      <c r="L56" s="169">
        <v>1</v>
      </c>
      <c r="M56" s="169">
        <v>1</v>
      </c>
      <c r="N56" s="169">
        <v>1</v>
      </c>
      <c r="O56" s="169">
        <v>1</v>
      </c>
    </row>
    <row r="57" spans="1:15" ht="12.75" customHeight="1">
      <c r="A57" s="188" t="s">
        <v>315</v>
      </c>
      <c r="C57" s="188" t="s">
        <v>316</v>
      </c>
      <c r="D57" s="188"/>
      <c r="E57" s="189">
        <v>1</v>
      </c>
      <c r="F57" s="189">
        <v>1</v>
      </c>
      <c r="G57" s="189">
        <v>1</v>
      </c>
      <c r="H57" s="189">
        <v>1</v>
      </c>
      <c r="I57" s="189">
        <v>1</v>
      </c>
      <c r="J57" s="188"/>
      <c r="K57" s="169">
        <v>1</v>
      </c>
      <c r="L57" s="169">
        <v>1</v>
      </c>
      <c r="M57" s="169">
        <v>1</v>
      </c>
      <c r="N57" s="169">
        <v>1</v>
      </c>
      <c r="O57" s="169">
        <v>1</v>
      </c>
    </row>
    <row r="58" spans="1:15" ht="12.75" customHeight="1">
      <c r="A58" s="188" t="s">
        <v>317</v>
      </c>
      <c r="C58" s="188" t="s">
        <v>318</v>
      </c>
      <c r="D58" s="188"/>
      <c r="E58" s="189">
        <v>1</v>
      </c>
      <c r="F58" s="189">
        <v>1</v>
      </c>
      <c r="G58" s="189">
        <v>1</v>
      </c>
      <c r="H58" s="189">
        <v>1</v>
      </c>
      <c r="I58" s="189">
        <v>1</v>
      </c>
      <c r="J58" s="188"/>
      <c r="K58" s="169">
        <v>1</v>
      </c>
      <c r="L58" s="169">
        <v>1</v>
      </c>
      <c r="M58" s="169">
        <v>1</v>
      </c>
      <c r="N58" s="169">
        <v>1</v>
      </c>
      <c r="O58" s="169">
        <v>1</v>
      </c>
    </row>
    <row r="59" spans="1:15" ht="12.75" customHeight="1">
      <c r="A59" s="188" t="s">
        <v>319</v>
      </c>
      <c r="C59" s="188" t="s">
        <v>320</v>
      </c>
      <c r="D59" s="188"/>
      <c r="E59" s="189">
        <v>1</v>
      </c>
      <c r="F59" s="189">
        <v>1</v>
      </c>
      <c r="G59" s="189">
        <v>1</v>
      </c>
      <c r="H59" s="189">
        <v>1</v>
      </c>
      <c r="I59" s="189">
        <v>1</v>
      </c>
      <c r="J59" s="188"/>
      <c r="K59" s="169">
        <v>1</v>
      </c>
      <c r="L59" s="169">
        <v>1</v>
      </c>
      <c r="M59" s="169">
        <v>1</v>
      </c>
      <c r="N59" s="169">
        <v>1</v>
      </c>
      <c r="O59" s="169">
        <v>1</v>
      </c>
    </row>
    <row r="60" spans="1:15" ht="12.75" customHeight="1">
      <c r="A60" s="188" t="s">
        <v>321</v>
      </c>
      <c r="C60" s="188" t="s">
        <v>322</v>
      </c>
      <c r="D60" s="188"/>
      <c r="E60" s="169">
        <v>1</v>
      </c>
      <c r="F60" s="170">
        <v>1.04</v>
      </c>
      <c r="G60" s="170">
        <v>1.04</v>
      </c>
      <c r="H60" s="170">
        <v>1.04</v>
      </c>
      <c r="I60" s="170">
        <v>1.04</v>
      </c>
      <c r="J60" s="188"/>
      <c r="K60" s="169">
        <v>1</v>
      </c>
      <c r="L60" s="169">
        <v>1</v>
      </c>
      <c r="M60" s="169">
        <v>1</v>
      </c>
      <c r="N60" s="169">
        <v>1</v>
      </c>
      <c r="O60" s="169">
        <v>1</v>
      </c>
    </row>
    <row r="61" spans="1:15" ht="12.75" customHeight="1">
      <c r="A61" s="188" t="s">
        <v>323</v>
      </c>
      <c r="C61" s="188" t="s">
        <v>324</v>
      </c>
      <c r="D61" s="188"/>
      <c r="E61" s="169">
        <v>1</v>
      </c>
      <c r="F61" s="170">
        <v>1.04</v>
      </c>
      <c r="G61" s="170">
        <v>1.04</v>
      </c>
      <c r="H61" s="170">
        <v>1.04</v>
      </c>
      <c r="I61" s="170">
        <v>1.04</v>
      </c>
      <c r="J61" s="188"/>
      <c r="K61" s="169">
        <v>1</v>
      </c>
      <c r="L61" s="169">
        <v>1</v>
      </c>
      <c r="M61" s="169">
        <v>1</v>
      </c>
      <c r="N61" s="169">
        <v>1</v>
      </c>
      <c r="O61" s="169">
        <v>1</v>
      </c>
    </row>
    <row r="62" spans="1:15" ht="12.75" customHeight="1">
      <c r="A62" s="188" t="s">
        <v>325</v>
      </c>
      <c r="C62" s="188" t="s">
        <v>326</v>
      </c>
      <c r="D62" s="188"/>
      <c r="E62" s="189">
        <v>1</v>
      </c>
      <c r="F62" s="189">
        <v>1</v>
      </c>
      <c r="G62" s="189">
        <v>1</v>
      </c>
      <c r="H62" s="189">
        <v>1</v>
      </c>
      <c r="I62" s="189">
        <v>1</v>
      </c>
      <c r="J62" s="188"/>
      <c r="K62" s="169">
        <v>1</v>
      </c>
      <c r="L62" s="169">
        <v>1</v>
      </c>
      <c r="M62" s="169">
        <v>1</v>
      </c>
      <c r="N62" s="169">
        <v>1</v>
      </c>
      <c r="O62" s="169">
        <v>1</v>
      </c>
    </row>
    <row r="63" spans="1:15" ht="12.75" customHeight="1">
      <c r="A63" s="188" t="s">
        <v>327</v>
      </c>
      <c r="C63" s="188" t="s">
        <v>328</v>
      </c>
      <c r="D63" s="188"/>
      <c r="E63" s="169">
        <v>1</v>
      </c>
      <c r="F63" s="170">
        <v>1.04</v>
      </c>
      <c r="G63" s="170">
        <v>1.04</v>
      </c>
      <c r="H63" s="170">
        <v>1.04</v>
      </c>
      <c r="I63" s="170">
        <v>1.04</v>
      </c>
      <c r="J63" s="188"/>
      <c r="K63" s="169">
        <v>1</v>
      </c>
      <c r="L63" s="169">
        <v>1</v>
      </c>
      <c r="M63" s="169">
        <v>1</v>
      </c>
      <c r="N63" s="169">
        <v>1</v>
      </c>
      <c r="O63" s="169">
        <v>1</v>
      </c>
    </row>
    <row r="64" spans="1:15" ht="12.75" customHeight="1">
      <c r="A64" s="188" t="s">
        <v>329</v>
      </c>
      <c r="C64" s="188" t="s">
        <v>330</v>
      </c>
      <c r="D64" s="188"/>
      <c r="E64" s="189">
        <v>1</v>
      </c>
      <c r="F64" s="189">
        <v>1</v>
      </c>
      <c r="G64" s="189">
        <v>1</v>
      </c>
      <c r="H64" s="189">
        <v>1</v>
      </c>
      <c r="I64" s="189">
        <v>1</v>
      </c>
      <c r="J64" s="188"/>
      <c r="K64" s="169">
        <v>1</v>
      </c>
      <c r="L64" s="169">
        <v>1</v>
      </c>
      <c r="M64" s="169">
        <v>1</v>
      </c>
      <c r="N64" s="169">
        <v>1</v>
      </c>
      <c r="O64" s="169">
        <v>1</v>
      </c>
    </row>
    <row r="65" spans="1:15" ht="12.75" customHeight="1">
      <c r="A65" s="188" t="s">
        <v>331</v>
      </c>
      <c r="C65" s="188" t="s">
        <v>332</v>
      </c>
      <c r="D65" s="188"/>
      <c r="E65" s="189">
        <v>1</v>
      </c>
      <c r="F65" s="189">
        <v>1</v>
      </c>
      <c r="G65" s="189">
        <v>1</v>
      </c>
      <c r="H65" s="189">
        <v>1</v>
      </c>
      <c r="I65" s="189">
        <v>1</v>
      </c>
      <c r="J65" s="188"/>
      <c r="K65" s="169">
        <v>1</v>
      </c>
      <c r="L65" s="169">
        <v>1</v>
      </c>
      <c r="M65" s="169">
        <v>1</v>
      </c>
      <c r="N65" s="169">
        <v>1</v>
      </c>
      <c r="O65" s="169">
        <v>1</v>
      </c>
    </row>
    <row r="66" spans="1:15" ht="12.75" customHeight="1">
      <c r="A66" s="188" t="s">
        <v>333</v>
      </c>
      <c r="C66" s="188" t="s">
        <v>334</v>
      </c>
      <c r="D66" s="188"/>
      <c r="E66" s="189">
        <v>1</v>
      </c>
      <c r="F66" s="189">
        <v>1</v>
      </c>
      <c r="G66" s="189">
        <v>1</v>
      </c>
      <c r="H66" s="189">
        <v>1</v>
      </c>
      <c r="I66" s="189">
        <v>1</v>
      </c>
      <c r="J66" s="188"/>
      <c r="K66" s="169">
        <v>1</v>
      </c>
      <c r="L66" s="169">
        <v>1</v>
      </c>
      <c r="M66" s="169">
        <v>1</v>
      </c>
      <c r="N66" s="169">
        <v>1</v>
      </c>
      <c r="O66" s="169">
        <v>1</v>
      </c>
    </row>
    <row r="67" spans="1:15" ht="12.75" customHeight="1">
      <c r="A67" s="188" t="s">
        <v>335</v>
      </c>
      <c r="C67" s="188" t="s">
        <v>336</v>
      </c>
      <c r="D67" s="188"/>
      <c r="E67" s="169">
        <v>1</v>
      </c>
      <c r="F67" s="170">
        <v>1.04</v>
      </c>
      <c r="G67" s="170">
        <v>1.04</v>
      </c>
      <c r="H67" s="170">
        <v>1.04</v>
      </c>
      <c r="I67" s="170">
        <v>1.04</v>
      </c>
      <c r="J67" s="188"/>
      <c r="K67" s="169">
        <v>1</v>
      </c>
      <c r="L67" s="169">
        <v>1</v>
      </c>
      <c r="M67" s="169">
        <v>1</v>
      </c>
      <c r="N67" s="169">
        <v>1</v>
      </c>
      <c r="O67" s="169">
        <v>1</v>
      </c>
    </row>
    <row r="68" spans="1:15" ht="12.75" customHeight="1">
      <c r="A68" s="188" t="s">
        <v>337</v>
      </c>
      <c r="C68" s="188" t="s">
        <v>338</v>
      </c>
      <c r="D68" s="188"/>
      <c r="E68" s="169">
        <v>1</v>
      </c>
      <c r="F68" s="170">
        <v>1.04</v>
      </c>
      <c r="G68" s="170">
        <v>1.04</v>
      </c>
      <c r="H68" s="170">
        <v>1.04</v>
      </c>
      <c r="I68" s="170">
        <v>1.04</v>
      </c>
      <c r="J68" s="188"/>
      <c r="K68" s="169">
        <v>1</v>
      </c>
      <c r="L68" s="169">
        <v>1</v>
      </c>
      <c r="M68" s="169">
        <v>1</v>
      </c>
      <c r="N68" s="169">
        <v>1</v>
      </c>
      <c r="O68" s="169">
        <v>1</v>
      </c>
    </row>
    <row r="69" spans="1:15" ht="12.75" customHeight="1">
      <c r="A69" s="188" t="s">
        <v>339</v>
      </c>
      <c r="C69" s="188" t="s">
        <v>340</v>
      </c>
      <c r="D69" s="188"/>
      <c r="E69" s="189">
        <v>1</v>
      </c>
      <c r="F69" s="189">
        <v>1</v>
      </c>
      <c r="G69" s="189">
        <v>1</v>
      </c>
      <c r="H69" s="189">
        <v>1</v>
      </c>
      <c r="I69" s="189">
        <v>1</v>
      </c>
      <c r="J69" s="188"/>
      <c r="K69" s="169">
        <v>1</v>
      </c>
      <c r="L69" s="169">
        <v>1</v>
      </c>
      <c r="M69" s="169">
        <v>1</v>
      </c>
      <c r="N69" s="169">
        <v>1</v>
      </c>
      <c r="O69" s="169">
        <v>1</v>
      </c>
    </row>
    <row r="70" spans="1:15" ht="12.75" customHeight="1">
      <c r="A70" s="188" t="s">
        <v>341</v>
      </c>
      <c r="C70" s="188" t="s">
        <v>342</v>
      </c>
      <c r="D70" s="188"/>
      <c r="E70" s="189">
        <v>1</v>
      </c>
      <c r="F70" s="189">
        <v>1</v>
      </c>
      <c r="G70" s="189">
        <v>1</v>
      </c>
      <c r="H70" s="189">
        <v>1</v>
      </c>
      <c r="I70" s="189">
        <v>1</v>
      </c>
      <c r="J70" s="188"/>
      <c r="K70" s="169">
        <v>1</v>
      </c>
      <c r="L70" s="169">
        <v>1</v>
      </c>
      <c r="M70" s="169">
        <v>1</v>
      </c>
      <c r="N70" s="169">
        <v>1</v>
      </c>
      <c r="O70" s="169">
        <v>1</v>
      </c>
    </row>
    <row r="71" spans="1:15" ht="12.75" customHeight="1">
      <c r="A71" s="188" t="s">
        <v>343</v>
      </c>
      <c r="C71" s="188" t="s">
        <v>344</v>
      </c>
      <c r="D71" s="188"/>
      <c r="E71" s="189">
        <v>1</v>
      </c>
      <c r="F71" s="189">
        <v>1</v>
      </c>
      <c r="G71" s="189">
        <v>1</v>
      </c>
      <c r="H71" s="189">
        <v>1</v>
      </c>
      <c r="I71" s="189">
        <v>1</v>
      </c>
      <c r="J71" s="188"/>
      <c r="K71" s="169">
        <v>1</v>
      </c>
      <c r="L71" s="169">
        <v>1</v>
      </c>
      <c r="M71" s="169">
        <v>1</v>
      </c>
      <c r="N71" s="169">
        <v>1</v>
      </c>
      <c r="O71" s="169">
        <v>1</v>
      </c>
    </row>
    <row r="72" spans="1:15" ht="12.75" customHeight="1">
      <c r="A72" s="188" t="s">
        <v>345</v>
      </c>
      <c r="C72" s="188" t="s">
        <v>346</v>
      </c>
      <c r="D72" s="188"/>
      <c r="E72" s="189">
        <v>1</v>
      </c>
      <c r="F72" s="189">
        <v>1</v>
      </c>
      <c r="G72" s="189">
        <v>1</v>
      </c>
      <c r="H72" s="189">
        <v>1</v>
      </c>
      <c r="I72" s="189">
        <v>1</v>
      </c>
      <c r="J72" s="188"/>
      <c r="K72" s="169">
        <v>1</v>
      </c>
      <c r="L72" s="169">
        <v>1</v>
      </c>
      <c r="M72" s="169">
        <v>1</v>
      </c>
      <c r="N72" s="169">
        <v>1</v>
      </c>
      <c r="O72" s="169">
        <v>1</v>
      </c>
    </row>
    <row r="73" spans="1:15" ht="12.75" customHeight="1">
      <c r="A73" s="188" t="s">
        <v>347</v>
      </c>
      <c r="C73" s="188" t="s">
        <v>348</v>
      </c>
      <c r="D73" s="188"/>
      <c r="E73" s="189">
        <v>1</v>
      </c>
      <c r="F73" s="189">
        <v>1</v>
      </c>
      <c r="G73" s="189">
        <v>1</v>
      </c>
      <c r="H73" s="189">
        <v>1</v>
      </c>
      <c r="I73" s="189">
        <v>1</v>
      </c>
      <c r="J73" s="188"/>
      <c r="K73" s="169">
        <v>1</v>
      </c>
      <c r="L73" s="169">
        <v>1</v>
      </c>
      <c r="M73" s="169">
        <v>1</v>
      </c>
      <c r="N73" s="169">
        <v>1</v>
      </c>
      <c r="O73" s="169">
        <v>1</v>
      </c>
    </row>
    <row r="74" spans="1:15" ht="12.75" customHeight="1">
      <c r="A74" s="188" t="s">
        <v>349</v>
      </c>
      <c r="C74" s="188" t="s">
        <v>350</v>
      </c>
      <c r="D74" s="188"/>
      <c r="E74" s="189">
        <v>1</v>
      </c>
      <c r="F74" s="189">
        <v>1</v>
      </c>
      <c r="G74" s="189">
        <v>1</v>
      </c>
      <c r="H74" s="189">
        <v>1</v>
      </c>
      <c r="I74" s="189">
        <v>1</v>
      </c>
      <c r="J74" s="188"/>
      <c r="K74" s="169">
        <v>1</v>
      </c>
      <c r="L74" s="169">
        <v>1</v>
      </c>
      <c r="M74" s="169">
        <v>1</v>
      </c>
      <c r="N74" s="169">
        <v>1</v>
      </c>
      <c r="O74" s="169">
        <v>1</v>
      </c>
    </row>
    <row r="75" spans="1:15" ht="12.75" customHeight="1">
      <c r="A75" s="188" t="s">
        <v>351</v>
      </c>
      <c r="C75" s="188" t="s">
        <v>352</v>
      </c>
      <c r="D75" s="188"/>
      <c r="E75" s="189">
        <v>1.06</v>
      </c>
      <c r="F75" s="189">
        <v>1.06</v>
      </c>
      <c r="G75" s="189">
        <v>1.05</v>
      </c>
      <c r="H75" s="189">
        <v>1.04</v>
      </c>
      <c r="I75" s="189">
        <v>1.03</v>
      </c>
      <c r="J75" s="188"/>
      <c r="K75" s="169">
        <v>1.06</v>
      </c>
      <c r="L75" s="169">
        <v>1.06</v>
      </c>
      <c r="M75" s="169">
        <v>1.05</v>
      </c>
      <c r="N75" s="169">
        <v>1.04</v>
      </c>
      <c r="O75" s="169">
        <v>1.03</v>
      </c>
    </row>
    <row r="76" spans="1:15" ht="12.75" customHeight="1">
      <c r="A76" s="188" t="s">
        <v>353</v>
      </c>
      <c r="C76" s="188" t="s">
        <v>354</v>
      </c>
      <c r="D76" s="188"/>
      <c r="E76" s="169">
        <v>1</v>
      </c>
      <c r="F76" s="170">
        <v>1.04</v>
      </c>
      <c r="G76" s="170">
        <v>1.04</v>
      </c>
      <c r="H76" s="170">
        <v>1.04</v>
      </c>
      <c r="I76" s="170">
        <v>1.04</v>
      </c>
      <c r="J76" s="188"/>
      <c r="K76" s="169">
        <v>1</v>
      </c>
      <c r="L76" s="169">
        <v>1</v>
      </c>
      <c r="M76" s="169">
        <v>1</v>
      </c>
      <c r="N76" s="169">
        <v>1</v>
      </c>
      <c r="O76" s="169">
        <v>1</v>
      </c>
    </row>
    <row r="77" spans="1:15" ht="12.75" customHeight="1">
      <c r="A77" s="188" t="s">
        <v>355</v>
      </c>
      <c r="C77" s="188" t="s">
        <v>356</v>
      </c>
      <c r="D77" s="188"/>
      <c r="E77" s="169">
        <v>1</v>
      </c>
      <c r="F77" s="170">
        <v>1.04</v>
      </c>
      <c r="G77" s="170">
        <v>1.04</v>
      </c>
      <c r="H77" s="170">
        <v>1.04</v>
      </c>
      <c r="I77" s="170">
        <v>1.04</v>
      </c>
      <c r="J77" s="188"/>
      <c r="K77" s="169">
        <v>1</v>
      </c>
      <c r="L77" s="169">
        <v>1</v>
      </c>
      <c r="M77" s="169">
        <v>1</v>
      </c>
      <c r="N77" s="169">
        <v>1</v>
      </c>
      <c r="O77" s="169">
        <v>1</v>
      </c>
    </row>
    <row r="78" spans="1:15" ht="12.75" customHeight="1">
      <c r="A78" s="188" t="s">
        <v>357</v>
      </c>
      <c r="C78" s="188" t="s">
        <v>358</v>
      </c>
      <c r="D78" s="188"/>
      <c r="E78" s="189">
        <v>1</v>
      </c>
      <c r="F78" s="189">
        <v>1</v>
      </c>
      <c r="G78" s="189">
        <v>1</v>
      </c>
      <c r="H78" s="189">
        <v>1</v>
      </c>
      <c r="I78" s="189">
        <v>1</v>
      </c>
      <c r="J78" s="188"/>
      <c r="K78" s="169">
        <v>1</v>
      </c>
      <c r="L78" s="169">
        <v>1</v>
      </c>
      <c r="M78" s="169">
        <v>1</v>
      </c>
      <c r="N78" s="169">
        <v>1</v>
      </c>
      <c r="O78" s="169">
        <v>1</v>
      </c>
    </row>
    <row r="79" spans="1:15" ht="12.75" customHeight="1">
      <c r="A79" s="188" t="s">
        <v>359</v>
      </c>
      <c r="C79" s="188" t="s">
        <v>360</v>
      </c>
      <c r="D79" s="188"/>
      <c r="E79" s="189">
        <v>1</v>
      </c>
      <c r="F79" s="189">
        <v>1</v>
      </c>
      <c r="G79" s="189">
        <v>1</v>
      </c>
      <c r="H79" s="189">
        <v>1</v>
      </c>
      <c r="I79" s="189">
        <v>1</v>
      </c>
      <c r="J79" s="188"/>
      <c r="K79" s="169">
        <v>1</v>
      </c>
      <c r="L79" s="169">
        <v>1</v>
      </c>
      <c r="M79" s="169">
        <v>1</v>
      </c>
      <c r="N79" s="169">
        <v>1</v>
      </c>
      <c r="O79" s="169">
        <v>1</v>
      </c>
    </row>
    <row r="80" spans="1:15" ht="12.75" customHeight="1">
      <c r="A80" s="188" t="s">
        <v>361</v>
      </c>
      <c r="C80" s="188" t="s">
        <v>362</v>
      </c>
      <c r="D80" s="188"/>
      <c r="E80" s="189">
        <v>1</v>
      </c>
      <c r="F80" s="189">
        <v>1</v>
      </c>
      <c r="G80" s="189">
        <v>1</v>
      </c>
      <c r="H80" s="189">
        <v>1</v>
      </c>
      <c r="I80" s="189">
        <v>1</v>
      </c>
      <c r="J80" s="188"/>
      <c r="K80" s="169">
        <v>1</v>
      </c>
      <c r="L80" s="169">
        <v>1</v>
      </c>
      <c r="M80" s="169">
        <v>1</v>
      </c>
      <c r="N80" s="169">
        <v>1</v>
      </c>
      <c r="O80" s="169">
        <v>1</v>
      </c>
    </row>
    <row r="81" spans="1:15" ht="12.75" customHeight="1">
      <c r="A81" s="188" t="s">
        <v>363</v>
      </c>
      <c r="C81" s="188" t="s">
        <v>364</v>
      </c>
      <c r="D81" s="188"/>
      <c r="E81" s="189">
        <v>1</v>
      </c>
      <c r="F81" s="189">
        <v>1</v>
      </c>
      <c r="G81" s="189">
        <v>1</v>
      </c>
      <c r="H81" s="189">
        <v>1</v>
      </c>
      <c r="I81" s="189">
        <v>1</v>
      </c>
      <c r="J81" s="188"/>
      <c r="K81" s="169">
        <v>1</v>
      </c>
      <c r="L81" s="169">
        <v>1</v>
      </c>
      <c r="M81" s="169">
        <v>1</v>
      </c>
      <c r="N81" s="169">
        <v>1</v>
      </c>
      <c r="O81" s="169">
        <v>1</v>
      </c>
    </row>
    <row r="82" spans="1:15" ht="12.75" customHeight="1">
      <c r="A82" s="188" t="s">
        <v>365</v>
      </c>
      <c r="C82" s="188" t="s">
        <v>366</v>
      </c>
      <c r="D82" s="188"/>
      <c r="E82" s="189">
        <v>1</v>
      </c>
      <c r="F82" s="189">
        <v>1</v>
      </c>
      <c r="G82" s="189">
        <v>1</v>
      </c>
      <c r="H82" s="189">
        <v>1</v>
      </c>
      <c r="I82" s="189">
        <v>1</v>
      </c>
      <c r="J82" s="188"/>
      <c r="K82" s="169">
        <v>1</v>
      </c>
      <c r="L82" s="169">
        <v>1</v>
      </c>
      <c r="M82" s="169">
        <v>1</v>
      </c>
      <c r="N82" s="169">
        <v>1</v>
      </c>
      <c r="O82" s="169">
        <v>1</v>
      </c>
    </row>
    <row r="83" spans="1:15" ht="12.75" customHeight="1">
      <c r="A83" s="188" t="s">
        <v>367</v>
      </c>
      <c r="C83" s="188" t="s">
        <v>368</v>
      </c>
      <c r="D83" s="188"/>
      <c r="E83" s="169">
        <v>1</v>
      </c>
      <c r="F83" s="170">
        <v>1.04</v>
      </c>
      <c r="G83" s="170">
        <v>1.04</v>
      </c>
      <c r="H83" s="170">
        <v>1.04</v>
      </c>
      <c r="I83" s="170">
        <v>1.04</v>
      </c>
      <c r="J83" s="188"/>
      <c r="K83" s="169">
        <v>1</v>
      </c>
      <c r="L83" s="169">
        <v>1</v>
      </c>
      <c r="M83" s="169">
        <v>1</v>
      </c>
      <c r="N83" s="169">
        <v>1</v>
      </c>
      <c r="O83" s="169">
        <v>1</v>
      </c>
    </row>
    <row r="84" spans="1:15" ht="12.75" customHeight="1">
      <c r="A84" s="188" t="s">
        <v>369</v>
      </c>
      <c r="C84" s="188" t="s">
        <v>370</v>
      </c>
      <c r="D84" s="188"/>
      <c r="E84" s="169">
        <v>1</v>
      </c>
      <c r="F84" s="170">
        <v>1.04</v>
      </c>
      <c r="G84" s="170">
        <v>1.04</v>
      </c>
      <c r="H84" s="170">
        <v>1.04</v>
      </c>
      <c r="I84" s="170">
        <v>1.04</v>
      </c>
      <c r="J84" s="188"/>
      <c r="K84" s="169">
        <v>1</v>
      </c>
      <c r="L84" s="169">
        <v>1</v>
      </c>
      <c r="M84" s="169">
        <v>1</v>
      </c>
      <c r="N84" s="169">
        <v>1</v>
      </c>
      <c r="O84" s="169">
        <v>1</v>
      </c>
    </row>
    <row r="85" spans="1:15" ht="12.75" customHeight="1">
      <c r="A85" s="188" t="s">
        <v>371</v>
      </c>
      <c r="C85" s="188" t="s">
        <v>372</v>
      </c>
      <c r="D85" s="188"/>
      <c r="E85" s="189">
        <v>1</v>
      </c>
      <c r="F85" s="189">
        <v>1</v>
      </c>
      <c r="G85" s="189">
        <v>1</v>
      </c>
      <c r="H85" s="189">
        <v>1</v>
      </c>
      <c r="I85" s="189">
        <v>1</v>
      </c>
      <c r="J85" s="188"/>
      <c r="K85" s="169">
        <v>1</v>
      </c>
      <c r="L85" s="169">
        <v>1</v>
      </c>
      <c r="M85" s="169">
        <v>1</v>
      </c>
      <c r="N85" s="169">
        <v>1</v>
      </c>
      <c r="O85" s="169">
        <v>1</v>
      </c>
    </row>
    <row r="86" spans="1:15" ht="12.75" customHeight="1">
      <c r="A86" s="188" t="s">
        <v>373</v>
      </c>
      <c r="C86" s="188" t="s">
        <v>374</v>
      </c>
      <c r="D86" s="188"/>
      <c r="E86" s="189">
        <v>1</v>
      </c>
      <c r="F86" s="189">
        <v>1</v>
      </c>
      <c r="G86" s="189">
        <v>1</v>
      </c>
      <c r="H86" s="189">
        <v>1</v>
      </c>
      <c r="I86" s="189">
        <v>1</v>
      </c>
      <c r="J86" s="188"/>
      <c r="K86" s="169">
        <v>1</v>
      </c>
      <c r="L86" s="169">
        <v>1</v>
      </c>
      <c r="M86" s="169">
        <v>1</v>
      </c>
      <c r="N86" s="169">
        <v>1</v>
      </c>
      <c r="O86" s="169">
        <v>1</v>
      </c>
    </row>
    <row r="87" spans="1:15" ht="12.75" customHeight="1">
      <c r="A87" s="188" t="s">
        <v>375</v>
      </c>
      <c r="C87" s="188" t="s">
        <v>376</v>
      </c>
      <c r="D87" s="188"/>
      <c r="E87" s="189">
        <v>1</v>
      </c>
      <c r="F87" s="189">
        <v>1</v>
      </c>
      <c r="G87" s="189">
        <v>1</v>
      </c>
      <c r="H87" s="189">
        <v>1</v>
      </c>
      <c r="I87" s="189">
        <v>1</v>
      </c>
      <c r="J87" s="188"/>
      <c r="K87" s="169">
        <v>1</v>
      </c>
      <c r="L87" s="169">
        <v>1</v>
      </c>
      <c r="M87" s="169">
        <v>1</v>
      </c>
      <c r="N87" s="169">
        <v>1</v>
      </c>
      <c r="O87" s="169">
        <v>1</v>
      </c>
    </row>
    <row r="88" spans="1:15" ht="12.75" customHeight="1">
      <c r="A88" s="188" t="s">
        <v>377</v>
      </c>
      <c r="C88" s="188" t="s">
        <v>378</v>
      </c>
      <c r="D88" s="188"/>
      <c r="E88" s="189">
        <v>1</v>
      </c>
      <c r="F88" s="189">
        <v>1</v>
      </c>
      <c r="G88" s="189">
        <v>1</v>
      </c>
      <c r="H88" s="189">
        <v>1</v>
      </c>
      <c r="I88" s="189">
        <v>1</v>
      </c>
      <c r="J88" s="188"/>
      <c r="K88" s="169">
        <v>1</v>
      </c>
      <c r="L88" s="169">
        <v>1</v>
      </c>
      <c r="M88" s="169">
        <v>1</v>
      </c>
      <c r="N88" s="169">
        <v>1</v>
      </c>
      <c r="O88" s="169">
        <v>1</v>
      </c>
    </row>
    <row r="89" spans="1:15" ht="12.75" customHeight="1">
      <c r="A89" s="188" t="s">
        <v>379</v>
      </c>
      <c r="C89" s="188" t="s">
        <v>380</v>
      </c>
      <c r="D89" s="188"/>
      <c r="E89" s="189">
        <v>1</v>
      </c>
      <c r="F89" s="189">
        <v>1</v>
      </c>
      <c r="G89" s="189">
        <v>1</v>
      </c>
      <c r="H89" s="189">
        <v>1</v>
      </c>
      <c r="I89" s="189">
        <v>1</v>
      </c>
      <c r="J89" s="188"/>
      <c r="K89" s="169">
        <v>1</v>
      </c>
      <c r="L89" s="169">
        <v>1</v>
      </c>
      <c r="M89" s="169">
        <v>1</v>
      </c>
      <c r="N89" s="169">
        <v>1</v>
      </c>
      <c r="O89" s="169">
        <v>1</v>
      </c>
    </row>
    <row r="90" spans="1:15" ht="12.75" customHeight="1">
      <c r="A90" s="188" t="s">
        <v>381</v>
      </c>
      <c r="C90" s="188" t="s">
        <v>382</v>
      </c>
      <c r="D90" s="188"/>
      <c r="E90" s="189">
        <v>1</v>
      </c>
      <c r="F90" s="189">
        <v>1</v>
      </c>
      <c r="G90" s="189">
        <v>1</v>
      </c>
      <c r="H90" s="189">
        <v>1</v>
      </c>
      <c r="I90" s="189">
        <v>1</v>
      </c>
      <c r="J90" s="188"/>
      <c r="K90" s="169">
        <v>1</v>
      </c>
      <c r="L90" s="169">
        <v>1</v>
      </c>
      <c r="M90" s="169">
        <v>1</v>
      </c>
      <c r="N90" s="169">
        <v>1</v>
      </c>
      <c r="O90" s="169">
        <v>1</v>
      </c>
    </row>
    <row r="91" spans="1:15" ht="12.75" customHeight="1">
      <c r="A91" s="188" t="s">
        <v>383</v>
      </c>
      <c r="C91" s="188" t="s">
        <v>384</v>
      </c>
      <c r="D91" s="188"/>
      <c r="E91" s="189">
        <v>1</v>
      </c>
      <c r="F91" s="189">
        <v>1</v>
      </c>
      <c r="G91" s="189">
        <v>1</v>
      </c>
      <c r="H91" s="189">
        <v>1</v>
      </c>
      <c r="I91" s="189">
        <v>1</v>
      </c>
      <c r="J91" s="188"/>
      <c r="K91" s="169">
        <v>1</v>
      </c>
      <c r="L91" s="169">
        <v>1</v>
      </c>
      <c r="M91" s="169">
        <v>1</v>
      </c>
      <c r="N91" s="169">
        <v>1</v>
      </c>
      <c r="O91" s="169">
        <v>1</v>
      </c>
    </row>
    <row r="92" spans="1:15" ht="12.75" customHeight="1">
      <c r="A92" s="188" t="s">
        <v>385</v>
      </c>
      <c r="C92" s="188" t="s">
        <v>386</v>
      </c>
      <c r="D92" s="188"/>
      <c r="E92" s="189">
        <v>1.1200000000000001</v>
      </c>
      <c r="F92" s="189">
        <v>1.1200000000000001</v>
      </c>
      <c r="G92" s="189">
        <v>1.1200000000000001</v>
      </c>
      <c r="H92" s="189">
        <v>1.1200000000000001</v>
      </c>
      <c r="I92" s="189">
        <v>1.1200000000000001</v>
      </c>
      <c r="J92" s="188"/>
      <c r="K92" s="169">
        <v>1.1200000000000001</v>
      </c>
      <c r="L92" s="169">
        <v>1.1200000000000001</v>
      </c>
      <c r="M92" s="169">
        <v>1.1200000000000001</v>
      </c>
      <c r="N92" s="169">
        <v>1.1200000000000001</v>
      </c>
      <c r="O92" s="169">
        <v>1.1200000000000001</v>
      </c>
    </row>
    <row r="93" spans="1:15" ht="12.75" customHeight="1">
      <c r="A93" s="188" t="s">
        <v>387</v>
      </c>
      <c r="C93" s="188" t="s">
        <v>388</v>
      </c>
      <c r="D93" s="188"/>
      <c r="E93" s="169">
        <v>1.1200000000000001</v>
      </c>
      <c r="F93" s="170">
        <v>1.1600000000000001</v>
      </c>
      <c r="G93" s="170">
        <v>1.1600000000000001</v>
      </c>
      <c r="H93" s="170">
        <v>1.1600000000000001</v>
      </c>
      <c r="I93" s="170">
        <v>1.1600000000000001</v>
      </c>
      <c r="J93" s="188"/>
      <c r="K93" s="169">
        <v>1.1200000000000001</v>
      </c>
      <c r="L93" s="169">
        <v>1.1200000000000001</v>
      </c>
      <c r="M93" s="169">
        <v>1.1200000000000001</v>
      </c>
      <c r="N93" s="169">
        <v>1.1200000000000001</v>
      </c>
      <c r="O93" s="169">
        <v>1.1200000000000001</v>
      </c>
    </row>
    <row r="94" spans="1:15" ht="12.75" customHeight="1">
      <c r="A94" s="188" t="s">
        <v>389</v>
      </c>
      <c r="C94" s="188" t="s">
        <v>390</v>
      </c>
      <c r="D94" s="188"/>
      <c r="E94" s="169">
        <v>1.24</v>
      </c>
      <c r="F94" s="170">
        <v>1.28</v>
      </c>
      <c r="G94" s="170">
        <v>1.26</v>
      </c>
      <c r="H94" s="170">
        <v>1.24</v>
      </c>
      <c r="I94" s="170">
        <v>1.22</v>
      </c>
      <c r="J94" s="188"/>
      <c r="K94" s="169">
        <v>1.24</v>
      </c>
      <c r="L94" s="169">
        <v>1.24</v>
      </c>
      <c r="M94" s="169">
        <v>1.22</v>
      </c>
      <c r="N94" s="169">
        <v>1.2</v>
      </c>
      <c r="O94" s="169">
        <v>1.18</v>
      </c>
    </row>
    <row r="95" spans="1:15" ht="12.75" customHeight="1">
      <c r="A95" s="188" t="s">
        <v>391</v>
      </c>
      <c r="C95" s="188" t="s">
        <v>392</v>
      </c>
      <c r="D95" s="188"/>
      <c r="E95" s="189">
        <v>1</v>
      </c>
      <c r="F95" s="189">
        <v>1</v>
      </c>
      <c r="G95" s="189">
        <v>1</v>
      </c>
      <c r="H95" s="189">
        <v>1</v>
      </c>
      <c r="I95" s="189">
        <v>1</v>
      </c>
      <c r="J95" s="188"/>
      <c r="K95" s="169">
        <v>1</v>
      </c>
      <c r="L95" s="169">
        <v>1</v>
      </c>
      <c r="M95" s="169">
        <v>1</v>
      </c>
      <c r="N95" s="169">
        <v>1</v>
      </c>
      <c r="O95" s="169">
        <v>1</v>
      </c>
    </row>
    <row r="96" spans="1:15" ht="12.75" customHeight="1">
      <c r="A96" s="188" t="s">
        <v>393</v>
      </c>
      <c r="C96" s="188" t="s">
        <v>394</v>
      </c>
      <c r="D96" s="188"/>
      <c r="E96" s="189">
        <v>1</v>
      </c>
      <c r="F96" s="189">
        <v>1</v>
      </c>
      <c r="G96" s="189">
        <v>1</v>
      </c>
      <c r="H96" s="189">
        <v>1</v>
      </c>
      <c r="I96" s="189">
        <v>1</v>
      </c>
      <c r="J96" s="188"/>
      <c r="K96" s="169">
        <v>1</v>
      </c>
      <c r="L96" s="169">
        <v>1</v>
      </c>
      <c r="M96" s="169">
        <v>1</v>
      </c>
      <c r="N96" s="169">
        <v>1</v>
      </c>
      <c r="O96" s="169">
        <v>1</v>
      </c>
    </row>
    <row r="97" spans="1:15" ht="12.75" customHeight="1">
      <c r="A97" s="188" t="s">
        <v>395</v>
      </c>
      <c r="C97" s="188" t="s">
        <v>396</v>
      </c>
      <c r="D97" s="188"/>
      <c r="E97" s="189">
        <v>1.06</v>
      </c>
      <c r="F97" s="189">
        <v>1.06</v>
      </c>
      <c r="G97" s="189">
        <v>1.06</v>
      </c>
      <c r="H97" s="189">
        <v>1.06</v>
      </c>
      <c r="I97" s="189">
        <v>1.06</v>
      </c>
      <c r="J97" s="188"/>
      <c r="K97" s="169">
        <v>1.06</v>
      </c>
      <c r="L97" s="169">
        <v>1.06</v>
      </c>
      <c r="M97" s="169">
        <v>1.06</v>
      </c>
      <c r="N97" s="169">
        <v>1.06</v>
      </c>
      <c r="O97" s="169">
        <v>1.06</v>
      </c>
    </row>
    <row r="98" spans="1:15" ht="12.75" customHeight="1">
      <c r="A98" s="188" t="s">
        <v>397</v>
      </c>
      <c r="C98" s="188" t="s">
        <v>398</v>
      </c>
      <c r="D98" s="188"/>
      <c r="E98" s="189">
        <v>1.1200000000000001</v>
      </c>
      <c r="F98" s="189">
        <v>1.1200000000000001</v>
      </c>
      <c r="G98" s="189">
        <v>1.1200000000000001</v>
      </c>
      <c r="H98" s="189">
        <v>1.1200000000000001</v>
      </c>
      <c r="I98" s="189">
        <v>1.1200000000000001</v>
      </c>
      <c r="J98" s="188"/>
      <c r="K98" s="169">
        <v>1.1200000000000001</v>
      </c>
      <c r="L98" s="169">
        <v>1.1200000000000001</v>
      </c>
      <c r="M98" s="169">
        <v>1.1200000000000001</v>
      </c>
      <c r="N98" s="169">
        <v>1.1200000000000001</v>
      </c>
      <c r="O98" s="169">
        <v>1.1200000000000001</v>
      </c>
    </row>
    <row r="99" spans="1:15" ht="12.75" customHeight="1">
      <c r="A99" s="188" t="s">
        <v>399</v>
      </c>
      <c r="C99" s="188" t="s">
        <v>400</v>
      </c>
      <c r="D99" s="188"/>
      <c r="E99" s="169">
        <v>1.06</v>
      </c>
      <c r="F99" s="170">
        <v>1.1000000000000001</v>
      </c>
      <c r="G99" s="170">
        <v>1.1000000000000001</v>
      </c>
      <c r="H99" s="170">
        <v>1.1000000000000001</v>
      </c>
      <c r="I99" s="170">
        <v>1.1000000000000001</v>
      </c>
      <c r="J99" s="188"/>
      <c r="K99" s="169">
        <v>1.06</v>
      </c>
      <c r="L99" s="169">
        <v>1.06</v>
      </c>
      <c r="M99" s="169">
        <v>1.06</v>
      </c>
      <c r="N99" s="169">
        <v>1.06</v>
      </c>
      <c r="O99" s="169">
        <v>1.06</v>
      </c>
    </row>
    <row r="100" spans="1:15" ht="12.75" customHeight="1">
      <c r="A100" s="188" t="s">
        <v>401</v>
      </c>
      <c r="C100" s="188" t="s">
        <v>402</v>
      </c>
      <c r="D100" s="188"/>
      <c r="E100" s="189">
        <v>1.18</v>
      </c>
      <c r="F100" s="189">
        <v>1.18</v>
      </c>
      <c r="G100" s="189">
        <v>1.18</v>
      </c>
      <c r="H100" s="189">
        <v>1.18</v>
      </c>
      <c r="I100" s="189">
        <v>1.18</v>
      </c>
      <c r="J100" s="188"/>
      <c r="K100" s="169">
        <v>1.18</v>
      </c>
      <c r="L100" s="169">
        <v>1.18</v>
      </c>
      <c r="M100" s="169">
        <v>1.18</v>
      </c>
      <c r="N100" s="169">
        <v>1.18</v>
      </c>
      <c r="O100" s="169">
        <v>1.18</v>
      </c>
    </row>
    <row r="101" spans="1:15" ht="12.75" customHeight="1">
      <c r="A101" s="188" t="s">
        <v>403</v>
      </c>
      <c r="C101" s="188" t="s">
        <v>404</v>
      </c>
      <c r="D101" s="188"/>
      <c r="E101" s="189">
        <v>1.1200000000000001</v>
      </c>
      <c r="F101" s="189">
        <v>1.1200000000000001</v>
      </c>
      <c r="G101" s="189">
        <v>1.1200000000000001</v>
      </c>
      <c r="H101" s="189">
        <v>1.1200000000000001</v>
      </c>
      <c r="I101" s="189">
        <v>1.1200000000000001</v>
      </c>
      <c r="J101" s="188"/>
      <c r="K101" s="169">
        <v>1.1200000000000001</v>
      </c>
      <c r="L101" s="169">
        <v>1.1200000000000001</v>
      </c>
      <c r="M101" s="169">
        <v>1.1200000000000001</v>
      </c>
      <c r="N101" s="169">
        <v>1.1200000000000001</v>
      </c>
      <c r="O101" s="169">
        <v>1.1200000000000001</v>
      </c>
    </row>
    <row r="102" spans="1:15" ht="12.75" customHeight="1">
      <c r="A102" s="188" t="s">
        <v>405</v>
      </c>
      <c r="C102" s="188" t="s">
        <v>406</v>
      </c>
      <c r="D102" s="188"/>
      <c r="E102" s="169">
        <v>1.1200000000000001</v>
      </c>
      <c r="F102" s="170">
        <v>1.1600000000000001</v>
      </c>
      <c r="G102" s="170">
        <v>1.1600000000000001</v>
      </c>
      <c r="H102" s="170">
        <v>1.1600000000000001</v>
      </c>
      <c r="I102" s="170">
        <v>1.1600000000000001</v>
      </c>
      <c r="J102" s="188"/>
      <c r="K102" s="169">
        <v>1.1200000000000001</v>
      </c>
      <c r="L102" s="169">
        <v>1.1200000000000001</v>
      </c>
      <c r="M102" s="169">
        <v>1.1200000000000001</v>
      </c>
      <c r="N102" s="169">
        <v>1.1200000000000001</v>
      </c>
      <c r="O102" s="169">
        <v>1.1200000000000001</v>
      </c>
    </row>
    <row r="103" spans="1:15" ht="12.75" customHeight="1">
      <c r="A103" s="188" t="s">
        <v>407</v>
      </c>
      <c r="C103" s="188" t="s">
        <v>408</v>
      </c>
      <c r="D103" s="188"/>
      <c r="E103" s="189">
        <v>1.18</v>
      </c>
      <c r="F103" s="189">
        <v>1.18</v>
      </c>
      <c r="G103" s="189">
        <v>1.18</v>
      </c>
      <c r="H103" s="189">
        <v>1.18</v>
      </c>
      <c r="I103" s="189">
        <v>1.18</v>
      </c>
      <c r="J103" s="188"/>
      <c r="K103" s="169">
        <v>1.18</v>
      </c>
      <c r="L103" s="169">
        <v>1.18</v>
      </c>
      <c r="M103" s="169">
        <v>1.18</v>
      </c>
      <c r="N103" s="169">
        <v>1.18</v>
      </c>
      <c r="O103" s="169">
        <v>1.18</v>
      </c>
    </row>
    <row r="104" spans="1:15" ht="12.75" customHeight="1">
      <c r="A104" s="188" t="s">
        <v>409</v>
      </c>
      <c r="C104" s="188" t="s">
        <v>410</v>
      </c>
      <c r="D104" s="188"/>
      <c r="E104" s="189">
        <v>1.18</v>
      </c>
      <c r="F104" s="189">
        <v>1.18</v>
      </c>
      <c r="G104" s="189">
        <v>1.18</v>
      </c>
      <c r="H104" s="189">
        <v>1.18</v>
      </c>
      <c r="I104" s="189">
        <v>1.18</v>
      </c>
      <c r="J104" s="188"/>
      <c r="K104" s="169">
        <v>1.18</v>
      </c>
      <c r="L104" s="169">
        <v>1.18</v>
      </c>
      <c r="M104" s="169">
        <v>1.18</v>
      </c>
      <c r="N104" s="169">
        <v>1.18</v>
      </c>
      <c r="O104" s="169">
        <v>1.18</v>
      </c>
    </row>
    <row r="105" spans="1:15" ht="12.75" customHeight="1">
      <c r="A105" s="188" t="s">
        <v>411</v>
      </c>
      <c r="C105" s="188" t="s">
        <v>412</v>
      </c>
      <c r="D105" s="188"/>
      <c r="E105" s="189">
        <v>1.1200000000000001</v>
      </c>
      <c r="F105" s="189">
        <v>1.1200000000000001</v>
      </c>
      <c r="G105" s="189">
        <v>1.1200000000000001</v>
      </c>
      <c r="H105" s="189">
        <v>1.1200000000000001</v>
      </c>
      <c r="I105" s="189">
        <v>1.1200000000000001</v>
      </c>
      <c r="J105" s="188"/>
      <c r="K105" s="169">
        <v>1.1200000000000001</v>
      </c>
      <c r="L105" s="169">
        <v>1.1200000000000001</v>
      </c>
      <c r="M105" s="169">
        <v>1.1200000000000001</v>
      </c>
      <c r="N105" s="169">
        <v>1.1200000000000001</v>
      </c>
      <c r="O105" s="169">
        <v>1.1200000000000001</v>
      </c>
    </row>
    <row r="106" spans="1:15" ht="12.75" customHeight="1">
      <c r="A106" s="188" t="s">
        <v>413</v>
      </c>
      <c r="C106" s="188" t="s">
        <v>414</v>
      </c>
      <c r="D106" s="188"/>
      <c r="E106" s="189">
        <v>1.18</v>
      </c>
      <c r="F106" s="189">
        <v>1.18</v>
      </c>
      <c r="G106" s="189">
        <v>1.18</v>
      </c>
      <c r="H106" s="189">
        <v>1.18</v>
      </c>
      <c r="I106" s="189">
        <v>1.18</v>
      </c>
      <c r="J106" s="188"/>
      <c r="K106" s="169">
        <v>1.18</v>
      </c>
      <c r="L106" s="169">
        <v>1.18</v>
      </c>
      <c r="M106" s="169">
        <v>1.18</v>
      </c>
      <c r="N106" s="169">
        <v>1.18</v>
      </c>
      <c r="O106" s="169">
        <v>1.18</v>
      </c>
    </row>
    <row r="107" spans="1:15" ht="12.75" customHeight="1">
      <c r="A107" s="188" t="s">
        <v>415</v>
      </c>
      <c r="C107" s="188" t="s">
        <v>416</v>
      </c>
      <c r="D107" s="188"/>
      <c r="E107" s="189">
        <v>1.18</v>
      </c>
      <c r="F107" s="189">
        <v>1.18</v>
      </c>
      <c r="G107" s="189">
        <v>1.18</v>
      </c>
      <c r="H107" s="189">
        <v>1.18</v>
      </c>
      <c r="I107" s="189">
        <v>1.18</v>
      </c>
      <c r="J107" s="188"/>
      <c r="K107" s="169">
        <v>1.18</v>
      </c>
      <c r="L107" s="169">
        <v>1.18</v>
      </c>
      <c r="M107" s="169">
        <v>1.18</v>
      </c>
      <c r="N107" s="169">
        <v>1.18</v>
      </c>
      <c r="O107" s="169">
        <v>1.18</v>
      </c>
    </row>
    <row r="108" spans="1:15" ht="12.75" customHeight="1">
      <c r="A108" s="188" t="s">
        <v>417</v>
      </c>
      <c r="C108" s="188" t="s">
        <v>418</v>
      </c>
      <c r="D108" s="188"/>
      <c r="E108" s="189">
        <v>1.18</v>
      </c>
      <c r="F108" s="189">
        <v>1.18</v>
      </c>
      <c r="G108" s="189">
        <v>1.18</v>
      </c>
      <c r="H108" s="189">
        <v>1.18</v>
      </c>
      <c r="I108" s="189">
        <v>1.18</v>
      </c>
      <c r="J108" s="188"/>
      <c r="K108" s="169">
        <v>1.18</v>
      </c>
      <c r="L108" s="169">
        <v>1.18</v>
      </c>
      <c r="M108" s="169">
        <v>1.18</v>
      </c>
      <c r="N108" s="169">
        <v>1.18</v>
      </c>
      <c r="O108" s="169">
        <v>1.18</v>
      </c>
    </row>
    <row r="109" spans="1:15" ht="12.75" customHeight="1">
      <c r="A109" s="188" t="s">
        <v>419</v>
      </c>
      <c r="C109" s="188" t="s">
        <v>420</v>
      </c>
      <c r="D109" s="188"/>
      <c r="E109" s="189">
        <v>1.18</v>
      </c>
      <c r="F109" s="189">
        <v>1.18</v>
      </c>
      <c r="G109" s="189">
        <v>1.18</v>
      </c>
      <c r="H109" s="189">
        <v>1.18</v>
      </c>
      <c r="I109" s="189">
        <v>1.18</v>
      </c>
      <c r="J109" s="188"/>
      <c r="K109" s="169">
        <v>1.18</v>
      </c>
      <c r="L109" s="169">
        <v>1.18</v>
      </c>
      <c r="M109" s="169">
        <v>1.18</v>
      </c>
      <c r="N109" s="169">
        <v>1.18</v>
      </c>
      <c r="O109" s="169">
        <v>1.18</v>
      </c>
    </row>
    <row r="110" spans="1:15" ht="12.75" customHeight="1">
      <c r="A110" s="188" t="s">
        <v>421</v>
      </c>
      <c r="C110" s="188" t="s">
        <v>422</v>
      </c>
      <c r="D110" s="188"/>
      <c r="E110" s="189">
        <v>1.18</v>
      </c>
      <c r="F110" s="189">
        <v>1.18</v>
      </c>
      <c r="G110" s="189">
        <v>1.18</v>
      </c>
      <c r="H110" s="189">
        <v>1.18</v>
      </c>
      <c r="I110" s="189">
        <v>1.18</v>
      </c>
      <c r="J110" s="188"/>
      <c r="K110" s="169">
        <v>1.18</v>
      </c>
      <c r="L110" s="169">
        <v>1.18</v>
      </c>
      <c r="M110" s="169">
        <v>1.18</v>
      </c>
      <c r="N110" s="169">
        <v>1.18</v>
      </c>
      <c r="O110" s="169">
        <v>1.18</v>
      </c>
    </row>
    <row r="111" spans="1:15" ht="12.75" customHeight="1">
      <c r="A111" s="188" t="s">
        <v>423</v>
      </c>
      <c r="C111" s="188" t="s">
        <v>424</v>
      </c>
      <c r="D111" s="188"/>
      <c r="E111" s="189">
        <v>1.1800000000000002</v>
      </c>
      <c r="F111" s="189">
        <v>1.1800000000000002</v>
      </c>
      <c r="G111" s="189">
        <v>1.1700000000000002</v>
      </c>
      <c r="H111" s="189">
        <v>1.1600000000000001</v>
      </c>
      <c r="I111" s="189">
        <v>1.1500000000000001</v>
      </c>
      <c r="J111" s="188"/>
      <c r="K111" s="169">
        <v>1.1800000000000002</v>
      </c>
      <c r="L111" s="169">
        <v>1.1800000000000002</v>
      </c>
      <c r="M111" s="169">
        <v>1.1700000000000002</v>
      </c>
      <c r="N111" s="169">
        <v>1.1600000000000001</v>
      </c>
      <c r="O111" s="169">
        <v>1.1500000000000001</v>
      </c>
    </row>
    <row r="112" spans="1:15" ht="12.75" customHeight="1">
      <c r="A112" s="188" t="s">
        <v>425</v>
      </c>
      <c r="C112" s="188" t="s">
        <v>426</v>
      </c>
      <c r="D112" s="188"/>
      <c r="E112" s="169">
        <v>1.18</v>
      </c>
      <c r="F112" s="170">
        <v>1.22</v>
      </c>
      <c r="G112" s="170">
        <v>1.22</v>
      </c>
      <c r="H112" s="170">
        <v>1.22</v>
      </c>
      <c r="I112" s="170">
        <v>1.22</v>
      </c>
      <c r="J112" s="188"/>
      <c r="K112" s="169">
        <v>1.18</v>
      </c>
      <c r="L112" s="169">
        <v>1.18</v>
      </c>
      <c r="M112" s="169">
        <v>1.18</v>
      </c>
      <c r="N112" s="169">
        <v>1.18</v>
      </c>
      <c r="O112" s="169">
        <v>1.18</v>
      </c>
    </row>
    <row r="113" spans="1:15" ht="12.75" customHeight="1">
      <c r="A113" s="188" t="s">
        <v>427</v>
      </c>
      <c r="C113" s="188" t="s">
        <v>428</v>
      </c>
      <c r="D113" s="188"/>
      <c r="E113" s="189">
        <v>1.18</v>
      </c>
      <c r="F113" s="189">
        <v>1.18</v>
      </c>
      <c r="G113" s="189">
        <v>1.18</v>
      </c>
      <c r="H113" s="189">
        <v>1.18</v>
      </c>
      <c r="I113" s="189">
        <v>1.18</v>
      </c>
      <c r="J113" s="188"/>
      <c r="K113" s="169">
        <v>1.18</v>
      </c>
      <c r="L113" s="169">
        <v>1.18</v>
      </c>
      <c r="M113" s="169">
        <v>1.18</v>
      </c>
      <c r="N113" s="169">
        <v>1.18</v>
      </c>
      <c r="O113" s="169">
        <v>1.18</v>
      </c>
    </row>
    <row r="114" spans="1:15" ht="12.75" customHeight="1">
      <c r="A114" s="188" t="s">
        <v>429</v>
      </c>
      <c r="C114" s="188" t="s">
        <v>430</v>
      </c>
      <c r="D114" s="188"/>
      <c r="E114" s="189">
        <v>1.18</v>
      </c>
      <c r="F114" s="189">
        <v>1.18</v>
      </c>
      <c r="G114" s="189">
        <v>1.18</v>
      </c>
      <c r="H114" s="189">
        <v>1.18</v>
      </c>
      <c r="I114" s="189">
        <v>1.18</v>
      </c>
      <c r="J114" s="188"/>
      <c r="K114" s="169">
        <v>1.18</v>
      </c>
      <c r="L114" s="169">
        <v>1.18</v>
      </c>
      <c r="M114" s="169">
        <v>1.18</v>
      </c>
      <c r="N114" s="169">
        <v>1.18</v>
      </c>
      <c r="O114" s="169">
        <v>1.18</v>
      </c>
    </row>
    <row r="115" spans="1:15" ht="12.75" customHeight="1">
      <c r="A115" s="188" t="s">
        <v>431</v>
      </c>
      <c r="C115" s="188" t="s">
        <v>432</v>
      </c>
      <c r="D115" s="188"/>
      <c r="E115" s="189">
        <v>1.24</v>
      </c>
      <c r="F115" s="189">
        <v>1.24</v>
      </c>
      <c r="G115" s="189">
        <v>1.22</v>
      </c>
      <c r="H115" s="189">
        <v>1.2</v>
      </c>
      <c r="I115" s="189">
        <v>1.18</v>
      </c>
      <c r="J115" s="188"/>
      <c r="K115" s="169">
        <v>1.24</v>
      </c>
      <c r="L115" s="169">
        <v>1.24</v>
      </c>
      <c r="M115" s="169">
        <v>1.22</v>
      </c>
      <c r="N115" s="169">
        <v>1.2</v>
      </c>
      <c r="O115" s="169">
        <v>1.18</v>
      </c>
    </row>
    <row r="116" spans="1:15" ht="12.75" customHeight="1">
      <c r="A116" s="188" t="s">
        <v>433</v>
      </c>
      <c r="C116" s="188" t="s">
        <v>434</v>
      </c>
      <c r="D116" s="188"/>
      <c r="E116" s="189">
        <v>1.18</v>
      </c>
      <c r="F116" s="189">
        <v>1.18</v>
      </c>
      <c r="G116" s="189">
        <v>1.18</v>
      </c>
      <c r="H116" s="189">
        <v>1.18</v>
      </c>
      <c r="I116" s="189">
        <v>1.18</v>
      </c>
      <c r="J116" s="188"/>
      <c r="K116" s="169">
        <v>1.18</v>
      </c>
      <c r="L116" s="169">
        <v>1.18</v>
      </c>
      <c r="M116" s="169">
        <v>1.18</v>
      </c>
      <c r="N116" s="169">
        <v>1.18</v>
      </c>
      <c r="O116" s="169">
        <v>1.18</v>
      </c>
    </row>
    <row r="117" spans="1:15" ht="12.75" customHeight="1">
      <c r="A117" s="188" t="s">
        <v>435</v>
      </c>
      <c r="C117" s="188" t="s">
        <v>436</v>
      </c>
      <c r="D117" s="188"/>
      <c r="E117" s="189">
        <v>1.18</v>
      </c>
      <c r="F117" s="189">
        <v>1.18</v>
      </c>
      <c r="G117" s="189">
        <v>1.18</v>
      </c>
      <c r="H117" s="189">
        <v>1.18</v>
      </c>
      <c r="I117" s="189">
        <v>1.18</v>
      </c>
      <c r="J117" s="188"/>
      <c r="K117" s="169">
        <v>1.18</v>
      </c>
      <c r="L117" s="169">
        <v>1.18</v>
      </c>
      <c r="M117" s="169">
        <v>1.18</v>
      </c>
      <c r="N117" s="169">
        <v>1.18</v>
      </c>
      <c r="O117" s="169">
        <v>1.18</v>
      </c>
    </row>
    <row r="118" spans="1:15" ht="12.75" customHeight="1">
      <c r="A118" s="188" t="s">
        <v>437</v>
      </c>
      <c r="C118" s="188" t="s">
        <v>438</v>
      </c>
      <c r="D118" s="188"/>
      <c r="E118" s="189">
        <v>1.18</v>
      </c>
      <c r="F118" s="189">
        <v>1.18</v>
      </c>
      <c r="G118" s="189">
        <v>1.18</v>
      </c>
      <c r="H118" s="189">
        <v>1.18</v>
      </c>
      <c r="I118" s="189">
        <v>1.18</v>
      </c>
      <c r="J118" s="188"/>
      <c r="K118" s="169">
        <v>1.18</v>
      </c>
      <c r="L118" s="169">
        <v>1.18</v>
      </c>
      <c r="M118" s="169">
        <v>1.18</v>
      </c>
      <c r="N118" s="169">
        <v>1.18</v>
      </c>
      <c r="O118" s="169">
        <v>1.18</v>
      </c>
    </row>
    <row r="119" spans="1:15" ht="12.75" customHeight="1">
      <c r="A119" s="188" t="s">
        <v>439</v>
      </c>
      <c r="C119" s="188" t="s">
        <v>440</v>
      </c>
      <c r="D119" s="188"/>
      <c r="E119" s="189">
        <v>1.18</v>
      </c>
      <c r="F119" s="189">
        <v>1.18</v>
      </c>
      <c r="G119" s="189">
        <v>1.18</v>
      </c>
      <c r="H119" s="189">
        <v>1.18</v>
      </c>
      <c r="I119" s="189">
        <v>1.18</v>
      </c>
      <c r="J119" s="188"/>
      <c r="K119" s="169">
        <v>1.18</v>
      </c>
      <c r="L119" s="169">
        <v>1.18</v>
      </c>
      <c r="M119" s="169">
        <v>1.18</v>
      </c>
      <c r="N119" s="169">
        <v>1.18</v>
      </c>
      <c r="O119" s="169">
        <v>1.18</v>
      </c>
    </row>
    <row r="120" spans="1:15" ht="12.75" customHeight="1">
      <c r="A120" s="188" t="s">
        <v>441</v>
      </c>
      <c r="C120" s="188" t="s">
        <v>442</v>
      </c>
      <c r="D120" s="188"/>
      <c r="E120" s="189">
        <v>1.18</v>
      </c>
      <c r="F120" s="189">
        <v>1.18</v>
      </c>
      <c r="G120" s="189">
        <v>1.18</v>
      </c>
      <c r="H120" s="189">
        <v>1.18</v>
      </c>
      <c r="I120" s="189">
        <v>1.18</v>
      </c>
      <c r="J120" s="188"/>
      <c r="K120" s="169">
        <v>1.18</v>
      </c>
      <c r="L120" s="169">
        <v>1.18</v>
      </c>
      <c r="M120" s="169">
        <v>1.18</v>
      </c>
      <c r="N120" s="169">
        <v>1.18</v>
      </c>
      <c r="O120" s="169">
        <v>1.18</v>
      </c>
    </row>
    <row r="121" spans="1:15" ht="12.75" customHeight="1">
      <c r="A121" s="188" t="s">
        <v>443</v>
      </c>
      <c r="C121" s="188" t="s">
        <v>444</v>
      </c>
      <c r="D121" s="188"/>
      <c r="E121" s="189">
        <v>1.18</v>
      </c>
      <c r="F121" s="189">
        <v>1.18</v>
      </c>
      <c r="G121" s="189">
        <v>1.18</v>
      </c>
      <c r="H121" s="189">
        <v>1.18</v>
      </c>
      <c r="I121" s="189">
        <v>1.18</v>
      </c>
      <c r="J121" s="188"/>
      <c r="K121" s="169">
        <v>1.18</v>
      </c>
      <c r="L121" s="169">
        <v>1.18</v>
      </c>
      <c r="M121" s="169">
        <v>1.18</v>
      </c>
      <c r="N121" s="169">
        <v>1.18</v>
      </c>
      <c r="O121" s="169">
        <v>1.18</v>
      </c>
    </row>
    <row r="122" spans="1:15" ht="12.75" customHeight="1">
      <c r="A122" s="188" t="s">
        <v>445</v>
      </c>
      <c r="C122" s="188" t="s">
        <v>446</v>
      </c>
      <c r="D122" s="188"/>
      <c r="E122" s="189">
        <v>1.18</v>
      </c>
      <c r="F122" s="189">
        <v>1.18</v>
      </c>
      <c r="G122" s="189">
        <v>1.18</v>
      </c>
      <c r="H122" s="189">
        <v>1.18</v>
      </c>
      <c r="I122" s="189">
        <v>1.18</v>
      </c>
      <c r="J122" s="188"/>
      <c r="K122" s="169">
        <v>1.18</v>
      </c>
      <c r="L122" s="169">
        <v>1.18</v>
      </c>
      <c r="M122" s="169">
        <v>1.18</v>
      </c>
      <c r="N122" s="169">
        <v>1.18</v>
      </c>
      <c r="O122" s="169">
        <v>1.18</v>
      </c>
    </row>
    <row r="123" spans="1:15" ht="12.75" customHeight="1">
      <c r="A123" s="188" t="s">
        <v>447</v>
      </c>
      <c r="C123" s="188" t="s">
        <v>448</v>
      </c>
      <c r="D123" s="188"/>
      <c r="E123" s="189">
        <v>1.18</v>
      </c>
      <c r="F123" s="189">
        <v>1.18</v>
      </c>
      <c r="G123" s="189">
        <v>1.18</v>
      </c>
      <c r="H123" s="189">
        <v>1.18</v>
      </c>
      <c r="I123" s="189">
        <v>1.18</v>
      </c>
      <c r="J123" s="188"/>
      <c r="K123" s="169">
        <v>1.18</v>
      </c>
      <c r="L123" s="169">
        <v>1.18</v>
      </c>
      <c r="M123" s="169">
        <v>1.18</v>
      </c>
      <c r="N123" s="169">
        <v>1.18</v>
      </c>
      <c r="O123" s="169">
        <v>1.18</v>
      </c>
    </row>
    <row r="124" spans="1:15" ht="12.75" customHeight="1">
      <c r="A124" s="188" t="s">
        <v>449</v>
      </c>
      <c r="C124" s="188" t="s">
        <v>450</v>
      </c>
      <c r="D124" s="188"/>
      <c r="E124" s="189">
        <v>1.18</v>
      </c>
      <c r="F124" s="189">
        <v>1.18</v>
      </c>
      <c r="G124" s="189">
        <v>1.18</v>
      </c>
      <c r="H124" s="189">
        <v>1.18</v>
      </c>
      <c r="I124" s="189">
        <v>1.18</v>
      </c>
      <c r="J124" s="188"/>
      <c r="K124" s="169">
        <v>1.18</v>
      </c>
      <c r="L124" s="169">
        <v>1.18</v>
      </c>
      <c r="M124" s="169">
        <v>1.18</v>
      </c>
      <c r="N124" s="169">
        <v>1.18</v>
      </c>
      <c r="O124" s="169">
        <v>1.18</v>
      </c>
    </row>
    <row r="125" spans="1:15" ht="12.75" customHeight="1">
      <c r="A125" s="188" t="s">
        <v>451</v>
      </c>
      <c r="C125" s="188" t="s">
        <v>452</v>
      </c>
      <c r="D125" s="188"/>
      <c r="E125" s="189">
        <v>1.18</v>
      </c>
      <c r="F125" s="189">
        <v>1.18</v>
      </c>
      <c r="G125" s="189">
        <v>1.18</v>
      </c>
      <c r="H125" s="189">
        <v>1.18</v>
      </c>
      <c r="I125" s="189">
        <v>1.18</v>
      </c>
      <c r="J125" s="188"/>
      <c r="K125" s="169">
        <v>1.18</v>
      </c>
      <c r="L125" s="169">
        <v>1.18</v>
      </c>
      <c r="M125" s="169">
        <v>1.18</v>
      </c>
      <c r="N125" s="169">
        <v>1.18</v>
      </c>
      <c r="O125" s="169">
        <v>1.18</v>
      </c>
    </row>
    <row r="126" spans="1:15" ht="12.75" customHeight="1">
      <c r="A126" s="188" t="s">
        <v>453</v>
      </c>
      <c r="C126" s="188" t="s">
        <v>454</v>
      </c>
      <c r="D126" s="188"/>
      <c r="E126" s="189"/>
      <c r="F126" s="189"/>
      <c r="G126" s="189">
        <v>1.18</v>
      </c>
      <c r="H126" s="189">
        <v>1.18</v>
      </c>
      <c r="I126" s="189">
        <v>1.18</v>
      </c>
      <c r="J126" s="188"/>
      <c r="K126" s="189"/>
      <c r="L126" s="189"/>
      <c r="M126" s="189">
        <v>1.18</v>
      </c>
      <c r="N126" s="189">
        <v>1.18</v>
      </c>
      <c r="O126" s="189">
        <v>1.18</v>
      </c>
    </row>
    <row r="127" spans="1:15" ht="12.75" customHeight="1">
      <c r="A127" s="188" t="s">
        <v>455</v>
      </c>
      <c r="C127" s="188" t="s">
        <v>884</v>
      </c>
      <c r="D127" s="188"/>
      <c r="E127" s="189"/>
      <c r="F127" s="189"/>
      <c r="G127" s="189">
        <v>1.18</v>
      </c>
      <c r="H127" s="189">
        <v>1.18</v>
      </c>
      <c r="I127" s="189">
        <v>1.18</v>
      </c>
      <c r="J127" s="188"/>
      <c r="K127" s="189"/>
      <c r="L127" s="189"/>
      <c r="M127" s="189">
        <v>1.18</v>
      </c>
      <c r="N127" s="189">
        <v>1.18</v>
      </c>
      <c r="O127" s="189">
        <v>1.18</v>
      </c>
    </row>
    <row r="128" spans="1:15" ht="12.75" customHeight="1">
      <c r="A128" s="188" t="s">
        <v>456</v>
      </c>
      <c r="C128" s="188" t="s">
        <v>457</v>
      </c>
      <c r="D128" s="188"/>
      <c r="E128" s="189">
        <v>1.18</v>
      </c>
      <c r="F128" s="189">
        <v>1.18</v>
      </c>
      <c r="G128" s="189">
        <v>1.18</v>
      </c>
      <c r="H128" s="189">
        <v>1.18</v>
      </c>
      <c r="I128" s="189">
        <v>1.18</v>
      </c>
      <c r="J128" s="188"/>
      <c r="K128" s="169">
        <v>1.18</v>
      </c>
      <c r="L128" s="169">
        <v>1.18</v>
      </c>
      <c r="M128" s="169">
        <v>1.18</v>
      </c>
      <c r="N128" s="169">
        <v>1.18</v>
      </c>
      <c r="O128" s="169">
        <v>1.18</v>
      </c>
    </row>
    <row r="129" spans="1:15" ht="12.75" customHeight="1">
      <c r="A129" s="188" t="s">
        <v>458</v>
      </c>
      <c r="C129" s="188" t="s">
        <v>459</v>
      </c>
      <c r="D129" s="188"/>
      <c r="E129" s="189">
        <v>1.18</v>
      </c>
      <c r="F129" s="189">
        <v>1.18</v>
      </c>
      <c r="G129" s="189">
        <v>1.18</v>
      </c>
      <c r="H129" s="189">
        <v>1.18</v>
      </c>
      <c r="I129" s="189">
        <v>1.18</v>
      </c>
      <c r="J129" s="188"/>
      <c r="K129" s="169">
        <v>1.18</v>
      </c>
      <c r="L129" s="169">
        <v>1.18</v>
      </c>
      <c r="M129" s="169">
        <v>1.18</v>
      </c>
      <c r="N129" s="169">
        <v>1.18</v>
      </c>
      <c r="O129" s="169">
        <v>1.18</v>
      </c>
    </row>
    <row r="130" spans="1:15" ht="12.75" customHeight="1">
      <c r="A130" s="188" t="s">
        <v>460</v>
      </c>
      <c r="C130" s="188" t="s">
        <v>461</v>
      </c>
      <c r="D130" s="188"/>
      <c r="E130" s="189">
        <v>1.18</v>
      </c>
      <c r="F130" s="189">
        <v>1.18</v>
      </c>
      <c r="G130" s="189">
        <v>1.18</v>
      </c>
      <c r="H130" s="189">
        <v>1.18</v>
      </c>
      <c r="I130" s="189">
        <v>1.18</v>
      </c>
      <c r="J130" s="188"/>
      <c r="K130" s="169">
        <v>1.18</v>
      </c>
      <c r="L130" s="169">
        <v>1.18</v>
      </c>
      <c r="M130" s="169">
        <v>1.18</v>
      </c>
      <c r="N130" s="169">
        <v>1.18</v>
      </c>
      <c r="O130" s="169">
        <v>1.18</v>
      </c>
    </row>
    <row r="131" spans="1:15" ht="12.75" customHeight="1">
      <c r="A131" s="188" t="s">
        <v>462</v>
      </c>
      <c r="C131" s="188" t="s">
        <v>463</v>
      </c>
      <c r="D131" s="188"/>
      <c r="E131" s="189">
        <v>1.18</v>
      </c>
      <c r="F131" s="189">
        <v>1.18</v>
      </c>
      <c r="G131" s="189">
        <v>1.18</v>
      </c>
      <c r="H131" s="189">
        <v>1.18</v>
      </c>
      <c r="I131" s="189">
        <v>1.18</v>
      </c>
      <c r="J131" s="188"/>
      <c r="K131" s="169">
        <v>1.18</v>
      </c>
      <c r="L131" s="169">
        <v>1.18</v>
      </c>
      <c r="M131" s="169">
        <v>1.18</v>
      </c>
      <c r="N131" s="169">
        <v>1.18</v>
      </c>
      <c r="O131" s="169">
        <v>1.18</v>
      </c>
    </row>
    <row r="132" spans="1:15" ht="12.75" customHeight="1">
      <c r="A132" s="188" t="s">
        <v>464</v>
      </c>
      <c r="C132" s="188" t="s">
        <v>465</v>
      </c>
      <c r="D132" s="188"/>
      <c r="E132" s="189">
        <v>1.18</v>
      </c>
      <c r="F132" s="189">
        <v>1.18</v>
      </c>
      <c r="G132" s="189">
        <v>1.18</v>
      </c>
      <c r="H132" s="189">
        <v>1.18</v>
      </c>
      <c r="I132" s="189">
        <v>1.18</v>
      </c>
      <c r="J132" s="188"/>
      <c r="K132" s="169">
        <v>1.18</v>
      </c>
      <c r="L132" s="169">
        <v>1.18</v>
      </c>
      <c r="M132" s="169">
        <v>1.18</v>
      </c>
      <c r="N132" s="169">
        <v>1.18</v>
      </c>
      <c r="O132" s="169">
        <v>1.18</v>
      </c>
    </row>
    <row r="133" spans="1:15" ht="12.75" customHeight="1">
      <c r="A133" s="188" t="s">
        <v>466</v>
      </c>
      <c r="C133" s="188" t="s">
        <v>467</v>
      </c>
      <c r="D133" s="188"/>
      <c r="E133" s="189"/>
      <c r="F133" s="189"/>
      <c r="G133" s="189">
        <v>1.18</v>
      </c>
      <c r="H133" s="189">
        <v>1.18</v>
      </c>
      <c r="I133" s="189">
        <v>1.18</v>
      </c>
      <c r="J133" s="188"/>
      <c r="K133" s="189"/>
      <c r="L133" s="189"/>
      <c r="M133" s="189">
        <v>1.18</v>
      </c>
      <c r="N133" s="189">
        <v>1.18</v>
      </c>
      <c r="O133" s="189">
        <v>1.18</v>
      </c>
    </row>
    <row r="134" spans="1:15" ht="12.75" customHeight="1">
      <c r="A134" s="188" t="s">
        <v>468</v>
      </c>
      <c r="C134" s="188" t="s">
        <v>469</v>
      </c>
      <c r="D134" s="188"/>
      <c r="E134" s="189">
        <v>1.18</v>
      </c>
      <c r="F134" s="189">
        <v>1.18</v>
      </c>
      <c r="G134" s="189">
        <v>1.18</v>
      </c>
      <c r="H134" s="189">
        <v>1.18</v>
      </c>
      <c r="I134" s="189">
        <v>1.18</v>
      </c>
      <c r="J134" s="188"/>
      <c r="K134" s="169">
        <v>1.18</v>
      </c>
      <c r="L134" s="169">
        <v>1.18</v>
      </c>
      <c r="M134" s="169">
        <v>1.18</v>
      </c>
      <c r="N134" s="169">
        <v>1.18</v>
      </c>
      <c r="O134" s="169">
        <v>1.18</v>
      </c>
    </row>
    <row r="135" spans="1:15" ht="12.75" customHeight="1">
      <c r="A135" s="188" t="s">
        <v>470</v>
      </c>
      <c r="C135" s="188" t="s">
        <v>471</v>
      </c>
      <c r="D135" s="188"/>
      <c r="E135" s="189">
        <v>1</v>
      </c>
      <c r="F135" s="189">
        <v>1</v>
      </c>
      <c r="G135" s="189">
        <v>1</v>
      </c>
      <c r="H135" s="189">
        <v>1</v>
      </c>
      <c r="I135" s="189">
        <v>1</v>
      </c>
      <c r="J135" s="188"/>
      <c r="K135" s="169">
        <v>1</v>
      </c>
      <c r="L135" s="169">
        <v>1</v>
      </c>
      <c r="M135" s="169">
        <v>1</v>
      </c>
      <c r="N135" s="169">
        <v>1</v>
      </c>
      <c r="O135" s="169">
        <v>1</v>
      </c>
    </row>
    <row r="136" spans="1:15" ht="12.75" customHeight="1">
      <c r="A136" s="188" t="s">
        <v>472</v>
      </c>
      <c r="C136" s="188" t="s">
        <v>473</v>
      </c>
      <c r="D136" s="188"/>
      <c r="E136" s="189">
        <v>1</v>
      </c>
      <c r="F136" s="189">
        <v>1</v>
      </c>
      <c r="G136" s="189">
        <v>1</v>
      </c>
      <c r="H136" s="189">
        <v>1</v>
      </c>
      <c r="I136" s="189">
        <v>1</v>
      </c>
      <c r="J136" s="188"/>
      <c r="K136" s="169">
        <v>1</v>
      </c>
      <c r="L136" s="169">
        <v>1</v>
      </c>
      <c r="M136" s="169">
        <v>1</v>
      </c>
      <c r="N136" s="169">
        <v>1</v>
      </c>
      <c r="O136" s="169">
        <v>1</v>
      </c>
    </row>
    <row r="137" spans="1:15" ht="12.75" customHeight="1">
      <c r="A137" s="188" t="s">
        <v>474</v>
      </c>
      <c r="C137" s="188" t="s">
        <v>475</v>
      </c>
      <c r="D137" s="188"/>
      <c r="E137" s="189">
        <v>1</v>
      </c>
      <c r="F137" s="189">
        <v>1</v>
      </c>
      <c r="G137" s="189">
        <v>1</v>
      </c>
      <c r="H137" s="189">
        <v>1</v>
      </c>
      <c r="I137" s="189">
        <v>1</v>
      </c>
      <c r="J137" s="188"/>
      <c r="K137" s="169">
        <v>1</v>
      </c>
      <c r="L137" s="169">
        <v>1</v>
      </c>
      <c r="M137" s="169">
        <v>1</v>
      </c>
      <c r="N137" s="169">
        <v>1</v>
      </c>
      <c r="O137" s="169">
        <v>1</v>
      </c>
    </row>
    <row r="138" spans="1:15" ht="12.75" customHeight="1">
      <c r="A138" s="188" t="s">
        <v>476</v>
      </c>
      <c r="C138" s="188" t="s">
        <v>477</v>
      </c>
      <c r="D138" s="188"/>
      <c r="E138" s="189">
        <v>1</v>
      </c>
      <c r="F138" s="189">
        <v>1</v>
      </c>
      <c r="G138" s="189">
        <v>1</v>
      </c>
      <c r="H138" s="189">
        <v>1</v>
      </c>
      <c r="I138" s="189">
        <v>1</v>
      </c>
      <c r="J138" s="188"/>
      <c r="K138" s="169">
        <v>1</v>
      </c>
      <c r="L138" s="169">
        <v>1</v>
      </c>
      <c r="M138" s="169">
        <v>1</v>
      </c>
      <c r="N138" s="169">
        <v>1</v>
      </c>
      <c r="O138" s="169">
        <v>1</v>
      </c>
    </row>
    <row r="139" spans="1:15" ht="12.75" customHeight="1">
      <c r="A139" s="188" t="s">
        <v>478</v>
      </c>
      <c r="C139" s="188" t="s">
        <v>479</v>
      </c>
      <c r="D139" s="188"/>
      <c r="E139" s="189">
        <v>1</v>
      </c>
      <c r="F139" s="189">
        <v>1</v>
      </c>
      <c r="G139" s="189">
        <v>1</v>
      </c>
      <c r="H139" s="189">
        <v>1</v>
      </c>
      <c r="I139" s="189">
        <v>1</v>
      </c>
      <c r="J139" s="188"/>
      <c r="K139" s="169">
        <v>1</v>
      </c>
      <c r="L139" s="169">
        <v>1</v>
      </c>
      <c r="M139" s="169">
        <v>1</v>
      </c>
      <c r="N139" s="169">
        <v>1</v>
      </c>
      <c r="O139" s="169">
        <v>1</v>
      </c>
    </row>
    <row r="140" spans="1:15" ht="12.75" customHeight="1">
      <c r="A140" s="188" t="s">
        <v>480</v>
      </c>
      <c r="C140" s="188" t="s">
        <v>481</v>
      </c>
      <c r="D140" s="188"/>
      <c r="E140" s="189">
        <v>1</v>
      </c>
      <c r="F140" s="189">
        <v>1</v>
      </c>
      <c r="G140" s="189">
        <v>1</v>
      </c>
      <c r="H140" s="189">
        <v>1</v>
      </c>
      <c r="I140" s="189">
        <v>1</v>
      </c>
      <c r="J140" s="188"/>
      <c r="K140" s="169">
        <v>1</v>
      </c>
      <c r="L140" s="169">
        <v>1</v>
      </c>
      <c r="M140" s="169">
        <v>1</v>
      </c>
      <c r="N140" s="169">
        <v>1</v>
      </c>
      <c r="O140" s="169">
        <v>1</v>
      </c>
    </row>
    <row r="141" spans="1:15" ht="12.75" customHeight="1">
      <c r="A141" s="188" t="s">
        <v>482</v>
      </c>
      <c r="C141" s="188" t="s">
        <v>483</v>
      </c>
      <c r="D141" s="188"/>
      <c r="E141" s="189">
        <v>1</v>
      </c>
      <c r="F141" s="189">
        <v>1</v>
      </c>
      <c r="G141" s="189">
        <v>1</v>
      </c>
      <c r="H141" s="189">
        <v>1</v>
      </c>
      <c r="I141" s="189">
        <v>1</v>
      </c>
      <c r="J141" s="188"/>
      <c r="K141" s="169">
        <v>1</v>
      </c>
      <c r="L141" s="169">
        <v>1</v>
      </c>
      <c r="M141" s="169">
        <v>1</v>
      </c>
      <c r="N141" s="169">
        <v>1</v>
      </c>
      <c r="O141" s="169">
        <v>1</v>
      </c>
    </row>
    <row r="142" spans="1:15" ht="12.75" customHeight="1">
      <c r="A142" s="188" t="s">
        <v>484</v>
      </c>
      <c r="C142" s="188" t="s">
        <v>485</v>
      </c>
      <c r="D142" s="188"/>
      <c r="E142" s="189">
        <v>1</v>
      </c>
      <c r="F142" s="189">
        <v>1</v>
      </c>
      <c r="G142" s="189">
        <v>1</v>
      </c>
      <c r="H142" s="189">
        <v>1</v>
      </c>
      <c r="I142" s="189">
        <v>1</v>
      </c>
      <c r="J142" s="188"/>
      <c r="K142" s="169">
        <v>1</v>
      </c>
      <c r="L142" s="169">
        <v>1</v>
      </c>
      <c r="M142" s="169">
        <v>1</v>
      </c>
      <c r="N142" s="169">
        <v>1</v>
      </c>
      <c r="O142" s="169">
        <v>1</v>
      </c>
    </row>
    <row r="143" spans="1:15" ht="12.75" customHeight="1">
      <c r="A143" s="188" t="s">
        <v>486</v>
      </c>
      <c r="C143" s="188" t="s">
        <v>487</v>
      </c>
      <c r="D143" s="188"/>
      <c r="E143" s="169">
        <v>1</v>
      </c>
      <c r="F143" s="170">
        <v>1.04</v>
      </c>
      <c r="G143" s="170">
        <v>1.04</v>
      </c>
      <c r="H143" s="170">
        <v>1.04</v>
      </c>
      <c r="I143" s="170">
        <v>1.04</v>
      </c>
      <c r="J143" s="188"/>
      <c r="K143" s="169">
        <v>1</v>
      </c>
      <c r="L143" s="169">
        <v>1</v>
      </c>
      <c r="M143" s="169">
        <v>1</v>
      </c>
      <c r="N143" s="169">
        <v>1</v>
      </c>
      <c r="O143" s="169">
        <v>1</v>
      </c>
    </row>
    <row r="144" spans="1:15" ht="12.75" customHeight="1">
      <c r="A144" s="188" t="s">
        <v>488</v>
      </c>
      <c r="C144" s="188" t="s">
        <v>489</v>
      </c>
      <c r="D144" s="188"/>
      <c r="E144" s="189">
        <v>1</v>
      </c>
      <c r="F144" s="189">
        <v>1</v>
      </c>
      <c r="G144" s="189">
        <v>1</v>
      </c>
      <c r="H144" s="189">
        <v>1</v>
      </c>
      <c r="I144" s="189">
        <v>1</v>
      </c>
      <c r="J144" s="188"/>
      <c r="K144" s="169">
        <v>1</v>
      </c>
      <c r="L144" s="169">
        <v>1</v>
      </c>
      <c r="M144" s="169">
        <v>1</v>
      </c>
      <c r="N144" s="169">
        <v>1</v>
      </c>
      <c r="O144" s="169">
        <v>1</v>
      </c>
    </row>
    <row r="145" spans="1:15" ht="12.75" customHeight="1">
      <c r="A145" s="188" t="s">
        <v>490</v>
      </c>
      <c r="C145" s="188" t="s">
        <v>491</v>
      </c>
      <c r="D145" s="188"/>
      <c r="E145" s="169">
        <v>1</v>
      </c>
      <c r="F145" s="170">
        <v>1.04</v>
      </c>
      <c r="G145" s="170">
        <v>1.04</v>
      </c>
      <c r="H145" s="170">
        <v>1.04</v>
      </c>
      <c r="I145" s="170">
        <v>1.04</v>
      </c>
      <c r="J145" s="188"/>
      <c r="K145" s="169">
        <v>1</v>
      </c>
      <c r="L145" s="169">
        <v>1</v>
      </c>
      <c r="M145" s="169">
        <v>1</v>
      </c>
      <c r="N145" s="169">
        <v>1</v>
      </c>
      <c r="O145" s="169">
        <v>1</v>
      </c>
    </row>
    <row r="146" spans="1:15" ht="12.75" customHeight="1">
      <c r="A146" s="188" t="s">
        <v>492</v>
      </c>
      <c r="C146" s="188" t="s">
        <v>493</v>
      </c>
      <c r="D146" s="188"/>
      <c r="E146" s="169">
        <v>1</v>
      </c>
      <c r="F146" s="170">
        <v>1.04</v>
      </c>
      <c r="G146" s="170">
        <v>1.04</v>
      </c>
      <c r="H146" s="170">
        <v>1.04</v>
      </c>
      <c r="I146" s="170">
        <v>1.04</v>
      </c>
      <c r="J146" s="188"/>
      <c r="K146" s="169">
        <v>1</v>
      </c>
      <c r="L146" s="169">
        <v>1</v>
      </c>
      <c r="M146" s="169">
        <v>1</v>
      </c>
      <c r="N146" s="169">
        <v>1</v>
      </c>
      <c r="O146" s="169">
        <v>1</v>
      </c>
    </row>
    <row r="147" spans="1:15" ht="12.75" customHeight="1">
      <c r="A147" s="188" t="s">
        <v>494</v>
      </c>
      <c r="C147" s="188" t="s">
        <v>495</v>
      </c>
      <c r="D147" s="188"/>
      <c r="E147" s="189">
        <v>1</v>
      </c>
      <c r="F147" s="189">
        <v>1</v>
      </c>
      <c r="G147" s="189">
        <v>1</v>
      </c>
      <c r="H147" s="189">
        <v>1</v>
      </c>
      <c r="I147" s="189">
        <v>1</v>
      </c>
      <c r="J147" s="188"/>
      <c r="K147" s="169">
        <v>1</v>
      </c>
      <c r="L147" s="169">
        <v>1</v>
      </c>
      <c r="M147" s="169">
        <v>1</v>
      </c>
      <c r="N147" s="169">
        <v>1</v>
      </c>
      <c r="O147" s="169">
        <v>1</v>
      </c>
    </row>
    <row r="148" spans="1:15" ht="12.75" customHeight="1">
      <c r="A148" s="188" t="s">
        <v>496</v>
      </c>
      <c r="C148" s="188" t="s">
        <v>497</v>
      </c>
      <c r="D148" s="188"/>
      <c r="E148" s="189">
        <v>1</v>
      </c>
      <c r="F148" s="189">
        <v>1</v>
      </c>
      <c r="G148" s="189">
        <v>1</v>
      </c>
      <c r="H148" s="189">
        <v>1</v>
      </c>
      <c r="I148" s="189">
        <v>1</v>
      </c>
      <c r="J148" s="188"/>
      <c r="K148" s="169">
        <v>1</v>
      </c>
      <c r="L148" s="169">
        <v>1</v>
      </c>
      <c r="M148" s="169">
        <v>1</v>
      </c>
      <c r="N148" s="169">
        <v>1</v>
      </c>
      <c r="O148" s="169">
        <v>1</v>
      </c>
    </row>
    <row r="149" spans="1:15" ht="12.75" customHeight="1">
      <c r="A149" s="188" t="s">
        <v>498</v>
      </c>
      <c r="C149" s="188" t="s">
        <v>499</v>
      </c>
      <c r="D149" s="188"/>
      <c r="E149" s="189">
        <v>1</v>
      </c>
      <c r="F149" s="189">
        <v>1</v>
      </c>
      <c r="G149" s="189">
        <v>1</v>
      </c>
      <c r="H149" s="189">
        <v>1</v>
      </c>
      <c r="I149" s="189">
        <v>1</v>
      </c>
      <c r="J149" s="188"/>
      <c r="K149" s="169">
        <v>1</v>
      </c>
      <c r="L149" s="169">
        <v>1</v>
      </c>
      <c r="M149" s="169">
        <v>1</v>
      </c>
      <c r="N149" s="169">
        <v>1</v>
      </c>
      <c r="O149" s="169">
        <v>1</v>
      </c>
    </row>
    <row r="150" spans="1:15" ht="12.75" customHeight="1">
      <c r="A150" s="188" t="s">
        <v>500</v>
      </c>
      <c r="C150" s="188" t="s">
        <v>501</v>
      </c>
      <c r="D150" s="188"/>
      <c r="E150" s="189">
        <v>1</v>
      </c>
      <c r="F150" s="189">
        <v>1</v>
      </c>
      <c r="G150" s="189">
        <v>1</v>
      </c>
      <c r="H150" s="189">
        <v>1</v>
      </c>
      <c r="I150" s="189">
        <v>1</v>
      </c>
      <c r="J150" s="188"/>
      <c r="K150" s="169">
        <v>1</v>
      </c>
      <c r="L150" s="169">
        <v>1</v>
      </c>
      <c r="M150" s="169">
        <v>1</v>
      </c>
      <c r="N150" s="169">
        <v>1</v>
      </c>
      <c r="O150" s="169">
        <v>1</v>
      </c>
    </row>
    <row r="151" spans="1:15" ht="12.75" customHeight="1">
      <c r="A151" s="188" t="s">
        <v>502</v>
      </c>
      <c r="C151" s="188" t="s">
        <v>503</v>
      </c>
      <c r="D151" s="188"/>
      <c r="E151" s="189">
        <v>1</v>
      </c>
      <c r="F151" s="189">
        <v>1</v>
      </c>
      <c r="G151" s="189">
        <v>1</v>
      </c>
      <c r="H151" s="189">
        <v>1</v>
      </c>
      <c r="I151" s="189">
        <v>1</v>
      </c>
      <c r="J151" s="188"/>
      <c r="K151" s="169">
        <v>1</v>
      </c>
      <c r="L151" s="169">
        <v>1</v>
      </c>
      <c r="M151" s="169">
        <v>1</v>
      </c>
      <c r="N151" s="169">
        <v>1</v>
      </c>
      <c r="O151" s="169">
        <v>1</v>
      </c>
    </row>
    <row r="152" spans="1:15" ht="12.75" customHeight="1">
      <c r="A152" s="188" t="s">
        <v>504</v>
      </c>
      <c r="C152" s="188" t="s">
        <v>505</v>
      </c>
      <c r="D152" s="188"/>
      <c r="E152" s="189">
        <v>1</v>
      </c>
      <c r="F152" s="189">
        <v>1</v>
      </c>
      <c r="G152" s="189">
        <v>1</v>
      </c>
      <c r="H152" s="189">
        <v>1</v>
      </c>
      <c r="I152" s="189">
        <v>1</v>
      </c>
      <c r="J152" s="188"/>
      <c r="K152" s="169">
        <v>1</v>
      </c>
      <c r="L152" s="169">
        <v>1</v>
      </c>
      <c r="M152" s="169">
        <v>1</v>
      </c>
      <c r="N152" s="169">
        <v>1</v>
      </c>
      <c r="O152" s="169">
        <v>1</v>
      </c>
    </row>
    <row r="153" spans="1:15" ht="12.75" customHeight="1">
      <c r="A153" s="188" t="s">
        <v>506</v>
      </c>
      <c r="C153" s="188" t="s">
        <v>507</v>
      </c>
      <c r="D153" s="188"/>
      <c r="E153" s="189">
        <v>1</v>
      </c>
      <c r="F153" s="189">
        <v>1</v>
      </c>
      <c r="G153" s="189">
        <v>1</v>
      </c>
      <c r="H153" s="189">
        <v>1</v>
      </c>
      <c r="I153" s="189">
        <v>1</v>
      </c>
      <c r="J153" s="188"/>
      <c r="K153" s="169">
        <v>1</v>
      </c>
      <c r="L153" s="169">
        <v>1</v>
      </c>
      <c r="M153" s="169">
        <v>1</v>
      </c>
      <c r="N153" s="169">
        <v>1</v>
      </c>
      <c r="O153" s="169">
        <v>1</v>
      </c>
    </row>
    <row r="154" spans="1:15" ht="12.75" customHeight="1">
      <c r="A154" s="188" t="s">
        <v>508</v>
      </c>
      <c r="C154" s="188" t="s">
        <v>509</v>
      </c>
      <c r="D154" s="188"/>
      <c r="E154" s="189">
        <v>1</v>
      </c>
      <c r="F154" s="189">
        <v>1</v>
      </c>
      <c r="G154" s="189">
        <v>1</v>
      </c>
      <c r="H154" s="189">
        <v>1</v>
      </c>
      <c r="I154" s="189">
        <v>1</v>
      </c>
      <c r="J154" s="188"/>
      <c r="K154" s="169">
        <v>1</v>
      </c>
      <c r="L154" s="169">
        <v>1</v>
      </c>
      <c r="M154" s="169">
        <v>1</v>
      </c>
      <c r="N154" s="169">
        <v>1</v>
      </c>
      <c r="O154" s="169">
        <v>1</v>
      </c>
    </row>
    <row r="155" spans="1:15" ht="12.75" customHeight="1">
      <c r="A155" s="188" t="s">
        <v>510</v>
      </c>
      <c r="C155" s="188" t="s">
        <v>511</v>
      </c>
      <c r="D155" s="188"/>
      <c r="E155" s="169">
        <v>1</v>
      </c>
      <c r="F155" s="170">
        <v>1.04</v>
      </c>
      <c r="G155" s="170">
        <v>1.04</v>
      </c>
      <c r="H155" s="170">
        <v>1.04</v>
      </c>
      <c r="I155" s="170">
        <v>1.04</v>
      </c>
      <c r="J155" s="188"/>
      <c r="K155" s="169">
        <v>1</v>
      </c>
      <c r="L155" s="169">
        <v>1</v>
      </c>
      <c r="M155" s="169">
        <v>1</v>
      </c>
      <c r="N155" s="169">
        <v>1</v>
      </c>
      <c r="O155" s="169">
        <v>1</v>
      </c>
    </row>
    <row r="156" spans="1:15" ht="12.75" customHeight="1">
      <c r="A156" s="188" t="s">
        <v>512</v>
      </c>
      <c r="C156" s="188" t="s">
        <v>513</v>
      </c>
      <c r="D156" s="188"/>
      <c r="E156" s="169">
        <v>1</v>
      </c>
      <c r="F156" s="170">
        <v>1.04</v>
      </c>
      <c r="G156" s="170">
        <v>1.04</v>
      </c>
      <c r="H156" s="170">
        <v>1.04</v>
      </c>
      <c r="I156" s="170">
        <v>1.04</v>
      </c>
      <c r="J156" s="188"/>
      <c r="K156" s="169">
        <v>1</v>
      </c>
      <c r="L156" s="169">
        <v>1</v>
      </c>
      <c r="M156" s="169">
        <v>1</v>
      </c>
      <c r="N156" s="169">
        <v>1</v>
      </c>
      <c r="O156" s="169">
        <v>1</v>
      </c>
    </row>
    <row r="157" spans="1:15" ht="12.75" customHeight="1">
      <c r="A157" s="188" t="s">
        <v>514</v>
      </c>
      <c r="C157" s="188" t="s">
        <v>515</v>
      </c>
      <c r="D157" s="188"/>
      <c r="E157" s="189">
        <v>1</v>
      </c>
      <c r="F157" s="189">
        <v>1</v>
      </c>
      <c r="G157" s="189">
        <v>1</v>
      </c>
      <c r="H157" s="189">
        <v>1</v>
      </c>
      <c r="I157" s="189">
        <v>1</v>
      </c>
      <c r="J157" s="188"/>
      <c r="K157" s="169">
        <v>1</v>
      </c>
      <c r="L157" s="169">
        <v>1</v>
      </c>
      <c r="M157" s="169">
        <v>1</v>
      </c>
      <c r="N157" s="169">
        <v>1</v>
      </c>
      <c r="O157" s="169">
        <v>1</v>
      </c>
    </row>
    <row r="158" spans="1:15" ht="12.75" customHeight="1">
      <c r="A158" s="188" t="s">
        <v>516</v>
      </c>
      <c r="C158" s="188" t="s">
        <v>517</v>
      </c>
      <c r="D158" s="188"/>
      <c r="E158" s="169">
        <v>1</v>
      </c>
      <c r="F158" s="170">
        <v>1.04</v>
      </c>
      <c r="G158" s="170">
        <v>1.04</v>
      </c>
      <c r="H158" s="170">
        <v>1.04</v>
      </c>
      <c r="I158" s="170">
        <v>1.04</v>
      </c>
      <c r="J158" s="188"/>
      <c r="K158" s="169">
        <v>1</v>
      </c>
      <c r="L158" s="169">
        <v>1</v>
      </c>
      <c r="M158" s="169">
        <v>1</v>
      </c>
      <c r="N158" s="169">
        <v>1</v>
      </c>
      <c r="O158" s="169">
        <v>1</v>
      </c>
    </row>
    <row r="159" spans="1:15" ht="12.75" customHeight="1">
      <c r="A159" s="188" t="s">
        <v>518</v>
      </c>
      <c r="C159" s="188" t="s">
        <v>519</v>
      </c>
      <c r="D159" s="188"/>
      <c r="E159" s="189">
        <v>1</v>
      </c>
      <c r="F159" s="189">
        <v>1</v>
      </c>
      <c r="G159" s="189">
        <v>1</v>
      </c>
      <c r="H159" s="189">
        <v>1</v>
      </c>
      <c r="I159" s="189">
        <v>1</v>
      </c>
      <c r="J159" s="188"/>
      <c r="K159" s="169">
        <v>1</v>
      </c>
      <c r="L159" s="169">
        <v>1</v>
      </c>
      <c r="M159" s="169">
        <v>1</v>
      </c>
      <c r="N159" s="169">
        <v>1</v>
      </c>
      <c r="O159" s="169">
        <v>1</v>
      </c>
    </row>
    <row r="160" spans="1:15" ht="12.75" customHeight="1">
      <c r="A160" s="188" t="s">
        <v>520</v>
      </c>
      <c r="C160" s="188" t="s">
        <v>521</v>
      </c>
      <c r="D160" s="188"/>
      <c r="E160" s="169">
        <v>1</v>
      </c>
      <c r="F160" s="170">
        <v>1.04</v>
      </c>
      <c r="G160" s="170">
        <v>1.04</v>
      </c>
      <c r="H160" s="170">
        <v>1.04</v>
      </c>
      <c r="I160" s="170">
        <v>1.04</v>
      </c>
      <c r="J160" s="188"/>
      <c r="K160" s="169">
        <v>1</v>
      </c>
      <c r="L160" s="169">
        <v>1</v>
      </c>
      <c r="M160" s="169">
        <v>1</v>
      </c>
      <c r="N160" s="169">
        <v>1</v>
      </c>
      <c r="O160" s="169">
        <v>1</v>
      </c>
    </row>
    <row r="161" spans="1:15" ht="12.75" customHeight="1">
      <c r="A161" s="188" t="s">
        <v>522</v>
      </c>
      <c r="C161" s="188" t="s">
        <v>523</v>
      </c>
      <c r="D161" s="188"/>
      <c r="E161" s="169">
        <v>1</v>
      </c>
      <c r="F161" s="170">
        <v>1.04</v>
      </c>
      <c r="G161" s="170">
        <v>1.04</v>
      </c>
      <c r="H161" s="170">
        <v>1.04</v>
      </c>
      <c r="I161" s="170">
        <v>1.04</v>
      </c>
      <c r="J161" s="188"/>
      <c r="K161" s="169">
        <v>1</v>
      </c>
      <c r="L161" s="169">
        <v>1</v>
      </c>
      <c r="M161" s="169">
        <v>1</v>
      </c>
      <c r="N161" s="169">
        <v>1</v>
      </c>
      <c r="O161" s="169">
        <v>1</v>
      </c>
    </row>
    <row r="162" spans="1:15" ht="12.75" customHeight="1">
      <c r="A162" s="188" t="s">
        <v>524</v>
      </c>
      <c r="C162" s="188" t="s">
        <v>525</v>
      </c>
      <c r="D162" s="188"/>
      <c r="E162" s="189">
        <v>1</v>
      </c>
      <c r="F162" s="189">
        <v>1</v>
      </c>
      <c r="G162" s="189">
        <v>1</v>
      </c>
      <c r="H162" s="189">
        <v>1</v>
      </c>
      <c r="I162" s="189">
        <v>1</v>
      </c>
      <c r="J162" s="188"/>
      <c r="K162" s="169">
        <v>1</v>
      </c>
      <c r="L162" s="169">
        <v>1</v>
      </c>
      <c r="M162" s="169">
        <v>1</v>
      </c>
      <c r="N162" s="169">
        <v>1</v>
      </c>
      <c r="O162" s="169">
        <v>1</v>
      </c>
    </row>
    <row r="163" spans="1:15" ht="12.75" customHeight="1">
      <c r="A163" s="188" t="s">
        <v>526</v>
      </c>
      <c r="C163" s="188" t="s">
        <v>527</v>
      </c>
      <c r="D163" s="188"/>
      <c r="E163" s="189">
        <v>1</v>
      </c>
      <c r="F163" s="189">
        <v>1</v>
      </c>
      <c r="G163" s="189">
        <v>1</v>
      </c>
      <c r="H163" s="189">
        <v>1</v>
      </c>
      <c r="I163" s="189">
        <v>1</v>
      </c>
      <c r="J163" s="188"/>
      <c r="K163" s="169">
        <v>1</v>
      </c>
      <c r="L163" s="169">
        <v>1</v>
      </c>
      <c r="M163" s="169">
        <v>1</v>
      </c>
      <c r="N163" s="169">
        <v>1</v>
      </c>
      <c r="O163" s="169">
        <v>1</v>
      </c>
    </row>
    <row r="164" spans="1:15" ht="12.75" customHeight="1">
      <c r="A164" s="188" t="s">
        <v>528</v>
      </c>
      <c r="C164" s="188" t="s">
        <v>529</v>
      </c>
      <c r="D164" s="188"/>
      <c r="E164" s="189">
        <v>1</v>
      </c>
      <c r="F164" s="189">
        <v>1</v>
      </c>
      <c r="G164" s="189">
        <v>1</v>
      </c>
      <c r="H164" s="189">
        <v>1</v>
      </c>
      <c r="I164" s="189">
        <v>1</v>
      </c>
      <c r="J164" s="188"/>
      <c r="K164" s="169">
        <v>1</v>
      </c>
      <c r="L164" s="169">
        <v>1</v>
      </c>
      <c r="M164" s="169">
        <v>1</v>
      </c>
      <c r="N164" s="169">
        <v>1</v>
      </c>
      <c r="O164" s="169">
        <v>1</v>
      </c>
    </row>
    <row r="165" spans="1:15" ht="12.75" customHeight="1">
      <c r="A165" s="188" t="s">
        <v>530</v>
      </c>
      <c r="C165" s="188" t="s">
        <v>531</v>
      </c>
      <c r="D165" s="188"/>
      <c r="E165" s="189">
        <v>1</v>
      </c>
      <c r="F165" s="189">
        <v>1</v>
      </c>
      <c r="G165" s="189">
        <v>1</v>
      </c>
      <c r="H165" s="189">
        <v>1</v>
      </c>
      <c r="I165" s="189">
        <v>1</v>
      </c>
      <c r="J165" s="188"/>
      <c r="K165" s="169">
        <v>1</v>
      </c>
      <c r="L165" s="169">
        <v>1</v>
      </c>
      <c r="M165" s="169">
        <v>1</v>
      </c>
      <c r="N165" s="169">
        <v>1</v>
      </c>
      <c r="O165" s="169">
        <v>1</v>
      </c>
    </row>
    <row r="166" spans="1:15" ht="12.75" customHeight="1">
      <c r="A166" s="188" t="s">
        <v>532</v>
      </c>
      <c r="C166" s="188" t="s">
        <v>533</v>
      </c>
      <c r="D166" s="188"/>
      <c r="E166" s="169">
        <v>1</v>
      </c>
      <c r="F166" s="170">
        <v>1.04</v>
      </c>
      <c r="G166" s="170">
        <v>1.04</v>
      </c>
      <c r="H166" s="170">
        <v>1.04</v>
      </c>
      <c r="I166" s="170">
        <v>1.04</v>
      </c>
      <c r="J166" s="188"/>
      <c r="K166" s="169">
        <v>1</v>
      </c>
      <c r="L166" s="169">
        <v>1</v>
      </c>
      <c r="M166" s="169">
        <v>1</v>
      </c>
      <c r="N166" s="169">
        <v>1</v>
      </c>
      <c r="O166" s="169">
        <v>1</v>
      </c>
    </row>
    <row r="167" spans="1:15" ht="12.75" customHeight="1">
      <c r="A167" s="188" t="s">
        <v>534</v>
      </c>
      <c r="C167" s="188" t="s">
        <v>535</v>
      </c>
      <c r="D167" s="188"/>
      <c r="E167" s="169">
        <v>1</v>
      </c>
      <c r="F167" s="170">
        <v>1.04</v>
      </c>
      <c r="G167" s="170">
        <v>1.04</v>
      </c>
      <c r="H167" s="170">
        <v>1.04</v>
      </c>
      <c r="I167" s="170">
        <v>1.04</v>
      </c>
      <c r="J167" s="188"/>
      <c r="K167" s="169">
        <v>1</v>
      </c>
      <c r="L167" s="169">
        <v>1</v>
      </c>
      <c r="M167" s="169">
        <v>1</v>
      </c>
      <c r="N167" s="169">
        <v>1</v>
      </c>
      <c r="O167" s="169">
        <v>1</v>
      </c>
    </row>
    <row r="168" spans="1:15" ht="12.75" customHeight="1">
      <c r="A168" s="188" t="s">
        <v>536</v>
      </c>
      <c r="C168" s="188" t="s">
        <v>537</v>
      </c>
      <c r="D168" s="188"/>
      <c r="E168" s="169">
        <v>1.06</v>
      </c>
      <c r="F168" s="170">
        <v>1.1000000000000001</v>
      </c>
      <c r="G168" s="170">
        <v>1.0900000000000001</v>
      </c>
      <c r="H168" s="170">
        <v>1.08</v>
      </c>
      <c r="I168" s="170">
        <v>1.07</v>
      </c>
      <c r="J168" s="188"/>
      <c r="K168" s="169">
        <v>1.06</v>
      </c>
      <c r="L168" s="169">
        <v>1.06</v>
      </c>
      <c r="M168" s="169">
        <v>1.05</v>
      </c>
      <c r="N168" s="169">
        <v>1.04</v>
      </c>
      <c r="O168" s="169">
        <v>1.03</v>
      </c>
    </row>
    <row r="169" spans="1:15" ht="12.75" customHeight="1">
      <c r="A169" s="188" t="s">
        <v>538</v>
      </c>
      <c r="C169" s="188" t="s">
        <v>539</v>
      </c>
      <c r="D169" s="188"/>
      <c r="E169" s="189">
        <v>1</v>
      </c>
      <c r="F169" s="189">
        <v>1</v>
      </c>
      <c r="G169" s="189">
        <v>1</v>
      </c>
      <c r="H169" s="189">
        <v>1</v>
      </c>
      <c r="I169" s="189">
        <v>1</v>
      </c>
      <c r="J169" s="188"/>
      <c r="K169" s="169">
        <v>1</v>
      </c>
      <c r="L169" s="169">
        <v>1</v>
      </c>
      <c r="M169" s="169">
        <v>1</v>
      </c>
      <c r="N169" s="169">
        <v>1</v>
      </c>
      <c r="O169" s="169">
        <v>1</v>
      </c>
    </row>
    <row r="170" spans="1:15" ht="12.75" customHeight="1">
      <c r="A170" s="188" t="s">
        <v>540</v>
      </c>
      <c r="C170" s="188" t="s">
        <v>541</v>
      </c>
      <c r="D170" s="188"/>
      <c r="E170" s="169">
        <v>1</v>
      </c>
      <c r="F170" s="170">
        <v>1.04</v>
      </c>
      <c r="G170" s="170">
        <v>1.04</v>
      </c>
      <c r="H170" s="170">
        <v>1.04</v>
      </c>
      <c r="I170" s="170">
        <v>1.04</v>
      </c>
      <c r="J170" s="188"/>
      <c r="K170" s="169">
        <v>1</v>
      </c>
      <c r="L170" s="169">
        <v>1</v>
      </c>
      <c r="M170" s="169">
        <v>1</v>
      </c>
      <c r="N170" s="169">
        <v>1</v>
      </c>
      <c r="O170" s="169">
        <v>1</v>
      </c>
    </row>
    <row r="171" spans="1:15" ht="12.75" customHeight="1">
      <c r="A171" s="188" t="s">
        <v>542</v>
      </c>
      <c r="C171" s="188" t="s">
        <v>543</v>
      </c>
      <c r="D171" s="188"/>
      <c r="E171" s="189">
        <v>1</v>
      </c>
      <c r="F171" s="189">
        <v>1</v>
      </c>
      <c r="G171" s="189">
        <v>1</v>
      </c>
      <c r="H171" s="189">
        <v>1</v>
      </c>
      <c r="I171" s="189">
        <v>1</v>
      </c>
      <c r="J171" s="188"/>
      <c r="K171" s="169">
        <v>1</v>
      </c>
      <c r="L171" s="169">
        <v>1</v>
      </c>
      <c r="M171" s="169">
        <v>1</v>
      </c>
      <c r="N171" s="169">
        <v>1</v>
      </c>
      <c r="O171" s="169">
        <v>1</v>
      </c>
    </row>
    <row r="172" spans="1:15" ht="12.75" customHeight="1">
      <c r="A172" s="188" t="s">
        <v>544</v>
      </c>
      <c r="C172" s="188" t="s">
        <v>545</v>
      </c>
      <c r="D172" s="188"/>
      <c r="E172" s="189">
        <v>1</v>
      </c>
      <c r="F172" s="189">
        <v>1</v>
      </c>
      <c r="G172" s="189">
        <v>1</v>
      </c>
      <c r="H172" s="189">
        <v>1</v>
      </c>
      <c r="I172" s="189">
        <v>1</v>
      </c>
      <c r="J172" s="188"/>
      <c r="K172" s="169">
        <v>1</v>
      </c>
      <c r="L172" s="169">
        <v>1</v>
      </c>
      <c r="M172" s="169">
        <v>1</v>
      </c>
      <c r="N172" s="169">
        <v>1</v>
      </c>
      <c r="O172" s="169">
        <v>1</v>
      </c>
    </row>
    <row r="173" spans="1:15" ht="12.75" customHeight="1">
      <c r="A173" s="188" t="s">
        <v>546</v>
      </c>
      <c r="C173" s="188" t="s">
        <v>547</v>
      </c>
      <c r="D173" s="188"/>
      <c r="E173" s="189">
        <v>1</v>
      </c>
      <c r="F173" s="189">
        <v>1</v>
      </c>
      <c r="G173" s="189">
        <v>1</v>
      </c>
      <c r="H173" s="189">
        <v>1</v>
      </c>
      <c r="I173" s="189">
        <v>1</v>
      </c>
      <c r="J173" s="188"/>
      <c r="K173" s="169">
        <v>1</v>
      </c>
      <c r="L173" s="169">
        <v>1</v>
      </c>
      <c r="M173" s="169">
        <v>1</v>
      </c>
      <c r="N173" s="169">
        <v>1</v>
      </c>
      <c r="O173" s="169">
        <v>1</v>
      </c>
    </row>
    <row r="174" spans="1:15" ht="12.75" customHeight="1">
      <c r="A174" s="188" t="s">
        <v>548</v>
      </c>
      <c r="C174" s="188" t="s">
        <v>549</v>
      </c>
      <c r="D174" s="188"/>
      <c r="E174" s="189">
        <v>1</v>
      </c>
      <c r="F174" s="189">
        <v>1</v>
      </c>
      <c r="G174" s="189">
        <v>1</v>
      </c>
      <c r="H174" s="189">
        <v>1</v>
      </c>
      <c r="I174" s="189">
        <v>1</v>
      </c>
      <c r="J174" s="188"/>
      <c r="K174" s="169">
        <v>1</v>
      </c>
      <c r="L174" s="169">
        <v>1</v>
      </c>
      <c r="M174" s="169">
        <v>1</v>
      </c>
      <c r="N174" s="169">
        <v>1</v>
      </c>
      <c r="O174" s="169">
        <v>1</v>
      </c>
    </row>
    <row r="175" spans="1:15" ht="12.75" customHeight="1">
      <c r="A175" s="188" t="s">
        <v>550</v>
      </c>
      <c r="C175" s="188" t="s">
        <v>551</v>
      </c>
      <c r="D175" s="188"/>
      <c r="E175" s="189">
        <v>1</v>
      </c>
      <c r="F175" s="189">
        <v>1</v>
      </c>
      <c r="G175" s="189">
        <v>1</v>
      </c>
      <c r="H175" s="189">
        <v>1</v>
      </c>
      <c r="I175" s="189">
        <v>1</v>
      </c>
      <c r="J175" s="188"/>
      <c r="K175" s="169">
        <v>1</v>
      </c>
      <c r="L175" s="169">
        <v>1</v>
      </c>
      <c r="M175" s="169">
        <v>1</v>
      </c>
      <c r="N175" s="169">
        <v>1</v>
      </c>
      <c r="O175" s="169">
        <v>1</v>
      </c>
    </row>
    <row r="176" spans="1:15" ht="12.75" customHeight="1">
      <c r="A176" s="188" t="s">
        <v>552</v>
      </c>
      <c r="C176" s="188" t="s">
        <v>553</v>
      </c>
      <c r="D176" s="188"/>
      <c r="E176" s="189">
        <v>1</v>
      </c>
      <c r="F176" s="189">
        <v>1</v>
      </c>
      <c r="G176" s="189">
        <v>1</v>
      </c>
      <c r="H176" s="189">
        <v>1</v>
      </c>
      <c r="I176" s="189">
        <v>1</v>
      </c>
      <c r="J176" s="188"/>
      <c r="K176" s="169">
        <v>1</v>
      </c>
      <c r="L176" s="169">
        <v>1</v>
      </c>
      <c r="M176" s="169">
        <v>1</v>
      </c>
      <c r="N176" s="169">
        <v>1</v>
      </c>
      <c r="O176" s="169">
        <v>1</v>
      </c>
    </row>
    <row r="177" spans="1:15" ht="12.75" customHeight="1">
      <c r="A177" s="188" t="s">
        <v>554</v>
      </c>
      <c r="C177" s="188" t="s">
        <v>555</v>
      </c>
      <c r="D177" s="188"/>
      <c r="E177" s="189">
        <v>1.06</v>
      </c>
      <c r="F177" s="189">
        <v>1.06</v>
      </c>
      <c r="G177" s="189">
        <v>1.06</v>
      </c>
      <c r="H177" s="189">
        <v>1.06</v>
      </c>
      <c r="I177" s="189">
        <v>1.06</v>
      </c>
      <c r="J177" s="188"/>
      <c r="K177" s="169">
        <v>1.06</v>
      </c>
      <c r="L177" s="169">
        <v>1.06</v>
      </c>
      <c r="M177" s="169">
        <v>1.06</v>
      </c>
      <c r="N177" s="169">
        <v>1.06</v>
      </c>
      <c r="O177" s="169">
        <v>1.06</v>
      </c>
    </row>
    <row r="178" spans="1:15" ht="12.75" customHeight="1">
      <c r="A178" s="188" t="s">
        <v>556</v>
      </c>
      <c r="C178" s="188" t="s">
        <v>557</v>
      </c>
      <c r="D178" s="188"/>
      <c r="E178" s="189">
        <v>1</v>
      </c>
      <c r="F178" s="189">
        <v>1</v>
      </c>
      <c r="G178" s="189">
        <v>1</v>
      </c>
      <c r="H178" s="189">
        <v>1</v>
      </c>
      <c r="I178" s="189">
        <v>1</v>
      </c>
      <c r="J178" s="188"/>
      <c r="K178" s="169">
        <v>1</v>
      </c>
      <c r="L178" s="169">
        <v>1</v>
      </c>
      <c r="M178" s="169">
        <v>1</v>
      </c>
      <c r="N178" s="169">
        <v>1</v>
      </c>
      <c r="O178" s="169">
        <v>1</v>
      </c>
    </row>
    <row r="179" spans="1:15" ht="12.75" customHeight="1">
      <c r="A179" s="188" t="s">
        <v>558</v>
      </c>
      <c r="C179" s="188" t="s">
        <v>559</v>
      </c>
      <c r="D179" s="188"/>
      <c r="E179" s="189">
        <v>1</v>
      </c>
      <c r="F179" s="189">
        <v>1</v>
      </c>
      <c r="G179" s="189">
        <v>1</v>
      </c>
      <c r="H179" s="189">
        <v>1</v>
      </c>
      <c r="I179" s="189">
        <v>1</v>
      </c>
      <c r="J179" s="188"/>
      <c r="K179" s="169">
        <v>1</v>
      </c>
      <c r="L179" s="169">
        <v>1</v>
      </c>
      <c r="M179" s="169">
        <v>1</v>
      </c>
      <c r="N179" s="169">
        <v>1</v>
      </c>
      <c r="O179" s="169">
        <v>1</v>
      </c>
    </row>
    <row r="180" spans="1:15" ht="12.75" customHeight="1">
      <c r="A180" s="188" t="s">
        <v>560</v>
      </c>
      <c r="C180" s="188" t="s">
        <v>561</v>
      </c>
      <c r="D180" s="188"/>
      <c r="E180" s="189">
        <v>1</v>
      </c>
      <c r="F180" s="189">
        <v>1</v>
      </c>
      <c r="G180" s="189">
        <v>1</v>
      </c>
      <c r="H180" s="189">
        <v>1</v>
      </c>
      <c r="I180" s="189">
        <v>1</v>
      </c>
      <c r="J180" s="188"/>
      <c r="K180" s="169">
        <v>1</v>
      </c>
      <c r="L180" s="169">
        <v>1</v>
      </c>
      <c r="M180" s="169">
        <v>1</v>
      </c>
      <c r="N180" s="169">
        <v>1</v>
      </c>
      <c r="O180" s="169">
        <v>1</v>
      </c>
    </row>
    <row r="181" spans="1:15" ht="12.75" customHeight="1">
      <c r="A181" s="188" t="s">
        <v>562</v>
      </c>
      <c r="C181" s="188" t="s">
        <v>563</v>
      </c>
      <c r="D181" s="188"/>
      <c r="E181" s="169">
        <v>1</v>
      </c>
      <c r="F181" s="170">
        <v>1.04</v>
      </c>
      <c r="G181" s="170">
        <v>1.04</v>
      </c>
      <c r="H181" s="170">
        <v>1.04</v>
      </c>
      <c r="I181" s="170">
        <v>1.04</v>
      </c>
      <c r="J181" s="188"/>
      <c r="K181" s="169">
        <v>1</v>
      </c>
      <c r="L181" s="169">
        <v>1</v>
      </c>
      <c r="M181" s="169">
        <v>1</v>
      </c>
      <c r="N181" s="169">
        <v>1</v>
      </c>
      <c r="O181" s="169">
        <v>1</v>
      </c>
    </row>
    <row r="182" spans="1:15" ht="12.75" customHeight="1">
      <c r="A182" s="188" t="s">
        <v>564</v>
      </c>
      <c r="C182" s="188" t="s">
        <v>565</v>
      </c>
      <c r="D182" s="188"/>
      <c r="E182" s="189">
        <v>1</v>
      </c>
      <c r="F182" s="189">
        <v>1</v>
      </c>
      <c r="G182" s="189">
        <v>1</v>
      </c>
      <c r="H182" s="189">
        <v>1</v>
      </c>
      <c r="I182" s="189">
        <v>1</v>
      </c>
      <c r="J182" s="188"/>
      <c r="K182" s="169">
        <v>1</v>
      </c>
      <c r="L182" s="169">
        <v>1</v>
      </c>
      <c r="M182" s="169">
        <v>1</v>
      </c>
      <c r="N182" s="169">
        <v>1</v>
      </c>
      <c r="O182" s="169">
        <v>1</v>
      </c>
    </row>
    <row r="183" spans="1:15" ht="12.75" customHeight="1">
      <c r="A183" s="188" t="s">
        <v>566</v>
      </c>
      <c r="C183" s="188" t="s">
        <v>567</v>
      </c>
      <c r="D183" s="188"/>
      <c r="E183" s="169">
        <v>1</v>
      </c>
      <c r="F183" s="170">
        <v>1.04</v>
      </c>
      <c r="G183" s="170">
        <v>1.04</v>
      </c>
      <c r="H183" s="170">
        <v>1.04</v>
      </c>
      <c r="I183" s="170">
        <v>1.04</v>
      </c>
      <c r="J183" s="188"/>
      <c r="K183" s="169">
        <v>1</v>
      </c>
      <c r="L183" s="169">
        <v>1</v>
      </c>
      <c r="M183" s="169">
        <v>1</v>
      </c>
      <c r="N183" s="169">
        <v>1</v>
      </c>
      <c r="O183" s="169">
        <v>1</v>
      </c>
    </row>
    <row r="184" spans="1:15" ht="12.75" customHeight="1">
      <c r="A184" s="188" t="s">
        <v>568</v>
      </c>
      <c r="C184" s="188" t="s">
        <v>569</v>
      </c>
      <c r="D184" s="188"/>
      <c r="E184" s="189">
        <v>1</v>
      </c>
      <c r="F184" s="189">
        <v>1</v>
      </c>
      <c r="G184" s="189">
        <v>1</v>
      </c>
      <c r="H184" s="189">
        <v>1</v>
      </c>
      <c r="I184" s="189">
        <v>1</v>
      </c>
      <c r="J184" s="188"/>
      <c r="K184" s="169">
        <v>1</v>
      </c>
      <c r="L184" s="169">
        <v>1</v>
      </c>
      <c r="M184" s="169">
        <v>1</v>
      </c>
      <c r="N184" s="169">
        <v>1</v>
      </c>
      <c r="O184" s="169">
        <v>1</v>
      </c>
    </row>
    <row r="185" spans="1:15" ht="12.75" customHeight="1">
      <c r="A185" s="188" t="s">
        <v>570</v>
      </c>
      <c r="C185" s="188" t="s">
        <v>571</v>
      </c>
      <c r="D185" s="188"/>
      <c r="E185" s="189">
        <v>1</v>
      </c>
      <c r="F185" s="189">
        <v>1</v>
      </c>
      <c r="G185" s="189">
        <v>1</v>
      </c>
      <c r="H185" s="189">
        <v>1</v>
      </c>
      <c r="I185" s="189">
        <v>1</v>
      </c>
      <c r="J185" s="188"/>
      <c r="K185" s="169">
        <v>1</v>
      </c>
      <c r="L185" s="169">
        <v>1</v>
      </c>
      <c r="M185" s="169">
        <v>1</v>
      </c>
      <c r="N185" s="169">
        <v>1</v>
      </c>
      <c r="O185" s="169">
        <v>1</v>
      </c>
    </row>
    <row r="186" spans="1:15" ht="12.75" customHeight="1">
      <c r="A186" s="188" t="s">
        <v>572</v>
      </c>
      <c r="C186" s="188" t="s">
        <v>573</v>
      </c>
      <c r="D186" s="188"/>
      <c r="E186" s="189">
        <v>1</v>
      </c>
      <c r="F186" s="189">
        <v>1</v>
      </c>
      <c r="G186" s="189">
        <v>1</v>
      </c>
      <c r="H186" s="189">
        <v>1</v>
      </c>
      <c r="I186" s="189">
        <v>1</v>
      </c>
      <c r="J186" s="188"/>
      <c r="K186" s="169">
        <v>1</v>
      </c>
      <c r="L186" s="169">
        <v>1</v>
      </c>
      <c r="M186" s="169">
        <v>1</v>
      </c>
      <c r="N186" s="169">
        <v>1</v>
      </c>
      <c r="O186" s="169">
        <v>1</v>
      </c>
    </row>
    <row r="187" spans="1:15" ht="12.75" customHeight="1">
      <c r="A187" s="188" t="s">
        <v>574</v>
      </c>
      <c r="C187" s="188" t="s">
        <v>575</v>
      </c>
      <c r="D187" s="188"/>
      <c r="E187" s="189">
        <v>1</v>
      </c>
      <c r="F187" s="189">
        <v>1</v>
      </c>
      <c r="G187" s="189">
        <v>1</v>
      </c>
      <c r="H187" s="189">
        <v>1</v>
      </c>
      <c r="I187" s="189">
        <v>1</v>
      </c>
      <c r="J187" s="188"/>
      <c r="K187" s="169">
        <v>1</v>
      </c>
      <c r="L187" s="169">
        <v>1</v>
      </c>
      <c r="M187" s="169">
        <v>1</v>
      </c>
      <c r="N187" s="169">
        <v>1</v>
      </c>
      <c r="O187" s="169">
        <v>1</v>
      </c>
    </row>
    <row r="188" spans="1:15" ht="12.75" customHeight="1">
      <c r="A188" s="188" t="s">
        <v>576</v>
      </c>
      <c r="C188" s="188" t="s">
        <v>577</v>
      </c>
      <c r="D188" s="188"/>
      <c r="E188" s="189">
        <v>1</v>
      </c>
      <c r="F188" s="189">
        <v>1</v>
      </c>
      <c r="G188" s="189">
        <v>1</v>
      </c>
      <c r="H188" s="189">
        <v>1</v>
      </c>
      <c r="I188" s="189">
        <v>1</v>
      </c>
      <c r="J188" s="188"/>
      <c r="K188" s="169">
        <v>1</v>
      </c>
      <c r="L188" s="169">
        <v>1</v>
      </c>
      <c r="M188" s="169">
        <v>1</v>
      </c>
      <c r="N188" s="169">
        <v>1</v>
      </c>
      <c r="O188" s="169">
        <v>1</v>
      </c>
    </row>
    <row r="189" spans="1:15" ht="12.75" customHeight="1">
      <c r="A189" s="188" t="s">
        <v>578</v>
      </c>
      <c r="C189" s="188" t="s">
        <v>579</v>
      </c>
      <c r="D189" s="188"/>
      <c r="E189" s="189">
        <v>1</v>
      </c>
      <c r="F189" s="189">
        <v>1</v>
      </c>
      <c r="G189" s="189">
        <v>1</v>
      </c>
      <c r="H189" s="189">
        <v>1</v>
      </c>
      <c r="I189" s="189">
        <v>1</v>
      </c>
      <c r="J189" s="188"/>
      <c r="K189" s="169">
        <v>1</v>
      </c>
      <c r="L189" s="169">
        <v>1</v>
      </c>
      <c r="M189" s="169">
        <v>1</v>
      </c>
      <c r="N189" s="169">
        <v>1</v>
      </c>
      <c r="O189" s="169">
        <v>1</v>
      </c>
    </row>
    <row r="190" spans="1:15" ht="12.75" customHeight="1">
      <c r="A190" s="188" t="s">
        <v>580</v>
      </c>
      <c r="C190" s="188" t="s">
        <v>581</v>
      </c>
      <c r="D190" s="188"/>
      <c r="E190" s="169">
        <v>1</v>
      </c>
      <c r="F190" s="170">
        <v>1.04</v>
      </c>
      <c r="G190" s="170">
        <v>1.04</v>
      </c>
      <c r="H190" s="170">
        <v>1.04</v>
      </c>
      <c r="I190" s="170">
        <v>1.04</v>
      </c>
      <c r="J190" s="188"/>
      <c r="K190" s="169">
        <v>1</v>
      </c>
      <c r="L190" s="169">
        <v>1</v>
      </c>
      <c r="M190" s="169">
        <v>1</v>
      </c>
      <c r="N190" s="169">
        <v>1</v>
      </c>
      <c r="O190" s="169">
        <v>1</v>
      </c>
    </row>
    <row r="191" spans="1:15" ht="12.75" customHeight="1">
      <c r="A191" s="188" t="s">
        <v>582</v>
      </c>
      <c r="C191" s="188" t="s">
        <v>583</v>
      </c>
      <c r="D191" s="188"/>
      <c r="E191" s="189">
        <v>1</v>
      </c>
      <c r="F191" s="189">
        <v>1</v>
      </c>
      <c r="G191" s="189">
        <v>1</v>
      </c>
      <c r="H191" s="189">
        <v>1</v>
      </c>
      <c r="I191" s="189">
        <v>1</v>
      </c>
      <c r="J191" s="188"/>
      <c r="K191" s="169">
        <v>1</v>
      </c>
      <c r="L191" s="169">
        <v>1</v>
      </c>
      <c r="M191" s="169">
        <v>1</v>
      </c>
      <c r="N191" s="169">
        <v>1</v>
      </c>
      <c r="O191" s="169">
        <v>1</v>
      </c>
    </row>
    <row r="192" spans="1:15" ht="12.75" customHeight="1">
      <c r="A192" s="188" t="s">
        <v>584</v>
      </c>
      <c r="C192" s="188" t="s">
        <v>585</v>
      </c>
      <c r="D192" s="188"/>
      <c r="E192" s="189">
        <v>1</v>
      </c>
      <c r="F192" s="189">
        <v>1</v>
      </c>
      <c r="G192" s="189">
        <v>1</v>
      </c>
      <c r="H192" s="189">
        <v>1</v>
      </c>
      <c r="I192" s="189">
        <v>1</v>
      </c>
      <c r="J192" s="188"/>
      <c r="K192" s="169">
        <v>1</v>
      </c>
      <c r="L192" s="169">
        <v>1</v>
      </c>
      <c r="M192" s="169">
        <v>1</v>
      </c>
      <c r="N192" s="169">
        <v>1</v>
      </c>
      <c r="O192" s="169">
        <v>1</v>
      </c>
    </row>
    <row r="193" spans="1:15" ht="12.75" customHeight="1">
      <c r="A193" s="188" t="s">
        <v>586</v>
      </c>
      <c r="C193" s="188" t="s">
        <v>587</v>
      </c>
      <c r="D193" s="188"/>
      <c r="E193" s="189">
        <v>1</v>
      </c>
      <c r="F193" s="189">
        <v>1</v>
      </c>
      <c r="G193" s="189">
        <v>1</v>
      </c>
      <c r="H193" s="189">
        <v>1</v>
      </c>
      <c r="I193" s="189">
        <v>1</v>
      </c>
      <c r="J193" s="188"/>
      <c r="K193" s="169">
        <v>1</v>
      </c>
      <c r="L193" s="169">
        <v>1</v>
      </c>
      <c r="M193" s="169">
        <v>1</v>
      </c>
      <c r="N193" s="169">
        <v>1</v>
      </c>
      <c r="O193" s="169">
        <v>1</v>
      </c>
    </row>
    <row r="194" spans="1:15" ht="12.75" customHeight="1">
      <c r="A194" s="188" t="s">
        <v>588</v>
      </c>
      <c r="C194" s="188" t="s">
        <v>589</v>
      </c>
      <c r="D194" s="188"/>
      <c r="E194" s="189">
        <v>1</v>
      </c>
      <c r="F194" s="189">
        <v>1</v>
      </c>
      <c r="G194" s="189">
        <v>1</v>
      </c>
      <c r="H194" s="189">
        <v>1</v>
      </c>
      <c r="I194" s="189">
        <v>1</v>
      </c>
      <c r="J194" s="188"/>
      <c r="K194" s="169">
        <v>1</v>
      </c>
      <c r="L194" s="169">
        <v>1</v>
      </c>
      <c r="M194" s="169">
        <v>1</v>
      </c>
      <c r="N194" s="169">
        <v>1</v>
      </c>
      <c r="O194" s="169">
        <v>1</v>
      </c>
    </row>
    <row r="195" spans="1:15" ht="12.75" customHeight="1">
      <c r="A195" s="188" t="s">
        <v>590</v>
      </c>
      <c r="C195" s="188" t="s">
        <v>591</v>
      </c>
      <c r="D195" s="188"/>
      <c r="E195" s="189">
        <v>1</v>
      </c>
      <c r="F195" s="189">
        <v>1</v>
      </c>
      <c r="G195" s="189">
        <v>1</v>
      </c>
      <c r="H195" s="189">
        <v>1</v>
      </c>
      <c r="I195" s="189">
        <v>1</v>
      </c>
      <c r="J195" s="188"/>
      <c r="K195" s="169">
        <v>1</v>
      </c>
      <c r="L195" s="169">
        <v>1</v>
      </c>
      <c r="M195" s="169">
        <v>1</v>
      </c>
      <c r="N195" s="169">
        <v>1</v>
      </c>
      <c r="O195" s="169">
        <v>1</v>
      </c>
    </row>
    <row r="196" spans="1:15" ht="12.75" customHeight="1">
      <c r="A196" s="188" t="s">
        <v>592</v>
      </c>
      <c r="C196" s="188" t="s">
        <v>593</v>
      </c>
      <c r="D196" s="188"/>
      <c r="E196" s="189">
        <v>1.06</v>
      </c>
      <c r="F196" s="189">
        <v>1.06</v>
      </c>
      <c r="G196" s="189">
        <v>1.05</v>
      </c>
      <c r="H196" s="189">
        <v>1.04</v>
      </c>
      <c r="I196" s="189">
        <v>1.03</v>
      </c>
      <c r="J196" s="188"/>
      <c r="K196" s="169">
        <v>1.06</v>
      </c>
      <c r="L196" s="169">
        <v>1.06</v>
      </c>
      <c r="M196" s="169">
        <v>1.05</v>
      </c>
      <c r="N196" s="169">
        <v>1.04</v>
      </c>
      <c r="O196" s="169">
        <v>1.03</v>
      </c>
    </row>
    <row r="197" spans="1:15" ht="12.75" customHeight="1">
      <c r="A197" s="188" t="s">
        <v>594</v>
      </c>
      <c r="C197" s="188" t="s">
        <v>595</v>
      </c>
      <c r="D197" s="188"/>
      <c r="E197" s="189">
        <v>1.06</v>
      </c>
      <c r="F197" s="189">
        <v>1.06</v>
      </c>
      <c r="G197" s="189">
        <v>1.06</v>
      </c>
      <c r="H197" s="189">
        <v>1.06</v>
      </c>
      <c r="I197" s="189">
        <v>1.06</v>
      </c>
      <c r="J197" s="188"/>
      <c r="K197" s="169">
        <v>1.06</v>
      </c>
      <c r="L197" s="169">
        <v>1.06</v>
      </c>
      <c r="M197" s="169">
        <v>1.06</v>
      </c>
      <c r="N197" s="169">
        <v>1.06</v>
      </c>
      <c r="O197" s="169">
        <v>1.06</v>
      </c>
    </row>
    <row r="198" spans="1:15" ht="12.75" customHeight="1">
      <c r="A198" s="188" t="s">
        <v>596</v>
      </c>
      <c r="C198" s="188" t="s">
        <v>597</v>
      </c>
      <c r="D198" s="188"/>
      <c r="E198" s="189">
        <v>1.1200000000000001</v>
      </c>
      <c r="F198" s="189">
        <v>1.1200000000000001</v>
      </c>
      <c r="G198" s="189">
        <v>1.1200000000000001</v>
      </c>
      <c r="H198" s="189">
        <v>1.1200000000000001</v>
      </c>
      <c r="I198" s="189">
        <v>1.1200000000000001</v>
      </c>
      <c r="J198" s="188"/>
      <c r="K198" s="169">
        <v>1.1200000000000001</v>
      </c>
      <c r="L198" s="169">
        <v>1.1200000000000001</v>
      </c>
      <c r="M198" s="169">
        <v>1.1200000000000001</v>
      </c>
      <c r="N198" s="169">
        <v>1.1200000000000001</v>
      </c>
      <c r="O198" s="169">
        <v>1.1200000000000001</v>
      </c>
    </row>
    <row r="199" spans="1:15" ht="12.75" customHeight="1">
      <c r="A199" s="188" t="s">
        <v>598</v>
      </c>
      <c r="C199" s="188" t="s">
        <v>599</v>
      </c>
      <c r="D199" s="188"/>
      <c r="E199" s="169">
        <v>1.06</v>
      </c>
      <c r="F199" s="170">
        <v>1.1000000000000001</v>
      </c>
      <c r="G199" s="170">
        <v>1.1000000000000001</v>
      </c>
      <c r="H199" s="170">
        <v>1.1000000000000001</v>
      </c>
      <c r="I199" s="170">
        <v>1.1000000000000001</v>
      </c>
      <c r="J199" s="188"/>
      <c r="K199" s="169">
        <v>1.06</v>
      </c>
      <c r="L199" s="169">
        <v>1.06</v>
      </c>
      <c r="M199" s="169">
        <v>1.06</v>
      </c>
      <c r="N199" s="169">
        <v>1.06</v>
      </c>
      <c r="O199" s="169">
        <v>1.06</v>
      </c>
    </row>
    <row r="200" spans="1:15" ht="12.75" customHeight="1">
      <c r="A200" s="188" t="s">
        <v>600</v>
      </c>
      <c r="C200" s="188" t="s">
        <v>601</v>
      </c>
      <c r="D200" s="188"/>
      <c r="E200" s="169">
        <v>1.06</v>
      </c>
      <c r="F200" s="170">
        <v>1.1000000000000001</v>
      </c>
      <c r="G200" s="170">
        <v>1.1000000000000001</v>
      </c>
      <c r="H200" s="170">
        <v>1.1000000000000001</v>
      </c>
      <c r="I200" s="170">
        <v>1.1000000000000001</v>
      </c>
      <c r="J200" s="188"/>
      <c r="K200" s="169">
        <v>1.06</v>
      </c>
      <c r="L200" s="169">
        <v>1.06</v>
      </c>
      <c r="M200" s="169">
        <v>1.06</v>
      </c>
      <c r="N200" s="169">
        <v>1.06</v>
      </c>
      <c r="O200" s="169">
        <v>1.06</v>
      </c>
    </row>
    <row r="201" spans="1:15" ht="12.75" customHeight="1">
      <c r="A201" s="188" t="s">
        <v>602</v>
      </c>
      <c r="C201" s="188" t="s">
        <v>603</v>
      </c>
      <c r="D201" s="188"/>
      <c r="E201" s="189">
        <v>1.1200000000000001</v>
      </c>
      <c r="F201" s="189">
        <v>1.1200000000000001</v>
      </c>
      <c r="G201" s="189">
        <v>1.1200000000000001</v>
      </c>
      <c r="H201" s="189">
        <v>1.1200000000000001</v>
      </c>
      <c r="I201" s="189">
        <v>1.1200000000000001</v>
      </c>
      <c r="J201" s="188"/>
      <c r="K201" s="169">
        <v>1.1200000000000001</v>
      </c>
      <c r="L201" s="169">
        <v>1.1200000000000001</v>
      </c>
      <c r="M201" s="169">
        <v>1.1200000000000001</v>
      </c>
      <c r="N201" s="169">
        <v>1.1200000000000001</v>
      </c>
      <c r="O201" s="169">
        <v>1.1200000000000001</v>
      </c>
    </row>
    <row r="202" spans="1:15" ht="12.75" customHeight="1">
      <c r="A202" s="188" t="s">
        <v>604</v>
      </c>
      <c r="C202" s="188" t="s">
        <v>605</v>
      </c>
      <c r="D202" s="188"/>
      <c r="E202" s="169">
        <v>1.1200000000000001</v>
      </c>
      <c r="F202" s="170">
        <v>1.1600000000000001</v>
      </c>
      <c r="G202" s="170">
        <v>1.1600000000000001</v>
      </c>
      <c r="H202" s="170">
        <v>1.1600000000000001</v>
      </c>
      <c r="I202" s="170">
        <v>1.1600000000000001</v>
      </c>
      <c r="J202" s="188"/>
      <c r="K202" s="169">
        <v>1.1200000000000001</v>
      </c>
      <c r="L202" s="169">
        <v>1.1200000000000001</v>
      </c>
      <c r="M202" s="169">
        <v>1.1200000000000001</v>
      </c>
      <c r="N202" s="169">
        <v>1.1200000000000001</v>
      </c>
      <c r="O202" s="169">
        <v>1.1200000000000001</v>
      </c>
    </row>
    <row r="203" spans="1:15" ht="12.75" customHeight="1">
      <c r="A203" s="188" t="s">
        <v>606</v>
      </c>
      <c r="C203" s="188" t="s">
        <v>607</v>
      </c>
      <c r="D203" s="188"/>
      <c r="E203" s="189">
        <v>1.06</v>
      </c>
      <c r="F203" s="189">
        <v>1.06</v>
      </c>
      <c r="G203" s="189">
        <v>1.06</v>
      </c>
      <c r="H203" s="189">
        <v>1.06</v>
      </c>
      <c r="I203" s="189">
        <v>1.06</v>
      </c>
      <c r="J203" s="188"/>
      <c r="K203" s="169">
        <v>1.06</v>
      </c>
      <c r="L203" s="169">
        <v>1.06</v>
      </c>
      <c r="M203" s="169">
        <v>1.06</v>
      </c>
      <c r="N203" s="169">
        <v>1.06</v>
      </c>
      <c r="O203" s="169">
        <v>1.06</v>
      </c>
    </row>
    <row r="204" spans="1:15" ht="12.75" customHeight="1">
      <c r="A204" s="188" t="s">
        <v>608</v>
      </c>
      <c r="C204" s="188" t="s">
        <v>609</v>
      </c>
      <c r="D204" s="188"/>
      <c r="E204" s="189">
        <v>1.06</v>
      </c>
      <c r="F204" s="189">
        <v>1.06</v>
      </c>
      <c r="G204" s="189">
        <v>1.06</v>
      </c>
      <c r="H204" s="189">
        <v>1.06</v>
      </c>
      <c r="I204" s="189">
        <v>1.06</v>
      </c>
      <c r="J204" s="188"/>
      <c r="K204" s="169">
        <v>1.06</v>
      </c>
      <c r="L204" s="169">
        <v>1.06</v>
      </c>
      <c r="M204" s="169">
        <v>1.06</v>
      </c>
      <c r="N204" s="169">
        <v>1.06</v>
      </c>
      <c r="O204" s="169">
        <v>1.06</v>
      </c>
    </row>
    <row r="205" spans="1:15" ht="12.75" customHeight="1">
      <c r="A205" s="188" t="s">
        <v>610</v>
      </c>
      <c r="C205" s="188" t="s">
        <v>611</v>
      </c>
      <c r="D205" s="188"/>
      <c r="E205" s="169">
        <v>1.1200000000000001</v>
      </c>
      <c r="F205" s="170">
        <v>1.1600000000000001</v>
      </c>
      <c r="G205" s="170">
        <v>1.1600000000000001</v>
      </c>
      <c r="H205" s="170">
        <v>1.1600000000000001</v>
      </c>
      <c r="I205" s="170">
        <v>1.1600000000000001</v>
      </c>
      <c r="J205" s="188"/>
      <c r="K205" s="169">
        <v>1.1200000000000001</v>
      </c>
      <c r="L205" s="169">
        <v>1.1200000000000001</v>
      </c>
      <c r="M205" s="169">
        <v>1.1200000000000001</v>
      </c>
      <c r="N205" s="169">
        <v>1.1200000000000001</v>
      </c>
      <c r="O205" s="169">
        <v>1.1200000000000001</v>
      </c>
    </row>
    <row r="206" spans="1:15" ht="12.75" customHeight="1">
      <c r="A206" s="188" t="s">
        <v>612</v>
      </c>
      <c r="C206" s="188" t="s">
        <v>613</v>
      </c>
      <c r="D206" s="188"/>
      <c r="E206" s="189">
        <v>1.06</v>
      </c>
      <c r="F206" s="189">
        <v>1.06</v>
      </c>
      <c r="G206" s="189">
        <v>1.06</v>
      </c>
      <c r="H206" s="189">
        <v>1.06</v>
      </c>
      <c r="I206" s="189">
        <v>1.06</v>
      </c>
      <c r="J206" s="188"/>
      <c r="K206" s="169">
        <v>1.06</v>
      </c>
      <c r="L206" s="169">
        <v>1.06</v>
      </c>
      <c r="M206" s="169">
        <v>1.06</v>
      </c>
      <c r="N206" s="169">
        <v>1.06</v>
      </c>
      <c r="O206" s="169">
        <v>1.06</v>
      </c>
    </row>
    <row r="207" spans="1:15" ht="12.75" customHeight="1">
      <c r="A207" s="188" t="s">
        <v>614</v>
      </c>
      <c r="C207" s="188" t="s">
        <v>615</v>
      </c>
      <c r="D207" s="188"/>
      <c r="E207" s="189">
        <v>1</v>
      </c>
      <c r="F207" s="189">
        <v>1</v>
      </c>
      <c r="G207" s="189">
        <v>1</v>
      </c>
      <c r="H207" s="189">
        <v>1</v>
      </c>
      <c r="I207" s="189">
        <v>1</v>
      </c>
      <c r="J207" s="188"/>
      <c r="K207" s="169">
        <v>1</v>
      </c>
      <c r="L207" s="169">
        <v>1</v>
      </c>
      <c r="M207" s="169">
        <v>1</v>
      </c>
      <c r="N207" s="169">
        <v>1</v>
      </c>
      <c r="O207" s="169">
        <v>1</v>
      </c>
    </row>
    <row r="208" spans="1:15" ht="12.75" customHeight="1">
      <c r="A208" s="188" t="s">
        <v>616</v>
      </c>
      <c r="C208" s="188" t="s">
        <v>617</v>
      </c>
      <c r="D208" s="188"/>
      <c r="E208" s="189">
        <v>1</v>
      </c>
      <c r="F208" s="189">
        <v>1</v>
      </c>
      <c r="G208" s="189">
        <v>1</v>
      </c>
      <c r="H208" s="189">
        <v>1</v>
      </c>
      <c r="I208" s="189">
        <v>1</v>
      </c>
      <c r="J208" s="188"/>
      <c r="K208" s="169">
        <v>1</v>
      </c>
      <c r="L208" s="169">
        <v>1</v>
      </c>
      <c r="M208" s="169">
        <v>1</v>
      </c>
      <c r="N208" s="169">
        <v>1</v>
      </c>
      <c r="O208" s="169">
        <v>1</v>
      </c>
    </row>
    <row r="209" spans="1:15" ht="12.75" customHeight="1">
      <c r="A209" s="188" t="s">
        <v>618</v>
      </c>
      <c r="C209" s="188" t="s">
        <v>619</v>
      </c>
      <c r="D209" s="188"/>
      <c r="E209" s="189">
        <v>1.06</v>
      </c>
      <c r="F209" s="189">
        <v>1.06</v>
      </c>
      <c r="G209" s="189">
        <v>1.06</v>
      </c>
      <c r="H209" s="189">
        <v>1.06</v>
      </c>
      <c r="I209" s="189">
        <v>1.06</v>
      </c>
      <c r="J209" s="188"/>
      <c r="K209" s="169">
        <v>1.06</v>
      </c>
      <c r="L209" s="169">
        <v>1.06</v>
      </c>
      <c r="M209" s="169">
        <v>1.06</v>
      </c>
      <c r="N209" s="169">
        <v>1.06</v>
      </c>
      <c r="O209" s="169">
        <v>1.06</v>
      </c>
    </row>
    <row r="210" spans="1:15" ht="12.75" customHeight="1">
      <c r="A210" s="188" t="s">
        <v>620</v>
      </c>
      <c r="C210" s="188" t="s">
        <v>621</v>
      </c>
      <c r="D210" s="188"/>
      <c r="E210" s="189">
        <v>1.1200000000000001</v>
      </c>
      <c r="F210" s="189">
        <v>1.1200000000000001</v>
      </c>
      <c r="G210" s="189">
        <v>1.1200000000000001</v>
      </c>
      <c r="H210" s="189">
        <v>1.1200000000000001</v>
      </c>
      <c r="I210" s="189">
        <v>1.1200000000000001</v>
      </c>
      <c r="J210" s="188"/>
      <c r="K210" s="169">
        <v>1.1200000000000001</v>
      </c>
      <c r="L210" s="169">
        <v>1.1200000000000001</v>
      </c>
      <c r="M210" s="169">
        <v>1.1200000000000001</v>
      </c>
      <c r="N210" s="169">
        <v>1.1200000000000001</v>
      </c>
      <c r="O210" s="169">
        <v>1.1200000000000001</v>
      </c>
    </row>
    <row r="211" spans="1:15" ht="12.75" customHeight="1">
      <c r="A211" s="188" t="s">
        <v>622</v>
      </c>
      <c r="C211" s="188" t="s">
        <v>623</v>
      </c>
      <c r="D211" s="188"/>
      <c r="E211" s="189">
        <v>1.06</v>
      </c>
      <c r="F211" s="189">
        <v>1.06</v>
      </c>
      <c r="G211" s="189">
        <v>1.06</v>
      </c>
      <c r="H211" s="189">
        <v>1.06</v>
      </c>
      <c r="I211" s="189">
        <v>1.06</v>
      </c>
      <c r="J211" s="188"/>
      <c r="K211" s="169">
        <v>1.06</v>
      </c>
      <c r="L211" s="169">
        <v>1.06</v>
      </c>
      <c r="M211" s="169">
        <v>1.06</v>
      </c>
      <c r="N211" s="169">
        <v>1.06</v>
      </c>
      <c r="O211" s="169">
        <v>1.06</v>
      </c>
    </row>
    <row r="212" spans="1:15" ht="12.75" customHeight="1">
      <c r="A212" s="205" t="s">
        <v>883</v>
      </c>
      <c r="C212" s="188" t="s">
        <v>882</v>
      </c>
      <c r="D212" s="188"/>
      <c r="E212" s="189"/>
      <c r="F212" s="189"/>
      <c r="G212" s="189"/>
      <c r="H212" s="189">
        <v>1.1200000000000001</v>
      </c>
      <c r="I212" s="189">
        <v>1.1200000000000001</v>
      </c>
      <c r="J212" s="188"/>
      <c r="K212" s="169"/>
      <c r="L212" s="169"/>
      <c r="M212" s="169"/>
      <c r="N212" s="169">
        <v>1.1200000000000001</v>
      </c>
      <c r="O212" s="169">
        <v>1.1200000000000001</v>
      </c>
    </row>
    <row r="213" spans="1:15" ht="12.75" customHeight="1">
      <c r="A213" s="188" t="s">
        <v>624</v>
      </c>
      <c r="C213" s="188" t="s">
        <v>625</v>
      </c>
      <c r="D213" s="188"/>
      <c r="E213" s="189">
        <v>1.1200000000000001</v>
      </c>
      <c r="F213" s="189">
        <v>1.1200000000000001</v>
      </c>
      <c r="G213" s="189">
        <v>1.1200000000000001</v>
      </c>
      <c r="H213" s="189">
        <v>1.1200000000000001</v>
      </c>
      <c r="I213" s="189">
        <v>1.1200000000000001</v>
      </c>
      <c r="J213" s="188"/>
      <c r="K213" s="169">
        <v>1.1200000000000001</v>
      </c>
      <c r="L213" s="169">
        <v>1.1200000000000001</v>
      </c>
      <c r="M213" s="169">
        <v>1.1200000000000001</v>
      </c>
      <c r="N213" s="169">
        <v>1.1200000000000001</v>
      </c>
      <c r="O213" s="169">
        <v>1.1200000000000001</v>
      </c>
    </row>
    <row r="214" spans="1:15" ht="12.75" customHeight="1">
      <c r="A214" s="188" t="s">
        <v>626</v>
      </c>
      <c r="C214" s="188" t="s">
        <v>627</v>
      </c>
      <c r="D214" s="188"/>
      <c r="E214" s="189">
        <v>1.1200000000000001</v>
      </c>
      <c r="F214" s="189">
        <v>1.1200000000000001</v>
      </c>
      <c r="G214" s="189">
        <v>1.1200000000000001</v>
      </c>
      <c r="H214" s="189">
        <v>1.1200000000000001</v>
      </c>
      <c r="I214" s="189">
        <v>1.1200000000000001</v>
      </c>
      <c r="J214" s="188"/>
      <c r="K214" s="169">
        <v>1.1200000000000001</v>
      </c>
      <c r="L214" s="169">
        <v>1.1200000000000001</v>
      </c>
      <c r="M214" s="169">
        <v>1.1200000000000001</v>
      </c>
      <c r="N214" s="169">
        <v>1.1200000000000001</v>
      </c>
      <c r="O214" s="169">
        <v>1.1200000000000001</v>
      </c>
    </row>
    <row r="215" spans="1:15" ht="12.75" customHeight="1">
      <c r="A215" s="188" t="s">
        <v>628</v>
      </c>
      <c r="C215" s="188" t="s">
        <v>629</v>
      </c>
      <c r="D215" s="188"/>
      <c r="E215" s="189">
        <v>1.1200000000000001</v>
      </c>
      <c r="F215" s="189">
        <v>1.1200000000000001</v>
      </c>
      <c r="G215" s="189">
        <v>1.1200000000000001</v>
      </c>
      <c r="H215" s="189">
        <v>1.1200000000000001</v>
      </c>
      <c r="I215" s="189">
        <v>1.1200000000000001</v>
      </c>
      <c r="J215" s="188"/>
      <c r="K215" s="169">
        <v>1.1200000000000001</v>
      </c>
      <c r="L215" s="169">
        <v>1.1200000000000001</v>
      </c>
      <c r="M215" s="169">
        <v>1.1200000000000001</v>
      </c>
      <c r="N215" s="169">
        <v>1.1200000000000001</v>
      </c>
      <c r="O215" s="169">
        <v>1.1200000000000001</v>
      </c>
    </row>
    <row r="216" spans="1:15" ht="12.75" customHeight="1">
      <c r="A216" s="188" t="s">
        <v>630</v>
      </c>
      <c r="C216" s="188" t="s">
        <v>631</v>
      </c>
      <c r="D216" s="188"/>
      <c r="E216" s="189">
        <v>1.1200000000000001</v>
      </c>
      <c r="F216" s="189">
        <v>1.1200000000000001</v>
      </c>
      <c r="G216" s="189">
        <v>1.1200000000000001</v>
      </c>
      <c r="H216" s="189">
        <v>1.1200000000000001</v>
      </c>
      <c r="I216" s="189">
        <v>1.1200000000000001</v>
      </c>
      <c r="J216" s="188"/>
      <c r="K216" s="169">
        <v>1.1200000000000001</v>
      </c>
      <c r="L216" s="169">
        <v>1.1200000000000001</v>
      </c>
      <c r="M216" s="169">
        <v>1.1200000000000001</v>
      </c>
      <c r="N216" s="169">
        <v>1.1200000000000001</v>
      </c>
      <c r="O216" s="169">
        <v>1.1200000000000001</v>
      </c>
    </row>
    <row r="217" spans="1:15" ht="12.75" customHeight="1">
      <c r="A217" s="188" t="s">
        <v>632</v>
      </c>
      <c r="C217" s="188" t="s">
        <v>633</v>
      </c>
      <c r="D217" s="188"/>
      <c r="E217" s="189">
        <v>1.1200000000000001</v>
      </c>
      <c r="F217" s="189">
        <v>1.1200000000000001</v>
      </c>
      <c r="G217" s="189">
        <v>1.1200000000000001</v>
      </c>
      <c r="H217" s="189">
        <v>1.1200000000000001</v>
      </c>
      <c r="I217" s="189">
        <v>1.1200000000000001</v>
      </c>
      <c r="J217" s="188"/>
      <c r="K217" s="169">
        <v>1.1200000000000001</v>
      </c>
      <c r="L217" s="169">
        <v>1.1200000000000001</v>
      </c>
      <c r="M217" s="169">
        <v>1.1200000000000001</v>
      </c>
      <c r="N217" s="169">
        <v>1.1200000000000001</v>
      </c>
      <c r="O217" s="169">
        <v>1.1200000000000001</v>
      </c>
    </row>
    <row r="218" spans="1:15" ht="12.75" customHeight="1">
      <c r="A218" s="188" t="s">
        <v>634</v>
      </c>
      <c r="C218" s="188" t="s">
        <v>635</v>
      </c>
      <c r="D218" s="188"/>
      <c r="E218" s="189">
        <v>1.1200000000000001</v>
      </c>
      <c r="F218" s="189">
        <v>1.1200000000000001</v>
      </c>
      <c r="G218" s="189">
        <v>1.1200000000000001</v>
      </c>
      <c r="H218" s="189">
        <v>1.1200000000000001</v>
      </c>
      <c r="I218" s="189">
        <v>1.1200000000000001</v>
      </c>
      <c r="J218" s="188"/>
      <c r="K218" s="169">
        <v>1.1200000000000001</v>
      </c>
      <c r="L218" s="169">
        <v>1.1200000000000001</v>
      </c>
      <c r="M218" s="169">
        <v>1.1200000000000001</v>
      </c>
      <c r="N218" s="169">
        <v>1.1200000000000001</v>
      </c>
      <c r="O218" s="169">
        <v>1.1200000000000001</v>
      </c>
    </row>
    <row r="219" spans="1:15" ht="12.75" customHeight="1">
      <c r="A219" s="188" t="s">
        <v>636</v>
      </c>
      <c r="C219" s="188" t="s">
        <v>637</v>
      </c>
      <c r="D219" s="188"/>
      <c r="E219" s="189">
        <v>1.1200000000000001</v>
      </c>
      <c r="F219" s="189">
        <v>1.1200000000000001</v>
      </c>
      <c r="G219" s="189">
        <v>1.1200000000000001</v>
      </c>
      <c r="H219" s="189">
        <v>1.1200000000000001</v>
      </c>
      <c r="I219" s="189">
        <v>1.1200000000000001</v>
      </c>
      <c r="J219" s="188"/>
      <c r="K219" s="169">
        <v>1.1200000000000001</v>
      </c>
      <c r="L219" s="169">
        <v>1.1200000000000001</v>
      </c>
      <c r="M219" s="169">
        <v>1.1200000000000001</v>
      </c>
      <c r="N219" s="169">
        <v>1.1200000000000001</v>
      </c>
      <c r="O219" s="169">
        <v>1.1200000000000001</v>
      </c>
    </row>
    <row r="220" spans="1:15" ht="12.75" customHeight="1">
      <c r="A220" s="188" t="s">
        <v>638</v>
      </c>
      <c r="C220" s="188" t="s">
        <v>639</v>
      </c>
      <c r="D220" s="188"/>
      <c r="E220" s="189">
        <v>1.1200000000000001</v>
      </c>
      <c r="F220" s="189">
        <v>1.1200000000000001</v>
      </c>
      <c r="G220" s="189">
        <v>1.1200000000000001</v>
      </c>
      <c r="H220" s="189">
        <v>1.1200000000000001</v>
      </c>
      <c r="I220" s="189">
        <v>1.1200000000000001</v>
      </c>
      <c r="J220" s="188"/>
      <c r="K220" s="169">
        <v>1.1200000000000001</v>
      </c>
      <c r="L220" s="169">
        <v>1.1200000000000001</v>
      </c>
      <c r="M220" s="169">
        <v>1.1200000000000001</v>
      </c>
      <c r="N220" s="169">
        <v>1.1200000000000001</v>
      </c>
      <c r="O220" s="169">
        <v>1.1200000000000001</v>
      </c>
    </row>
    <row r="221" spans="1:15" ht="12.75" customHeight="1">
      <c r="A221" s="188" t="s">
        <v>640</v>
      </c>
      <c r="C221" s="188" t="s">
        <v>641</v>
      </c>
      <c r="D221" s="188"/>
      <c r="E221" s="189">
        <v>1.1800000000000002</v>
      </c>
      <c r="F221" s="189">
        <v>1.1800000000000002</v>
      </c>
      <c r="G221" s="189">
        <v>1.1700000000000002</v>
      </c>
      <c r="H221" s="189">
        <v>1.1600000000000001</v>
      </c>
      <c r="I221" s="189">
        <v>1.1500000000000001</v>
      </c>
      <c r="J221" s="188"/>
      <c r="K221" s="169">
        <v>1.1800000000000002</v>
      </c>
      <c r="L221" s="169">
        <v>1.1800000000000002</v>
      </c>
      <c r="M221" s="169">
        <v>1.1700000000000002</v>
      </c>
      <c r="N221" s="169">
        <v>1.1600000000000001</v>
      </c>
      <c r="O221" s="169">
        <v>1.1500000000000001</v>
      </c>
    </row>
    <row r="222" spans="1:15" ht="12.75" customHeight="1">
      <c r="A222" s="188" t="s">
        <v>642</v>
      </c>
      <c r="C222" s="188" t="s">
        <v>643</v>
      </c>
      <c r="D222" s="188"/>
      <c r="E222" s="189">
        <v>1.1200000000000001</v>
      </c>
      <c r="F222" s="189">
        <v>1.1200000000000001</v>
      </c>
      <c r="G222" s="189">
        <v>1.1200000000000001</v>
      </c>
      <c r="H222" s="189">
        <v>1.1200000000000001</v>
      </c>
      <c r="I222" s="189">
        <v>1.1200000000000001</v>
      </c>
      <c r="J222" s="188"/>
      <c r="K222" s="169">
        <v>1.1200000000000001</v>
      </c>
      <c r="L222" s="169">
        <v>1.1200000000000001</v>
      </c>
      <c r="M222" s="169">
        <v>1.1200000000000001</v>
      </c>
      <c r="N222" s="169">
        <v>1.1200000000000001</v>
      </c>
      <c r="O222" s="169">
        <v>1.1200000000000001</v>
      </c>
    </row>
    <row r="223" spans="1:15" ht="12.75" customHeight="1">
      <c r="A223" s="188" t="s">
        <v>644</v>
      </c>
      <c r="C223" s="188" t="s">
        <v>645</v>
      </c>
      <c r="D223" s="188"/>
      <c r="E223" s="189">
        <v>1.1200000000000001</v>
      </c>
      <c r="F223" s="189">
        <v>1.1200000000000001</v>
      </c>
      <c r="G223" s="189">
        <v>1.1200000000000001</v>
      </c>
      <c r="H223" s="189">
        <v>1.1200000000000001</v>
      </c>
      <c r="I223" s="189">
        <v>1.1200000000000001</v>
      </c>
      <c r="J223" s="188"/>
      <c r="K223" s="169">
        <v>1.1200000000000001</v>
      </c>
      <c r="L223" s="169">
        <v>1.1200000000000001</v>
      </c>
      <c r="M223" s="169">
        <v>1.1200000000000001</v>
      </c>
      <c r="N223" s="169">
        <v>1.1200000000000001</v>
      </c>
      <c r="O223" s="169">
        <v>1.1200000000000001</v>
      </c>
    </row>
    <row r="224" spans="1:15" ht="12.75" customHeight="1">
      <c r="A224" s="188" t="s">
        <v>646</v>
      </c>
      <c r="C224" s="188" t="s">
        <v>647</v>
      </c>
      <c r="D224" s="188"/>
      <c r="E224" s="169">
        <v>1.1200000000000001</v>
      </c>
      <c r="F224" s="170">
        <v>1.1600000000000001</v>
      </c>
      <c r="G224" s="170">
        <v>1.1600000000000001</v>
      </c>
      <c r="H224" s="170">
        <v>1.1600000000000001</v>
      </c>
      <c r="I224" s="170">
        <v>1.1600000000000001</v>
      </c>
      <c r="J224" s="188"/>
      <c r="K224" s="169">
        <v>1.1200000000000001</v>
      </c>
      <c r="L224" s="169">
        <v>1.1200000000000001</v>
      </c>
      <c r="M224" s="169">
        <v>1.1200000000000001</v>
      </c>
      <c r="N224" s="169">
        <v>1.1200000000000001</v>
      </c>
      <c r="O224" s="169">
        <v>1.1200000000000001</v>
      </c>
    </row>
    <row r="225" spans="1:15" ht="12.75" customHeight="1">
      <c r="A225" s="188" t="s">
        <v>648</v>
      </c>
      <c r="C225" s="188" t="s">
        <v>649</v>
      </c>
      <c r="D225" s="188"/>
      <c r="E225" s="169">
        <v>1.1200000000000001</v>
      </c>
      <c r="F225" s="170">
        <v>1.1600000000000001</v>
      </c>
      <c r="G225" s="170">
        <v>1.1500000000000001</v>
      </c>
      <c r="H225" s="170">
        <v>1.1400000000000001</v>
      </c>
      <c r="I225" s="170">
        <v>1.1300000000000001</v>
      </c>
      <c r="J225" s="188"/>
      <c r="K225" s="169">
        <v>1.1200000000000001</v>
      </c>
      <c r="L225" s="169">
        <v>1.1200000000000001</v>
      </c>
      <c r="M225" s="169">
        <v>1.1100000000000001</v>
      </c>
      <c r="N225" s="169">
        <v>1.1000000000000001</v>
      </c>
      <c r="O225" s="169">
        <v>1.0900000000000001</v>
      </c>
    </row>
    <row r="226" spans="1:15" ht="12.75" customHeight="1">
      <c r="A226" s="188" t="s">
        <v>650</v>
      </c>
      <c r="C226" s="188" t="s">
        <v>651</v>
      </c>
      <c r="D226" s="188"/>
      <c r="E226" s="189">
        <v>1.1200000000000001</v>
      </c>
      <c r="F226" s="189">
        <v>1.1200000000000001</v>
      </c>
      <c r="G226" s="189">
        <v>1.1200000000000001</v>
      </c>
      <c r="H226" s="189">
        <v>1.1200000000000001</v>
      </c>
      <c r="I226" s="189">
        <v>1.1200000000000001</v>
      </c>
      <c r="J226" s="188"/>
      <c r="K226" s="169">
        <v>1.1200000000000001</v>
      </c>
      <c r="L226" s="169">
        <v>1.1200000000000001</v>
      </c>
      <c r="M226" s="169">
        <v>1.1200000000000001</v>
      </c>
      <c r="N226" s="169">
        <v>1.1200000000000001</v>
      </c>
      <c r="O226" s="169">
        <v>1.1200000000000001</v>
      </c>
    </row>
    <row r="227" spans="1:15" ht="12.75" customHeight="1">
      <c r="A227" s="188" t="s">
        <v>652</v>
      </c>
      <c r="C227" s="188" t="s">
        <v>653</v>
      </c>
      <c r="D227" s="188"/>
      <c r="E227" s="189">
        <v>1</v>
      </c>
      <c r="F227" s="189">
        <v>1</v>
      </c>
      <c r="G227" s="189">
        <v>1</v>
      </c>
      <c r="H227" s="189">
        <v>1</v>
      </c>
      <c r="I227" s="189">
        <v>1</v>
      </c>
      <c r="J227" s="188"/>
      <c r="K227" s="169">
        <v>1</v>
      </c>
      <c r="L227" s="169">
        <v>1</v>
      </c>
      <c r="M227" s="169">
        <v>1</v>
      </c>
      <c r="N227" s="169">
        <v>1</v>
      </c>
      <c r="O227" s="169">
        <v>1</v>
      </c>
    </row>
    <row r="228" spans="1:15" ht="12.75" customHeight="1">
      <c r="A228" s="188" t="s">
        <v>654</v>
      </c>
      <c r="C228" s="188" t="s">
        <v>655</v>
      </c>
      <c r="D228" s="188"/>
      <c r="E228" s="189">
        <v>1.06</v>
      </c>
      <c r="F228" s="189">
        <v>1.06</v>
      </c>
      <c r="G228" s="189">
        <v>1.06</v>
      </c>
      <c r="H228" s="189">
        <v>1.06</v>
      </c>
      <c r="I228" s="189">
        <v>1.06</v>
      </c>
      <c r="J228" s="188"/>
      <c r="K228" s="169">
        <v>1.06</v>
      </c>
      <c r="L228" s="169">
        <v>1.06</v>
      </c>
      <c r="M228" s="169">
        <v>1.06</v>
      </c>
      <c r="N228" s="169">
        <v>1.06</v>
      </c>
      <c r="O228" s="169">
        <v>1.06</v>
      </c>
    </row>
    <row r="229" spans="1:15" ht="12.75" customHeight="1">
      <c r="A229" s="188" t="s">
        <v>656</v>
      </c>
      <c r="C229" s="188" t="s">
        <v>657</v>
      </c>
      <c r="D229" s="188"/>
      <c r="E229" s="189">
        <v>1</v>
      </c>
      <c r="F229" s="189">
        <v>1</v>
      </c>
      <c r="G229" s="189">
        <v>1</v>
      </c>
      <c r="H229" s="189">
        <v>1</v>
      </c>
      <c r="I229" s="189">
        <v>1</v>
      </c>
      <c r="J229" s="188"/>
      <c r="K229" s="169">
        <v>1</v>
      </c>
      <c r="L229" s="169">
        <v>1</v>
      </c>
      <c r="M229" s="169">
        <v>1</v>
      </c>
      <c r="N229" s="169">
        <v>1</v>
      </c>
      <c r="O229" s="169">
        <v>1</v>
      </c>
    </row>
    <row r="230" spans="1:15" ht="12.75" customHeight="1">
      <c r="A230" s="188" t="s">
        <v>658</v>
      </c>
      <c r="C230" s="188" t="s">
        <v>659</v>
      </c>
      <c r="D230" s="188"/>
      <c r="E230" s="189">
        <v>1</v>
      </c>
      <c r="F230" s="189">
        <v>1</v>
      </c>
      <c r="G230" s="189">
        <v>1</v>
      </c>
      <c r="H230" s="189">
        <v>1</v>
      </c>
      <c r="I230" s="189">
        <v>1</v>
      </c>
      <c r="J230" s="188"/>
      <c r="K230" s="169">
        <v>1</v>
      </c>
      <c r="L230" s="169">
        <v>1</v>
      </c>
      <c r="M230" s="169">
        <v>1</v>
      </c>
      <c r="N230" s="169">
        <v>1</v>
      </c>
      <c r="O230" s="169">
        <v>1</v>
      </c>
    </row>
    <row r="231" spans="1:15" ht="12.75" customHeight="1">
      <c r="A231" s="188" t="s">
        <v>660</v>
      </c>
      <c r="C231" s="188" t="s">
        <v>661</v>
      </c>
      <c r="D231" s="188"/>
      <c r="E231" s="189">
        <v>1.24</v>
      </c>
      <c r="F231" s="189">
        <v>1.24</v>
      </c>
      <c r="G231" s="189">
        <v>1.22</v>
      </c>
      <c r="H231" s="189">
        <v>1.2</v>
      </c>
      <c r="I231" s="189">
        <v>1.18</v>
      </c>
      <c r="J231" s="188"/>
      <c r="K231" s="169">
        <v>1.24</v>
      </c>
      <c r="L231" s="169">
        <v>1.24</v>
      </c>
      <c r="M231" s="169">
        <v>1.22</v>
      </c>
      <c r="N231" s="169">
        <v>1.2</v>
      </c>
      <c r="O231" s="169">
        <v>1.18</v>
      </c>
    </row>
    <row r="232" spans="1:15" ht="12.75" customHeight="1">
      <c r="A232" s="188" t="s">
        <v>662</v>
      </c>
      <c r="C232" s="188" t="s">
        <v>663</v>
      </c>
      <c r="D232" s="188"/>
      <c r="E232" s="189">
        <v>1.24</v>
      </c>
      <c r="F232" s="189">
        <v>1.24</v>
      </c>
      <c r="G232" s="189">
        <v>1.22</v>
      </c>
      <c r="H232" s="189">
        <v>1.2</v>
      </c>
      <c r="I232" s="189">
        <v>1.18</v>
      </c>
      <c r="J232" s="188"/>
      <c r="K232" s="169">
        <v>1.24</v>
      </c>
      <c r="L232" s="169">
        <v>1.24</v>
      </c>
      <c r="M232" s="169">
        <v>1.22</v>
      </c>
      <c r="N232" s="169">
        <v>1.2</v>
      </c>
      <c r="O232" s="169">
        <v>1.18</v>
      </c>
    </row>
    <row r="233" spans="1:15" ht="12.75" customHeight="1">
      <c r="A233" s="188" t="s">
        <v>664</v>
      </c>
      <c r="C233" s="188" t="s">
        <v>665</v>
      </c>
      <c r="D233" s="188"/>
      <c r="E233" s="189">
        <v>1.24</v>
      </c>
      <c r="F233" s="189">
        <v>1.24</v>
      </c>
      <c r="G233" s="189">
        <v>1.22</v>
      </c>
      <c r="H233" s="189">
        <v>1.2</v>
      </c>
      <c r="I233" s="189">
        <v>1.18</v>
      </c>
      <c r="J233" s="188"/>
      <c r="K233" s="169">
        <v>1.24</v>
      </c>
      <c r="L233" s="169">
        <v>1.24</v>
      </c>
      <c r="M233" s="169">
        <v>1.22</v>
      </c>
      <c r="N233" s="169">
        <v>1.2</v>
      </c>
      <c r="O233" s="169">
        <v>1.18</v>
      </c>
    </row>
    <row r="234" spans="1:15" ht="12.75" customHeight="1">
      <c r="A234" s="188" t="s">
        <v>666</v>
      </c>
      <c r="C234" s="188" t="s">
        <v>667</v>
      </c>
      <c r="D234" s="188"/>
      <c r="E234" s="189">
        <v>1.18</v>
      </c>
      <c r="F234" s="189">
        <v>1.18</v>
      </c>
      <c r="G234" s="189">
        <v>1.18</v>
      </c>
      <c r="H234" s="189">
        <v>1.18</v>
      </c>
      <c r="I234" s="189">
        <v>1.18</v>
      </c>
      <c r="J234" s="188"/>
      <c r="K234" s="169">
        <v>1.18</v>
      </c>
      <c r="L234" s="169">
        <v>1.18</v>
      </c>
      <c r="M234" s="169">
        <v>1.18</v>
      </c>
      <c r="N234" s="169">
        <v>1.18</v>
      </c>
      <c r="O234" s="169">
        <v>1.18</v>
      </c>
    </row>
    <row r="235" spans="1:15" ht="12.75" customHeight="1">
      <c r="A235" s="188" t="s">
        <v>668</v>
      </c>
      <c r="C235" s="188" t="s">
        <v>669</v>
      </c>
      <c r="D235" s="188"/>
      <c r="E235" s="189">
        <v>1.1800000000000002</v>
      </c>
      <c r="F235" s="189">
        <v>1.1800000000000002</v>
      </c>
      <c r="G235" s="189">
        <v>1.1700000000000002</v>
      </c>
      <c r="H235" s="189">
        <v>1.1600000000000001</v>
      </c>
      <c r="I235" s="189">
        <v>1.1500000000000001</v>
      </c>
      <c r="J235" s="188"/>
      <c r="K235" s="169">
        <v>1.1800000000000002</v>
      </c>
      <c r="L235" s="169">
        <v>1.1800000000000002</v>
      </c>
      <c r="M235" s="169">
        <v>1.1700000000000002</v>
      </c>
      <c r="N235" s="169">
        <v>1.1600000000000001</v>
      </c>
      <c r="O235" s="169">
        <v>1.1500000000000001</v>
      </c>
    </row>
    <row r="236" spans="1:15" ht="12.75" customHeight="1">
      <c r="A236" s="188" t="s">
        <v>670</v>
      </c>
      <c r="C236" s="188" t="s">
        <v>671</v>
      </c>
      <c r="D236" s="188"/>
      <c r="E236" s="189">
        <v>1.1800000000000002</v>
      </c>
      <c r="F236" s="189">
        <v>1.1800000000000002</v>
      </c>
      <c r="G236" s="189">
        <v>1.1700000000000002</v>
      </c>
      <c r="H236" s="189">
        <v>1.1600000000000001</v>
      </c>
      <c r="I236" s="189">
        <v>1.1500000000000001</v>
      </c>
      <c r="J236" s="188"/>
      <c r="K236" s="169">
        <v>1.1800000000000002</v>
      </c>
      <c r="L236" s="169">
        <v>1.1800000000000002</v>
      </c>
      <c r="M236" s="169">
        <v>1.1700000000000002</v>
      </c>
      <c r="N236" s="169">
        <v>1.1600000000000001</v>
      </c>
      <c r="O236" s="169">
        <v>1.1500000000000001</v>
      </c>
    </row>
    <row r="237" spans="1:15" ht="12.75" customHeight="1">
      <c r="A237" s="188" t="s">
        <v>672</v>
      </c>
      <c r="C237" s="188" t="s">
        <v>673</v>
      </c>
      <c r="D237" s="188"/>
      <c r="E237" s="189">
        <v>1.1200000000000001</v>
      </c>
      <c r="F237" s="189">
        <v>1.1200000000000001</v>
      </c>
      <c r="G237" s="189">
        <v>1.1200000000000001</v>
      </c>
      <c r="H237" s="189">
        <v>1.1200000000000001</v>
      </c>
      <c r="I237" s="189">
        <v>1.1200000000000001</v>
      </c>
      <c r="J237" s="188"/>
      <c r="K237" s="169">
        <v>1.1200000000000001</v>
      </c>
      <c r="L237" s="169">
        <v>1.1200000000000001</v>
      </c>
      <c r="M237" s="169">
        <v>1.1200000000000001</v>
      </c>
      <c r="N237" s="169">
        <v>1.1200000000000001</v>
      </c>
      <c r="O237" s="169">
        <v>1.1200000000000001</v>
      </c>
    </row>
    <row r="238" spans="1:15" ht="12.75" customHeight="1">
      <c r="A238" s="188" t="s">
        <v>674</v>
      </c>
      <c r="C238" s="188" t="s">
        <v>675</v>
      </c>
      <c r="D238" s="188"/>
      <c r="E238" s="189">
        <v>1.18</v>
      </c>
      <c r="F238" s="189">
        <v>1.18</v>
      </c>
      <c r="G238" s="189">
        <v>1.18</v>
      </c>
      <c r="H238" s="189">
        <v>1.18</v>
      </c>
      <c r="I238" s="189">
        <v>1.18</v>
      </c>
      <c r="J238" s="188"/>
      <c r="K238" s="169">
        <v>1.18</v>
      </c>
      <c r="L238" s="169">
        <v>1.18</v>
      </c>
      <c r="M238" s="169">
        <v>1.18</v>
      </c>
      <c r="N238" s="169">
        <v>1.18</v>
      </c>
      <c r="O238" s="169">
        <v>1.18</v>
      </c>
    </row>
    <row r="239" spans="1:15" ht="12.75" customHeight="1">
      <c r="A239" s="188" t="s">
        <v>676</v>
      </c>
      <c r="C239" s="188" t="s">
        <v>677</v>
      </c>
      <c r="D239" s="188"/>
      <c r="E239" s="189">
        <v>1.24</v>
      </c>
      <c r="F239" s="189">
        <v>1.24</v>
      </c>
      <c r="G239" s="189">
        <v>1.22</v>
      </c>
      <c r="H239" s="189">
        <v>1.2</v>
      </c>
      <c r="I239" s="189">
        <v>1.18</v>
      </c>
      <c r="J239" s="188"/>
      <c r="K239" s="169">
        <v>1.24</v>
      </c>
      <c r="L239" s="169">
        <v>1.24</v>
      </c>
      <c r="M239" s="169">
        <v>1.22</v>
      </c>
      <c r="N239" s="169">
        <v>1.2</v>
      </c>
      <c r="O239" s="169">
        <v>1.18</v>
      </c>
    </row>
    <row r="240" spans="1:15" ht="12.75" customHeight="1">
      <c r="A240" s="188" t="s">
        <v>678</v>
      </c>
      <c r="C240" s="188" t="s">
        <v>679</v>
      </c>
      <c r="D240" s="188"/>
      <c r="E240" s="189">
        <v>1.1800000000000002</v>
      </c>
      <c r="F240" s="189">
        <v>1.1800000000000002</v>
      </c>
      <c r="G240" s="189">
        <v>1.1700000000000002</v>
      </c>
      <c r="H240" s="189">
        <v>1.1600000000000001</v>
      </c>
      <c r="I240" s="189">
        <v>1.1500000000000001</v>
      </c>
      <c r="J240" s="188"/>
      <c r="K240" s="169">
        <v>1.1800000000000002</v>
      </c>
      <c r="L240" s="169">
        <v>1.1800000000000002</v>
      </c>
      <c r="M240" s="169">
        <v>1.1700000000000002</v>
      </c>
      <c r="N240" s="169">
        <v>1.1600000000000001</v>
      </c>
      <c r="O240" s="169">
        <v>1.1500000000000001</v>
      </c>
    </row>
    <row r="241" spans="1:15" ht="12.75" customHeight="1">
      <c r="A241" s="188" t="s">
        <v>680</v>
      </c>
      <c r="C241" s="188" t="s">
        <v>681</v>
      </c>
      <c r="D241" s="188"/>
      <c r="E241" s="189">
        <v>1.18</v>
      </c>
      <c r="F241" s="189">
        <v>1.18</v>
      </c>
      <c r="G241" s="189">
        <v>1.18</v>
      </c>
      <c r="H241" s="189">
        <v>1.18</v>
      </c>
      <c r="I241" s="189">
        <v>1.18</v>
      </c>
      <c r="J241" s="188"/>
      <c r="K241" s="169">
        <v>1.18</v>
      </c>
      <c r="L241" s="169">
        <v>1.18</v>
      </c>
      <c r="M241" s="169">
        <v>1.18</v>
      </c>
      <c r="N241" s="169">
        <v>1.18</v>
      </c>
      <c r="O241" s="169">
        <v>1.18</v>
      </c>
    </row>
    <row r="242" spans="1:15" ht="12.75" customHeight="1">
      <c r="A242" s="188" t="s">
        <v>682</v>
      </c>
      <c r="C242" s="188" t="s">
        <v>683</v>
      </c>
      <c r="D242" s="188"/>
      <c r="E242" s="189">
        <v>1.1200000000000001</v>
      </c>
      <c r="F242" s="189">
        <v>1.1200000000000001</v>
      </c>
      <c r="G242" s="189">
        <v>1.1200000000000001</v>
      </c>
      <c r="H242" s="189">
        <v>1.1200000000000001</v>
      </c>
      <c r="I242" s="189">
        <v>1.1200000000000001</v>
      </c>
      <c r="J242" s="188"/>
      <c r="K242" s="169">
        <v>1.1200000000000001</v>
      </c>
      <c r="L242" s="169">
        <v>1.1200000000000001</v>
      </c>
      <c r="M242" s="169">
        <v>1.1200000000000001</v>
      </c>
      <c r="N242" s="169">
        <v>1.1200000000000001</v>
      </c>
      <c r="O242" s="169">
        <v>1.1200000000000001</v>
      </c>
    </row>
    <row r="243" spans="1:15" ht="12.75" customHeight="1">
      <c r="A243" s="188" t="s">
        <v>684</v>
      </c>
      <c r="C243" s="188" t="s">
        <v>685</v>
      </c>
      <c r="D243" s="188"/>
      <c r="E243" s="189">
        <v>1.1200000000000001</v>
      </c>
      <c r="F243" s="189">
        <v>1.1200000000000001</v>
      </c>
      <c r="G243" s="189">
        <v>1.1200000000000001</v>
      </c>
      <c r="H243" s="189">
        <v>1.1200000000000001</v>
      </c>
      <c r="I243" s="189">
        <v>1.1200000000000001</v>
      </c>
      <c r="J243" s="188"/>
      <c r="K243" s="169">
        <v>1.1200000000000001</v>
      </c>
      <c r="L243" s="169">
        <v>1.1200000000000001</v>
      </c>
      <c r="M243" s="169">
        <v>1.1200000000000001</v>
      </c>
      <c r="N243" s="169">
        <v>1.1200000000000001</v>
      </c>
      <c r="O243" s="169">
        <v>1.1200000000000001</v>
      </c>
    </row>
    <row r="244" spans="1:15" ht="12.75" customHeight="1">
      <c r="A244" s="188" t="s">
        <v>686</v>
      </c>
      <c r="C244" s="188" t="s">
        <v>687</v>
      </c>
      <c r="D244" s="188"/>
      <c r="E244" s="169">
        <v>1.1800000000000002</v>
      </c>
      <c r="F244" s="170">
        <v>1.2200000000000002</v>
      </c>
      <c r="G244" s="170">
        <v>1.2100000000000002</v>
      </c>
      <c r="H244" s="170">
        <v>1.2000000000000002</v>
      </c>
      <c r="I244" s="170">
        <v>1.1900000000000002</v>
      </c>
      <c r="J244" s="188"/>
      <c r="K244" s="169">
        <v>1.1800000000000002</v>
      </c>
      <c r="L244" s="169">
        <v>1.1800000000000002</v>
      </c>
      <c r="M244" s="169">
        <v>1.1700000000000002</v>
      </c>
      <c r="N244" s="169">
        <v>1.1600000000000001</v>
      </c>
      <c r="O244" s="169">
        <v>1.1500000000000001</v>
      </c>
    </row>
    <row r="245" spans="1:15" ht="12.75" customHeight="1">
      <c r="A245" s="188" t="s">
        <v>688</v>
      </c>
      <c r="C245" s="188" t="s">
        <v>689</v>
      </c>
      <c r="D245" s="188"/>
      <c r="E245" s="189">
        <v>1.06</v>
      </c>
      <c r="F245" s="189">
        <v>1.06</v>
      </c>
      <c r="G245" s="189">
        <v>1.05</v>
      </c>
      <c r="H245" s="189">
        <v>1.04</v>
      </c>
      <c r="I245" s="189">
        <v>1.03</v>
      </c>
      <c r="J245" s="188"/>
      <c r="K245" s="169">
        <v>1.06</v>
      </c>
      <c r="L245" s="169">
        <v>1.06</v>
      </c>
      <c r="M245" s="169">
        <v>1.05</v>
      </c>
      <c r="N245" s="169">
        <v>1.04</v>
      </c>
      <c r="O245" s="169">
        <v>1.03</v>
      </c>
    </row>
    <row r="246" spans="1:15" ht="12.75" customHeight="1">
      <c r="A246" s="188" t="s">
        <v>690</v>
      </c>
      <c r="C246" s="188" t="s">
        <v>691</v>
      </c>
      <c r="D246" s="188"/>
      <c r="E246" s="189">
        <v>1</v>
      </c>
      <c r="F246" s="189">
        <v>1</v>
      </c>
      <c r="G246" s="189">
        <v>1</v>
      </c>
      <c r="H246" s="189">
        <v>1</v>
      </c>
      <c r="I246" s="189">
        <v>1</v>
      </c>
      <c r="J246" s="188"/>
      <c r="K246" s="169">
        <v>1</v>
      </c>
      <c r="L246" s="169">
        <v>1</v>
      </c>
      <c r="M246" s="169">
        <v>1</v>
      </c>
      <c r="N246" s="169">
        <v>1</v>
      </c>
      <c r="O246" s="169">
        <v>1</v>
      </c>
    </row>
    <row r="247" spans="1:15" ht="12.75" customHeight="1">
      <c r="A247" s="188" t="s">
        <v>692</v>
      </c>
      <c r="C247" s="188" t="s">
        <v>693</v>
      </c>
      <c r="D247" s="188"/>
      <c r="E247" s="189">
        <v>1</v>
      </c>
      <c r="F247" s="189">
        <v>1</v>
      </c>
      <c r="G247" s="189">
        <v>1</v>
      </c>
      <c r="H247" s="189">
        <v>1</v>
      </c>
      <c r="I247" s="189">
        <v>1</v>
      </c>
      <c r="J247" s="188"/>
      <c r="K247" s="169">
        <v>1</v>
      </c>
      <c r="L247" s="169">
        <v>1</v>
      </c>
      <c r="M247" s="169">
        <v>1</v>
      </c>
      <c r="N247" s="169">
        <v>1</v>
      </c>
      <c r="O247" s="169">
        <v>1</v>
      </c>
    </row>
    <row r="248" spans="1:15" ht="12.75" customHeight="1">
      <c r="A248" s="188" t="s">
        <v>694</v>
      </c>
      <c r="C248" s="188" t="s">
        <v>695</v>
      </c>
      <c r="D248" s="188"/>
      <c r="E248" s="189">
        <v>1</v>
      </c>
      <c r="F248" s="189">
        <v>1</v>
      </c>
      <c r="G248" s="189">
        <v>1</v>
      </c>
      <c r="H248" s="189">
        <v>1</v>
      </c>
      <c r="I248" s="189">
        <v>1</v>
      </c>
      <c r="J248" s="188"/>
      <c r="K248" s="169">
        <v>1</v>
      </c>
      <c r="L248" s="169">
        <v>1</v>
      </c>
      <c r="M248" s="169">
        <v>1</v>
      </c>
      <c r="N248" s="169">
        <v>1</v>
      </c>
      <c r="O248" s="169">
        <v>1</v>
      </c>
    </row>
    <row r="249" spans="1:15" ht="12.75" customHeight="1">
      <c r="A249" s="188" t="s">
        <v>696</v>
      </c>
      <c r="C249" s="188" t="s">
        <v>697</v>
      </c>
      <c r="D249" s="188"/>
      <c r="E249" s="189">
        <v>1</v>
      </c>
      <c r="F249" s="189">
        <v>1</v>
      </c>
      <c r="G249" s="189">
        <v>1</v>
      </c>
      <c r="H249" s="189">
        <v>1</v>
      </c>
      <c r="I249" s="189">
        <v>1</v>
      </c>
      <c r="J249" s="188"/>
      <c r="K249" s="169">
        <v>1</v>
      </c>
      <c r="L249" s="169">
        <v>1</v>
      </c>
      <c r="M249" s="169">
        <v>1</v>
      </c>
      <c r="N249" s="169">
        <v>1</v>
      </c>
      <c r="O249" s="169">
        <v>1</v>
      </c>
    </row>
    <row r="250" spans="1:15" ht="12.75" customHeight="1">
      <c r="A250" s="188" t="s">
        <v>698</v>
      </c>
      <c r="C250" s="188" t="s">
        <v>699</v>
      </c>
      <c r="D250" s="188"/>
      <c r="E250" s="189">
        <v>1.06</v>
      </c>
      <c r="F250" s="189">
        <v>1.06</v>
      </c>
      <c r="G250" s="189">
        <v>1.05</v>
      </c>
      <c r="H250" s="189">
        <v>1.04</v>
      </c>
      <c r="I250" s="189">
        <v>1.03</v>
      </c>
      <c r="J250" s="188"/>
      <c r="K250" s="169">
        <v>1.06</v>
      </c>
      <c r="L250" s="169">
        <v>1.06</v>
      </c>
      <c r="M250" s="169">
        <v>1.05</v>
      </c>
      <c r="N250" s="169">
        <v>1.04</v>
      </c>
      <c r="O250" s="169">
        <v>1.03</v>
      </c>
    </row>
    <row r="251" spans="1:15" ht="12.75" customHeight="1">
      <c r="A251" s="188" t="s">
        <v>700</v>
      </c>
      <c r="C251" s="188" t="s">
        <v>701</v>
      </c>
      <c r="D251" s="188"/>
      <c r="E251" s="189">
        <v>1</v>
      </c>
      <c r="F251" s="189">
        <v>1</v>
      </c>
      <c r="G251" s="189">
        <v>1</v>
      </c>
      <c r="H251" s="189">
        <v>1</v>
      </c>
      <c r="I251" s="189">
        <v>1</v>
      </c>
      <c r="J251" s="188"/>
      <c r="K251" s="169">
        <v>1</v>
      </c>
      <c r="L251" s="169">
        <v>1</v>
      </c>
      <c r="M251" s="169">
        <v>1</v>
      </c>
      <c r="N251" s="169">
        <v>1</v>
      </c>
      <c r="O251" s="169">
        <v>1</v>
      </c>
    </row>
    <row r="252" spans="1:15" ht="12.75" customHeight="1">
      <c r="A252" s="188" t="s">
        <v>702</v>
      </c>
      <c r="C252" s="188" t="s">
        <v>703</v>
      </c>
      <c r="D252" s="188"/>
      <c r="E252" s="169">
        <v>1</v>
      </c>
      <c r="F252" s="170">
        <v>1.04</v>
      </c>
      <c r="G252" s="170">
        <v>1.04</v>
      </c>
      <c r="H252" s="170">
        <v>1.04</v>
      </c>
      <c r="I252" s="170">
        <v>1.04</v>
      </c>
      <c r="J252" s="188"/>
      <c r="K252" s="169">
        <v>1</v>
      </c>
      <c r="L252" s="169">
        <v>1</v>
      </c>
      <c r="M252" s="169">
        <v>1</v>
      </c>
      <c r="N252" s="169">
        <v>1</v>
      </c>
      <c r="O252" s="169">
        <v>1</v>
      </c>
    </row>
    <row r="253" spans="1:15" ht="12.75" customHeight="1">
      <c r="A253" s="188" t="s">
        <v>704</v>
      </c>
      <c r="C253" s="188" t="s">
        <v>705</v>
      </c>
      <c r="D253" s="188"/>
      <c r="E253" s="189">
        <v>1</v>
      </c>
      <c r="F253" s="189">
        <v>1</v>
      </c>
      <c r="G253" s="189">
        <v>1</v>
      </c>
      <c r="H253" s="189">
        <v>1</v>
      </c>
      <c r="I253" s="189">
        <v>1</v>
      </c>
      <c r="J253" s="188"/>
      <c r="K253" s="169">
        <v>1</v>
      </c>
      <c r="L253" s="169">
        <v>1</v>
      </c>
      <c r="M253" s="169">
        <v>1</v>
      </c>
      <c r="N253" s="169">
        <v>1</v>
      </c>
      <c r="O253" s="169">
        <v>1</v>
      </c>
    </row>
    <row r="254" spans="1:15" ht="12.75" customHeight="1">
      <c r="A254" s="188" t="s">
        <v>706</v>
      </c>
      <c r="C254" s="188" t="s">
        <v>707</v>
      </c>
      <c r="D254" s="188"/>
      <c r="E254" s="169">
        <v>1</v>
      </c>
      <c r="F254" s="170">
        <v>1.04</v>
      </c>
      <c r="G254" s="170">
        <v>1.04</v>
      </c>
      <c r="H254" s="170">
        <v>1.04</v>
      </c>
      <c r="I254" s="170">
        <v>1.04</v>
      </c>
      <c r="J254" s="188"/>
      <c r="K254" s="169">
        <v>1</v>
      </c>
      <c r="L254" s="169">
        <v>1</v>
      </c>
      <c r="M254" s="169">
        <v>1</v>
      </c>
      <c r="N254" s="169">
        <v>1</v>
      </c>
      <c r="O254" s="169">
        <v>1</v>
      </c>
    </row>
    <row r="255" spans="1:15" ht="12.75" customHeight="1">
      <c r="A255" s="188" t="s">
        <v>708</v>
      </c>
      <c r="C255" s="188" t="s">
        <v>709</v>
      </c>
      <c r="D255" s="188"/>
      <c r="E255" s="189">
        <v>1</v>
      </c>
      <c r="F255" s="189">
        <v>1</v>
      </c>
      <c r="G255" s="189">
        <v>1</v>
      </c>
      <c r="H255" s="189">
        <v>1</v>
      </c>
      <c r="I255" s="189">
        <v>1</v>
      </c>
      <c r="J255" s="188"/>
      <c r="K255" s="169">
        <v>1</v>
      </c>
      <c r="L255" s="169">
        <v>1</v>
      </c>
      <c r="M255" s="169">
        <v>1</v>
      </c>
      <c r="N255" s="169">
        <v>1</v>
      </c>
      <c r="O255" s="169">
        <v>1</v>
      </c>
    </row>
    <row r="256" spans="1:15" ht="12.75" customHeight="1">
      <c r="A256" s="188" t="s">
        <v>710</v>
      </c>
      <c r="C256" s="188" t="s">
        <v>711</v>
      </c>
      <c r="D256" s="188"/>
      <c r="E256" s="189">
        <v>1</v>
      </c>
      <c r="F256" s="189">
        <v>1</v>
      </c>
      <c r="G256" s="189">
        <v>1</v>
      </c>
      <c r="H256" s="189">
        <v>1</v>
      </c>
      <c r="I256" s="189">
        <v>1</v>
      </c>
      <c r="J256" s="188"/>
      <c r="K256" s="169">
        <v>1</v>
      </c>
      <c r="L256" s="169">
        <v>1</v>
      </c>
      <c r="M256" s="169">
        <v>1</v>
      </c>
      <c r="N256" s="169">
        <v>1</v>
      </c>
      <c r="O256" s="169">
        <v>1</v>
      </c>
    </row>
    <row r="257" spans="1:15" ht="12.75" customHeight="1">
      <c r="A257" s="188" t="s">
        <v>712</v>
      </c>
      <c r="C257" s="188" t="s">
        <v>713</v>
      </c>
      <c r="D257" s="188"/>
      <c r="E257" s="189">
        <v>1</v>
      </c>
      <c r="F257" s="189">
        <v>1</v>
      </c>
      <c r="G257" s="189">
        <v>1</v>
      </c>
      <c r="H257" s="189">
        <v>1</v>
      </c>
      <c r="I257" s="189">
        <v>1</v>
      </c>
      <c r="J257" s="188"/>
      <c r="K257" s="169">
        <v>1</v>
      </c>
      <c r="L257" s="169">
        <v>1</v>
      </c>
      <c r="M257" s="169">
        <v>1</v>
      </c>
      <c r="N257" s="169">
        <v>1</v>
      </c>
      <c r="O257" s="169">
        <v>1</v>
      </c>
    </row>
    <row r="258" spans="1:15" ht="12.75" customHeight="1">
      <c r="A258" s="188" t="s">
        <v>714</v>
      </c>
      <c r="C258" s="188" t="s">
        <v>715</v>
      </c>
      <c r="D258" s="188"/>
      <c r="E258" s="189">
        <v>1</v>
      </c>
      <c r="F258" s="189">
        <v>1</v>
      </c>
      <c r="G258" s="189">
        <v>1</v>
      </c>
      <c r="H258" s="189">
        <v>1</v>
      </c>
      <c r="I258" s="189">
        <v>1</v>
      </c>
      <c r="J258" s="188"/>
      <c r="K258" s="169">
        <v>1</v>
      </c>
      <c r="L258" s="169">
        <v>1</v>
      </c>
      <c r="M258" s="169">
        <v>1</v>
      </c>
      <c r="N258" s="169">
        <v>1</v>
      </c>
      <c r="O258" s="169">
        <v>1</v>
      </c>
    </row>
    <row r="259" spans="1:15" ht="12.75" customHeight="1">
      <c r="A259" s="188" t="s">
        <v>716</v>
      </c>
      <c r="C259" s="188" t="s">
        <v>717</v>
      </c>
      <c r="D259" s="188"/>
      <c r="E259" s="189">
        <v>1.06</v>
      </c>
      <c r="F259" s="189">
        <v>1.06</v>
      </c>
      <c r="G259" s="189">
        <v>1.05</v>
      </c>
      <c r="H259" s="189">
        <v>1.04</v>
      </c>
      <c r="I259" s="189">
        <v>1.03</v>
      </c>
      <c r="J259" s="188"/>
      <c r="K259" s="189">
        <v>1.06</v>
      </c>
      <c r="L259" s="189">
        <v>1.06</v>
      </c>
      <c r="M259" s="189">
        <v>1.05</v>
      </c>
      <c r="N259" s="189">
        <v>1.04</v>
      </c>
      <c r="O259" s="189">
        <v>1.03</v>
      </c>
    </row>
    <row r="260" spans="1:15" ht="12.75" customHeight="1">
      <c r="A260" s="188" t="s">
        <v>718</v>
      </c>
      <c r="C260" s="188" t="s">
        <v>719</v>
      </c>
      <c r="D260" s="188"/>
      <c r="E260" s="189"/>
      <c r="F260" s="189"/>
      <c r="G260" s="189">
        <v>1.05</v>
      </c>
      <c r="H260" s="189">
        <v>1.04</v>
      </c>
      <c r="I260" s="189">
        <v>1.03</v>
      </c>
      <c r="J260" s="188"/>
      <c r="K260" s="169"/>
      <c r="L260" s="169"/>
      <c r="M260" s="189">
        <v>1.05</v>
      </c>
      <c r="N260" s="189">
        <v>1.04</v>
      </c>
      <c r="O260" s="189">
        <v>1.03</v>
      </c>
    </row>
    <row r="261" spans="1:15" ht="12.75" customHeight="1">
      <c r="A261" s="188" t="s">
        <v>720</v>
      </c>
      <c r="C261" s="188" t="s">
        <v>721</v>
      </c>
      <c r="D261" s="188"/>
      <c r="E261" s="189">
        <v>1.06</v>
      </c>
      <c r="F261" s="189">
        <v>1.06</v>
      </c>
      <c r="G261" s="189">
        <v>1.05</v>
      </c>
      <c r="H261" s="189">
        <v>1.04</v>
      </c>
      <c r="I261" s="189">
        <v>1.03</v>
      </c>
      <c r="J261" s="188"/>
      <c r="K261" s="189">
        <v>1.06</v>
      </c>
      <c r="L261" s="189">
        <v>1.06</v>
      </c>
      <c r="M261" s="189">
        <v>1.05</v>
      </c>
      <c r="N261" s="189">
        <v>1.04</v>
      </c>
      <c r="O261" s="189">
        <v>1.03</v>
      </c>
    </row>
    <row r="262" spans="1:15" ht="12.75" customHeight="1">
      <c r="A262" s="188" t="s">
        <v>722</v>
      </c>
      <c r="C262" s="188" t="s">
        <v>723</v>
      </c>
      <c r="D262" s="188"/>
      <c r="E262" s="169">
        <v>1</v>
      </c>
      <c r="F262" s="170">
        <v>1.04</v>
      </c>
      <c r="G262" s="170">
        <v>1.04</v>
      </c>
      <c r="H262" s="170">
        <v>1.04</v>
      </c>
      <c r="I262" s="170">
        <v>1.04</v>
      </c>
      <c r="J262" s="188"/>
      <c r="K262" s="169">
        <v>1</v>
      </c>
      <c r="L262" s="169">
        <v>1</v>
      </c>
      <c r="M262" s="169">
        <v>1</v>
      </c>
      <c r="N262" s="169">
        <v>1</v>
      </c>
      <c r="O262" s="169">
        <v>1</v>
      </c>
    </row>
    <row r="263" spans="1:15" ht="12.75" customHeight="1">
      <c r="A263" s="188" t="s">
        <v>724</v>
      </c>
      <c r="C263" s="188" t="s">
        <v>725</v>
      </c>
      <c r="D263" s="188"/>
      <c r="E263" s="189">
        <v>1</v>
      </c>
      <c r="F263" s="189">
        <v>1</v>
      </c>
      <c r="G263" s="189">
        <v>1</v>
      </c>
      <c r="H263" s="189">
        <v>1</v>
      </c>
      <c r="I263" s="189">
        <v>1</v>
      </c>
      <c r="J263" s="188"/>
      <c r="K263" s="169">
        <v>1</v>
      </c>
      <c r="L263" s="169">
        <v>1</v>
      </c>
      <c r="M263" s="169">
        <v>1</v>
      </c>
      <c r="N263" s="169">
        <v>1</v>
      </c>
      <c r="O263" s="169">
        <v>1</v>
      </c>
    </row>
    <row r="264" spans="1:15" ht="12.75" customHeight="1">
      <c r="A264" s="188" t="s">
        <v>726</v>
      </c>
      <c r="C264" s="188" t="s">
        <v>727</v>
      </c>
      <c r="D264" s="188"/>
      <c r="E264" s="189">
        <v>1</v>
      </c>
      <c r="F264" s="189">
        <v>1</v>
      </c>
      <c r="G264" s="189">
        <v>1</v>
      </c>
      <c r="H264" s="189">
        <v>1</v>
      </c>
      <c r="I264" s="189">
        <v>1</v>
      </c>
      <c r="J264" s="188"/>
      <c r="K264" s="169">
        <v>1</v>
      </c>
      <c r="L264" s="169">
        <v>1</v>
      </c>
      <c r="M264" s="169">
        <v>1</v>
      </c>
      <c r="N264" s="169">
        <v>1</v>
      </c>
      <c r="O264" s="169">
        <v>1</v>
      </c>
    </row>
    <row r="265" spans="1:15" ht="12.75" customHeight="1">
      <c r="A265" s="188" t="s">
        <v>728</v>
      </c>
      <c r="C265" s="188" t="s">
        <v>729</v>
      </c>
      <c r="D265" s="188"/>
      <c r="E265" s="189">
        <v>1</v>
      </c>
      <c r="F265" s="189">
        <v>1</v>
      </c>
      <c r="G265" s="189">
        <v>1</v>
      </c>
      <c r="H265" s="189">
        <v>1</v>
      </c>
      <c r="I265" s="189">
        <v>1</v>
      </c>
      <c r="J265" s="188"/>
      <c r="K265" s="169">
        <v>1</v>
      </c>
      <c r="L265" s="169">
        <v>1</v>
      </c>
      <c r="M265" s="169">
        <v>1</v>
      </c>
      <c r="N265" s="169">
        <v>1</v>
      </c>
      <c r="O265" s="169">
        <v>1</v>
      </c>
    </row>
    <row r="266" spans="1:15" ht="12.75" customHeight="1">
      <c r="A266" s="188" t="s">
        <v>730</v>
      </c>
      <c r="C266" s="188" t="s">
        <v>731</v>
      </c>
      <c r="D266" s="188"/>
      <c r="E266" s="169">
        <v>1</v>
      </c>
      <c r="F266" s="170">
        <v>1.04</v>
      </c>
      <c r="G266" s="170">
        <v>1.04</v>
      </c>
      <c r="H266" s="170">
        <v>1.04</v>
      </c>
      <c r="I266" s="170">
        <v>1.04</v>
      </c>
      <c r="J266" s="188"/>
      <c r="K266" s="169">
        <v>1</v>
      </c>
      <c r="L266" s="169">
        <v>1</v>
      </c>
      <c r="M266" s="169">
        <v>1</v>
      </c>
      <c r="N266" s="169">
        <v>1</v>
      </c>
      <c r="O266" s="169">
        <v>1</v>
      </c>
    </row>
    <row r="267" spans="1:15" ht="12.75" customHeight="1">
      <c r="A267" s="188" t="s">
        <v>732</v>
      </c>
      <c r="C267" s="188" t="s">
        <v>733</v>
      </c>
      <c r="D267" s="188"/>
      <c r="E267" s="189">
        <v>1</v>
      </c>
      <c r="F267" s="189">
        <v>1</v>
      </c>
      <c r="G267" s="189">
        <v>1</v>
      </c>
      <c r="H267" s="189">
        <v>1</v>
      </c>
      <c r="I267" s="189">
        <v>1</v>
      </c>
      <c r="J267" s="188"/>
      <c r="K267" s="169">
        <v>1</v>
      </c>
      <c r="L267" s="169">
        <v>1</v>
      </c>
      <c r="M267" s="169">
        <v>1</v>
      </c>
      <c r="N267" s="169">
        <v>1</v>
      </c>
      <c r="O267" s="169">
        <v>1</v>
      </c>
    </row>
    <row r="268" spans="1:15" ht="12.75" customHeight="1">
      <c r="A268" s="188" t="s">
        <v>734</v>
      </c>
      <c r="C268" s="188" t="s">
        <v>735</v>
      </c>
      <c r="D268" s="188"/>
      <c r="E268" s="189">
        <v>1</v>
      </c>
      <c r="F268" s="189">
        <v>1</v>
      </c>
      <c r="G268" s="189">
        <v>1</v>
      </c>
      <c r="H268" s="189">
        <v>1</v>
      </c>
      <c r="I268" s="189">
        <v>1</v>
      </c>
      <c r="J268" s="188"/>
      <c r="K268" s="169">
        <v>1</v>
      </c>
      <c r="L268" s="169">
        <v>1</v>
      </c>
      <c r="M268" s="169">
        <v>1</v>
      </c>
      <c r="N268" s="169">
        <v>1</v>
      </c>
      <c r="O268" s="169">
        <v>1</v>
      </c>
    </row>
    <row r="269" spans="1:15" ht="12.75" customHeight="1">
      <c r="A269" s="188" t="s">
        <v>736</v>
      </c>
      <c r="C269" s="188" t="s">
        <v>737</v>
      </c>
      <c r="D269" s="188"/>
      <c r="E269" s="189">
        <v>1</v>
      </c>
      <c r="F269" s="189">
        <v>1</v>
      </c>
      <c r="G269" s="189">
        <v>1</v>
      </c>
      <c r="H269" s="189">
        <v>1</v>
      </c>
      <c r="I269" s="189">
        <v>1</v>
      </c>
      <c r="J269" s="188"/>
      <c r="K269" s="169">
        <v>1</v>
      </c>
      <c r="L269" s="169">
        <v>1</v>
      </c>
      <c r="M269" s="169">
        <v>1</v>
      </c>
      <c r="N269" s="169">
        <v>1</v>
      </c>
      <c r="O269" s="169">
        <v>1</v>
      </c>
    </row>
    <row r="270" spans="1:15" ht="12.75" customHeight="1">
      <c r="A270" s="188" t="s">
        <v>738</v>
      </c>
      <c r="C270" s="188" t="s">
        <v>739</v>
      </c>
      <c r="D270" s="188"/>
      <c r="E270" s="189">
        <v>1</v>
      </c>
      <c r="F270" s="189">
        <v>1</v>
      </c>
      <c r="G270" s="189">
        <v>1</v>
      </c>
      <c r="H270" s="189">
        <v>1</v>
      </c>
      <c r="I270" s="189">
        <v>1</v>
      </c>
      <c r="J270" s="188"/>
      <c r="K270" s="169">
        <v>1</v>
      </c>
      <c r="L270" s="169">
        <v>1</v>
      </c>
      <c r="M270" s="169">
        <v>1</v>
      </c>
      <c r="N270" s="169">
        <v>1</v>
      </c>
      <c r="O270" s="169">
        <v>1</v>
      </c>
    </row>
    <row r="271" spans="1:15" ht="12.75" customHeight="1">
      <c r="A271" s="188" t="s">
        <v>740</v>
      </c>
      <c r="C271" s="188" t="s">
        <v>741</v>
      </c>
      <c r="D271" s="188"/>
      <c r="E271" s="189">
        <v>1</v>
      </c>
      <c r="F271" s="189">
        <v>1</v>
      </c>
      <c r="G271" s="189">
        <v>1</v>
      </c>
      <c r="H271" s="189">
        <v>1</v>
      </c>
      <c r="I271" s="189">
        <v>1</v>
      </c>
      <c r="J271" s="188"/>
      <c r="K271" s="169">
        <v>1</v>
      </c>
      <c r="L271" s="169">
        <v>1</v>
      </c>
      <c r="M271" s="169">
        <v>1</v>
      </c>
      <c r="N271" s="169">
        <v>1</v>
      </c>
      <c r="O271" s="169">
        <v>1</v>
      </c>
    </row>
    <row r="272" spans="1:15" ht="12.75" customHeight="1">
      <c r="A272" s="188" t="s">
        <v>742</v>
      </c>
      <c r="C272" s="188" t="s">
        <v>743</v>
      </c>
      <c r="D272" s="188"/>
      <c r="E272" s="189">
        <v>1</v>
      </c>
      <c r="F272" s="189">
        <v>1</v>
      </c>
      <c r="G272" s="189">
        <v>1</v>
      </c>
      <c r="H272" s="189">
        <v>1</v>
      </c>
      <c r="I272" s="189">
        <v>1</v>
      </c>
      <c r="J272" s="188"/>
      <c r="K272" s="169">
        <v>1</v>
      </c>
      <c r="L272" s="169">
        <v>1</v>
      </c>
      <c r="M272" s="169">
        <v>1</v>
      </c>
      <c r="N272" s="169">
        <v>1</v>
      </c>
      <c r="O272" s="169">
        <v>1</v>
      </c>
    </row>
    <row r="273" spans="1:15" ht="12.75" customHeight="1">
      <c r="A273" s="188" t="s">
        <v>744</v>
      </c>
      <c r="C273" s="188" t="s">
        <v>745</v>
      </c>
      <c r="D273" s="188"/>
      <c r="E273" s="169">
        <v>1</v>
      </c>
      <c r="F273" s="170">
        <v>1.04</v>
      </c>
      <c r="G273" s="170">
        <v>1.04</v>
      </c>
      <c r="H273" s="170">
        <v>1.04</v>
      </c>
      <c r="I273" s="170">
        <v>1.04</v>
      </c>
      <c r="J273" s="188"/>
      <c r="K273" s="169">
        <v>1</v>
      </c>
      <c r="L273" s="169">
        <v>1</v>
      </c>
      <c r="M273" s="169">
        <v>1</v>
      </c>
      <c r="N273" s="169">
        <v>1</v>
      </c>
      <c r="O273" s="169">
        <v>1</v>
      </c>
    </row>
    <row r="274" spans="1:15" ht="12.75" customHeight="1">
      <c r="A274" s="188" t="s">
        <v>746</v>
      </c>
      <c r="C274" s="188" t="s">
        <v>747</v>
      </c>
      <c r="D274" s="188"/>
      <c r="E274" s="189">
        <v>1</v>
      </c>
      <c r="F274" s="189">
        <v>1</v>
      </c>
      <c r="G274" s="189">
        <v>1</v>
      </c>
      <c r="H274" s="189">
        <v>1</v>
      </c>
      <c r="I274" s="189">
        <v>1</v>
      </c>
      <c r="J274" s="188"/>
      <c r="K274" s="169">
        <v>1</v>
      </c>
      <c r="L274" s="169">
        <v>1</v>
      </c>
      <c r="M274" s="169">
        <v>1</v>
      </c>
      <c r="N274" s="169">
        <v>1</v>
      </c>
      <c r="O274" s="169">
        <v>1</v>
      </c>
    </row>
    <row r="275" spans="1:15" ht="12.75" customHeight="1">
      <c r="A275" s="188" t="s">
        <v>748</v>
      </c>
      <c r="C275" s="188" t="s">
        <v>749</v>
      </c>
      <c r="D275" s="188"/>
      <c r="E275" s="189">
        <v>1.06</v>
      </c>
      <c r="F275" s="189">
        <v>1.06</v>
      </c>
      <c r="G275" s="189">
        <v>1.05</v>
      </c>
      <c r="H275" s="189">
        <v>1.04</v>
      </c>
      <c r="I275" s="189">
        <v>1.03</v>
      </c>
      <c r="J275" s="188"/>
      <c r="K275" s="169">
        <v>1.06</v>
      </c>
      <c r="L275" s="169">
        <v>1.06</v>
      </c>
      <c r="M275" s="169">
        <v>1.05</v>
      </c>
      <c r="N275" s="169">
        <v>1.04</v>
      </c>
      <c r="O275" s="169">
        <v>1.03</v>
      </c>
    </row>
    <row r="276" spans="1:15" ht="12.75" customHeight="1">
      <c r="A276" s="188" t="s">
        <v>750</v>
      </c>
      <c r="C276" s="188" t="s">
        <v>751</v>
      </c>
      <c r="D276" s="188"/>
      <c r="E276" s="189">
        <v>1</v>
      </c>
      <c r="F276" s="189">
        <v>1</v>
      </c>
      <c r="G276" s="189">
        <v>1</v>
      </c>
      <c r="H276" s="189">
        <v>1</v>
      </c>
      <c r="I276" s="189">
        <v>1</v>
      </c>
      <c r="J276" s="188"/>
      <c r="K276" s="169">
        <v>1</v>
      </c>
      <c r="L276" s="169">
        <v>1</v>
      </c>
      <c r="M276" s="169">
        <v>1</v>
      </c>
      <c r="N276" s="169">
        <v>1</v>
      </c>
      <c r="O276" s="169">
        <v>1</v>
      </c>
    </row>
    <row r="277" spans="1:15" ht="12.75" customHeight="1">
      <c r="A277" s="188" t="s">
        <v>752</v>
      </c>
      <c r="C277" s="188" t="s">
        <v>753</v>
      </c>
      <c r="D277" s="188"/>
      <c r="E277" s="169">
        <v>1</v>
      </c>
      <c r="F277" s="170">
        <v>1.04</v>
      </c>
      <c r="G277" s="170">
        <v>1.04</v>
      </c>
      <c r="H277" s="170">
        <v>1.04</v>
      </c>
      <c r="I277" s="170">
        <v>1.04</v>
      </c>
      <c r="J277" s="188"/>
      <c r="K277" s="169">
        <v>1</v>
      </c>
      <c r="L277" s="169">
        <v>1</v>
      </c>
      <c r="M277" s="169">
        <v>1</v>
      </c>
      <c r="N277" s="169">
        <v>1</v>
      </c>
      <c r="O277" s="169">
        <v>1</v>
      </c>
    </row>
    <row r="278" spans="1:15" ht="12.75" customHeight="1">
      <c r="A278" s="188" t="s">
        <v>754</v>
      </c>
      <c r="C278" s="188" t="s">
        <v>755</v>
      </c>
      <c r="D278" s="188"/>
      <c r="E278" s="189">
        <v>1</v>
      </c>
      <c r="F278" s="189">
        <v>1</v>
      </c>
      <c r="G278" s="189">
        <v>1</v>
      </c>
      <c r="H278" s="189">
        <v>1</v>
      </c>
      <c r="I278" s="189">
        <v>1</v>
      </c>
      <c r="J278" s="188"/>
      <c r="K278" s="169">
        <v>1</v>
      </c>
      <c r="L278" s="169">
        <v>1</v>
      </c>
      <c r="M278" s="169">
        <v>1</v>
      </c>
      <c r="N278" s="169">
        <v>1</v>
      </c>
      <c r="O278" s="169">
        <v>1</v>
      </c>
    </row>
    <row r="279" spans="1:15" ht="12.75" customHeight="1">
      <c r="A279" s="188" t="s">
        <v>756</v>
      </c>
      <c r="C279" s="188" t="s">
        <v>757</v>
      </c>
      <c r="D279" s="188"/>
      <c r="E279" s="189">
        <v>1</v>
      </c>
      <c r="F279" s="189">
        <v>1</v>
      </c>
      <c r="G279" s="189">
        <v>1</v>
      </c>
      <c r="H279" s="189">
        <v>1</v>
      </c>
      <c r="I279" s="189">
        <v>1</v>
      </c>
      <c r="J279" s="188"/>
      <c r="K279" s="169">
        <v>1</v>
      </c>
      <c r="L279" s="169">
        <v>1</v>
      </c>
      <c r="M279" s="169">
        <v>1</v>
      </c>
      <c r="N279" s="169">
        <v>1</v>
      </c>
      <c r="O279" s="169">
        <v>1</v>
      </c>
    </row>
    <row r="280" spans="1:15" ht="12.75" customHeight="1">
      <c r="A280" s="188" t="s">
        <v>758</v>
      </c>
      <c r="C280" s="188" t="s">
        <v>759</v>
      </c>
      <c r="D280" s="188"/>
      <c r="E280" s="189">
        <v>1</v>
      </c>
      <c r="F280" s="189">
        <v>1</v>
      </c>
      <c r="G280" s="189">
        <v>1</v>
      </c>
      <c r="H280" s="189">
        <v>1</v>
      </c>
      <c r="I280" s="189">
        <v>1</v>
      </c>
      <c r="J280" s="188"/>
      <c r="K280" s="169">
        <v>1</v>
      </c>
      <c r="L280" s="169">
        <v>1</v>
      </c>
      <c r="M280" s="169">
        <v>1</v>
      </c>
      <c r="N280" s="169">
        <v>1</v>
      </c>
      <c r="O280" s="169">
        <v>1</v>
      </c>
    </row>
    <row r="281" spans="1:15" ht="12.75" customHeight="1">
      <c r="A281" s="188" t="s">
        <v>760</v>
      </c>
      <c r="C281" s="188" t="s">
        <v>761</v>
      </c>
      <c r="D281" s="188"/>
      <c r="E281" s="189">
        <v>1</v>
      </c>
      <c r="F281" s="189">
        <v>1</v>
      </c>
      <c r="G281" s="189">
        <v>1</v>
      </c>
      <c r="H281" s="189">
        <v>1</v>
      </c>
      <c r="I281" s="189">
        <v>1</v>
      </c>
      <c r="J281" s="188"/>
      <c r="K281" s="169">
        <v>1</v>
      </c>
      <c r="L281" s="169">
        <v>1</v>
      </c>
      <c r="M281" s="169">
        <v>1</v>
      </c>
      <c r="N281" s="169">
        <v>1</v>
      </c>
      <c r="O281" s="169">
        <v>1</v>
      </c>
    </row>
    <row r="282" spans="1:15" ht="12.75" customHeight="1">
      <c r="A282" s="188" t="s">
        <v>762</v>
      </c>
      <c r="C282" s="188" t="s">
        <v>763</v>
      </c>
      <c r="D282" s="188"/>
      <c r="E282" s="189">
        <v>1.06</v>
      </c>
      <c r="F282" s="189">
        <v>1.06</v>
      </c>
      <c r="G282" s="189">
        <v>1.05</v>
      </c>
      <c r="H282" s="189">
        <v>1.04</v>
      </c>
      <c r="I282" s="189">
        <v>1.03</v>
      </c>
      <c r="J282" s="188"/>
      <c r="K282" s="169">
        <v>1.06</v>
      </c>
      <c r="L282" s="169">
        <v>1.06</v>
      </c>
      <c r="M282" s="169">
        <v>1.05</v>
      </c>
      <c r="N282" s="169">
        <v>1.04</v>
      </c>
      <c r="O282" s="169">
        <v>1.03</v>
      </c>
    </row>
    <row r="283" spans="1:15" ht="12.75" customHeight="1">
      <c r="A283" s="188" t="s">
        <v>764</v>
      </c>
      <c r="C283" s="188" t="s">
        <v>765</v>
      </c>
      <c r="D283" s="188"/>
      <c r="E283" s="169">
        <v>1</v>
      </c>
      <c r="F283" s="170">
        <v>1.04</v>
      </c>
      <c r="G283" s="170">
        <v>1.04</v>
      </c>
      <c r="H283" s="170">
        <v>1.04</v>
      </c>
      <c r="I283" s="170">
        <v>1.04</v>
      </c>
      <c r="J283" s="188"/>
      <c r="K283" s="169">
        <v>1</v>
      </c>
      <c r="L283" s="169">
        <v>1</v>
      </c>
      <c r="M283" s="169">
        <v>1</v>
      </c>
      <c r="N283" s="169">
        <v>1</v>
      </c>
      <c r="O283" s="169">
        <v>1</v>
      </c>
    </row>
    <row r="284" spans="1:15" ht="12.75" customHeight="1">
      <c r="A284" s="188" t="s">
        <v>766</v>
      </c>
      <c r="C284" s="188" t="s">
        <v>767</v>
      </c>
      <c r="D284" s="188"/>
      <c r="E284" s="189">
        <v>1</v>
      </c>
      <c r="F284" s="189">
        <v>1</v>
      </c>
      <c r="G284" s="189">
        <v>1</v>
      </c>
      <c r="H284" s="189">
        <v>1</v>
      </c>
      <c r="I284" s="189">
        <v>1</v>
      </c>
      <c r="J284" s="188"/>
      <c r="K284" s="169">
        <v>1</v>
      </c>
      <c r="L284" s="169">
        <v>1</v>
      </c>
      <c r="M284" s="169">
        <v>1</v>
      </c>
      <c r="N284" s="169">
        <v>1</v>
      </c>
      <c r="O284" s="169">
        <v>1</v>
      </c>
    </row>
    <row r="285" spans="1:15" ht="12.75" customHeight="1">
      <c r="A285" s="188" t="s">
        <v>768</v>
      </c>
      <c r="C285" s="188" t="s">
        <v>769</v>
      </c>
      <c r="D285" s="188"/>
      <c r="E285" s="169">
        <v>1</v>
      </c>
      <c r="F285" s="170">
        <v>1.04</v>
      </c>
      <c r="G285" s="170">
        <v>1.04</v>
      </c>
      <c r="H285" s="170">
        <v>1.04</v>
      </c>
      <c r="I285" s="170">
        <v>1.04</v>
      </c>
      <c r="J285" s="188"/>
      <c r="K285" s="169">
        <v>1</v>
      </c>
      <c r="L285" s="169">
        <v>1</v>
      </c>
      <c r="M285" s="169">
        <v>1</v>
      </c>
      <c r="N285" s="169">
        <v>1</v>
      </c>
      <c r="O285" s="169">
        <v>1</v>
      </c>
    </row>
    <row r="286" spans="1:15" ht="12.75" customHeight="1">
      <c r="A286" s="188" t="s">
        <v>770</v>
      </c>
      <c r="C286" s="188" t="s">
        <v>771</v>
      </c>
      <c r="D286" s="188"/>
      <c r="E286" s="189">
        <v>1</v>
      </c>
      <c r="F286" s="189">
        <v>1</v>
      </c>
      <c r="G286" s="189">
        <v>1</v>
      </c>
      <c r="H286" s="189">
        <v>1</v>
      </c>
      <c r="I286" s="189">
        <v>1</v>
      </c>
      <c r="J286" s="188"/>
      <c r="K286" s="169">
        <v>1</v>
      </c>
      <c r="L286" s="169">
        <v>1</v>
      </c>
      <c r="M286" s="169">
        <v>1</v>
      </c>
      <c r="N286" s="169">
        <v>1</v>
      </c>
      <c r="O286" s="169">
        <v>1</v>
      </c>
    </row>
    <row r="287" spans="1:15" ht="12.75" customHeight="1">
      <c r="A287" s="188" t="s">
        <v>772</v>
      </c>
      <c r="C287" s="188" t="s">
        <v>773</v>
      </c>
      <c r="D287" s="188"/>
      <c r="E287" s="189">
        <v>1</v>
      </c>
      <c r="F287" s="189">
        <v>1</v>
      </c>
      <c r="G287" s="189">
        <v>1</v>
      </c>
      <c r="H287" s="189">
        <v>1</v>
      </c>
      <c r="I287" s="189">
        <v>1</v>
      </c>
      <c r="J287" s="188"/>
      <c r="K287" s="169">
        <v>1</v>
      </c>
      <c r="L287" s="169">
        <v>1</v>
      </c>
      <c r="M287" s="169">
        <v>1</v>
      </c>
      <c r="N287" s="169">
        <v>1</v>
      </c>
      <c r="O287" s="169">
        <v>1</v>
      </c>
    </row>
    <row r="288" spans="1:15" ht="12.75" customHeight="1">
      <c r="A288" s="188" t="s">
        <v>774</v>
      </c>
      <c r="C288" s="188" t="s">
        <v>775</v>
      </c>
      <c r="D288" s="188"/>
      <c r="E288" s="169">
        <v>1</v>
      </c>
      <c r="F288" s="170">
        <v>1.04</v>
      </c>
      <c r="G288" s="170">
        <v>1.04</v>
      </c>
      <c r="H288" s="170">
        <v>1.04</v>
      </c>
      <c r="I288" s="170">
        <v>1.04</v>
      </c>
      <c r="J288" s="188"/>
      <c r="K288" s="169">
        <v>1</v>
      </c>
      <c r="L288" s="169">
        <v>1</v>
      </c>
      <c r="M288" s="169">
        <v>1</v>
      </c>
      <c r="N288" s="169">
        <v>1</v>
      </c>
      <c r="O288" s="169">
        <v>1</v>
      </c>
    </row>
    <row r="289" spans="1:15" ht="12.75" customHeight="1">
      <c r="A289" s="188" t="s">
        <v>776</v>
      </c>
      <c r="C289" s="188" t="s">
        <v>777</v>
      </c>
      <c r="D289" s="188"/>
      <c r="E289" s="189">
        <v>1</v>
      </c>
      <c r="F289" s="189">
        <v>1</v>
      </c>
      <c r="G289" s="189">
        <v>1</v>
      </c>
      <c r="H289" s="189">
        <v>1</v>
      </c>
      <c r="I289" s="189">
        <v>1</v>
      </c>
      <c r="J289" s="188"/>
      <c r="K289" s="169">
        <v>1</v>
      </c>
      <c r="L289" s="169">
        <v>1</v>
      </c>
      <c r="M289" s="169">
        <v>1</v>
      </c>
      <c r="N289" s="169">
        <v>1</v>
      </c>
      <c r="O289" s="169">
        <v>1</v>
      </c>
    </row>
    <row r="290" spans="1:15" ht="12.75" customHeight="1">
      <c r="A290" s="188" t="s">
        <v>778</v>
      </c>
      <c r="C290" s="188" t="s">
        <v>779</v>
      </c>
      <c r="D290" s="188"/>
      <c r="E290" s="189">
        <v>1</v>
      </c>
      <c r="F290" s="189">
        <v>1</v>
      </c>
      <c r="G290" s="189">
        <v>1</v>
      </c>
      <c r="H290" s="189">
        <v>1</v>
      </c>
      <c r="I290" s="189">
        <v>1</v>
      </c>
      <c r="J290" s="188"/>
      <c r="K290" s="169">
        <v>1</v>
      </c>
      <c r="L290" s="169">
        <v>1</v>
      </c>
      <c r="M290" s="169">
        <v>1</v>
      </c>
      <c r="N290" s="169">
        <v>1</v>
      </c>
      <c r="O290" s="169">
        <v>1</v>
      </c>
    </row>
    <row r="291" spans="1:15" ht="12.75" customHeight="1">
      <c r="A291" s="188" t="s">
        <v>780</v>
      </c>
      <c r="C291" s="188" t="s">
        <v>781</v>
      </c>
      <c r="D291" s="188"/>
      <c r="E291" s="189">
        <v>1</v>
      </c>
      <c r="F291" s="189">
        <v>1</v>
      </c>
      <c r="G291" s="189">
        <v>1</v>
      </c>
      <c r="H291" s="189">
        <v>1</v>
      </c>
      <c r="I291" s="189">
        <v>1</v>
      </c>
      <c r="J291" s="188"/>
      <c r="K291" s="169">
        <v>1</v>
      </c>
      <c r="L291" s="169">
        <v>1</v>
      </c>
      <c r="M291" s="169">
        <v>1</v>
      </c>
      <c r="N291" s="169">
        <v>1</v>
      </c>
      <c r="O291" s="169">
        <v>1</v>
      </c>
    </row>
    <row r="292" spans="1:15" ht="12.75" customHeight="1">
      <c r="A292" s="188" t="s">
        <v>782</v>
      </c>
      <c r="C292" s="188" t="s">
        <v>783</v>
      </c>
      <c r="D292" s="188"/>
      <c r="E292" s="189">
        <v>1.1200000000000001</v>
      </c>
      <c r="F292" s="189">
        <v>1.1200000000000001</v>
      </c>
      <c r="G292" s="189">
        <v>1.1100000000000001</v>
      </c>
      <c r="H292" s="189">
        <v>1.1000000000000001</v>
      </c>
      <c r="I292" s="189">
        <v>1.0900000000000001</v>
      </c>
      <c r="J292" s="188"/>
      <c r="K292" s="169">
        <v>1.1200000000000001</v>
      </c>
      <c r="L292" s="169">
        <v>1.1200000000000001</v>
      </c>
      <c r="M292" s="169">
        <v>1.1100000000000001</v>
      </c>
      <c r="N292" s="169">
        <v>1.1000000000000001</v>
      </c>
      <c r="O292" s="169">
        <v>1.0900000000000001</v>
      </c>
    </row>
    <row r="293" spans="1:15" ht="12.75" customHeight="1">
      <c r="A293" s="188" t="s">
        <v>784</v>
      </c>
      <c r="C293" s="188" t="s">
        <v>785</v>
      </c>
      <c r="D293" s="188"/>
      <c r="E293" s="189">
        <v>1.1200000000000001</v>
      </c>
      <c r="F293" s="189">
        <v>1.1200000000000001</v>
      </c>
      <c r="G293" s="189">
        <v>1.1100000000000001</v>
      </c>
      <c r="H293" s="189">
        <v>1.1000000000000001</v>
      </c>
      <c r="I293" s="189">
        <v>1.0900000000000001</v>
      </c>
      <c r="J293" s="188"/>
      <c r="K293" s="169">
        <v>1.1200000000000001</v>
      </c>
      <c r="L293" s="169">
        <v>1.1200000000000001</v>
      </c>
      <c r="M293" s="169">
        <v>1.1100000000000001</v>
      </c>
      <c r="N293" s="169">
        <v>1.1000000000000001</v>
      </c>
      <c r="O293" s="169">
        <v>1.0900000000000001</v>
      </c>
    </row>
    <row r="294" spans="1:15" ht="12.75" customHeight="1">
      <c r="A294" s="188" t="s">
        <v>786</v>
      </c>
      <c r="C294" s="188" t="s">
        <v>787</v>
      </c>
      <c r="D294" s="188"/>
      <c r="E294" s="169">
        <v>1.1200000000000001</v>
      </c>
      <c r="F294" s="170">
        <v>1.1600000000000001</v>
      </c>
      <c r="G294" s="170">
        <v>1.1600000000000001</v>
      </c>
      <c r="H294" s="170">
        <v>1.1600000000000001</v>
      </c>
      <c r="I294" s="170">
        <v>1.1600000000000001</v>
      </c>
      <c r="J294" s="188"/>
      <c r="K294" s="169">
        <v>1.1200000000000001</v>
      </c>
      <c r="L294" s="169">
        <v>1.1200000000000001</v>
      </c>
      <c r="M294" s="169">
        <v>1.1200000000000001</v>
      </c>
      <c r="N294" s="169">
        <v>1.1200000000000001</v>
      </c>
      <c r="O294" s="169">
        <v>1.1200000000000001</v>
      </c>
    </row>
    <row r="295" spans="1:15" ht="12.75" customHeight="1">
      <c r="A295" s="188" t="s">
        <v>788</v>
      </c>
      <c r="C295" s="188" t="s">
        <v>789</v>
      </c>
      <c r="D295" s="188"/>
      <c r="E295" s="189">
        <v>1.06</v>
      </c>
      <c r="F295" s="189">
        <v>1.06</v>
      </c>
      <c r="G295" s="189">
        <v>1.06</v>
      </c>
      <c r="H295" s="189">
        <v>1.06</v>
      </c>
      <c r="I295" s="189">
        <v>1.06</v>
      </c>
      <c r="J295" s="188"/>
      <c r="K295" s="169">
        <v>1.06</v>
      </c>
      <c r="L295" s="169">
        <v>1.06</v>
      </c>
      <c r="M295" s="169">
        <v>1.06</v>
      </c>
      <c r="N295" s="169">
        <v>1.06</v>
      </c>
      <c r="O295" s="169">
        <v>1.06</v>
      </c>
    </row>
    <row r="296" spans="1:15" ht="12.75" customHeight="1">
      <c r="A296" s="188" t="s">
        <v>790</v>
      </c>
      <c r="C296" s="188" t="s">
        <v>791</v>
      </c>
      <c r="D296" s="188"/>
      <c r="E296" s="189">
        <v>1.06</v>
      </c>
      <c r="F296" s="189">
        <v>1.06</v>
      </c>
      <c r="G296" s="189">
        <v>1.06</v>
      </c>
      <c r="H296" s="189">
        <v>1.06</v>
      </c>
      <c r="I296" s="189">
        <v>1.06</v>
      </c>
      <c r="J296" s="188"/>
      <c r="K296" s="169">
        <v>1.06</v>
      </c>
      <c r="L296" s="169">
        <v>1.06</v>
      </c>
      <c r="M296" s="169">
        <v>1.06</v>
      </c>
      <c r="N296" s="169">
        <v>1.06</v>
      </c>
      <c r="O296" s="169">
        <v>1.06</v>
      </c>
    </row>
    <row r="297" spans="1:15" ht="12.75" customHeight="1">
      <c r="A297" s="188" t="s">
        <v>792</v>
      </c>
      <c r="C297" s="188" t="s">
        <v>793</v>
      </c>
      <c r="D297" s="188"/>
      <c r="E297" s="189">
        <v>1.06</v>
      </c>
      <c r="F297" s="189">
        <v>1.06</v>
      </c>
      <c r="G297" s="189">
        <v>1.06</v>
      </c>
      <c r="H297" s="189">
        <v>1.06</v>
      </c>
      <c r="I297" s="189">
        <v>1.06</v>
      </c>
      <c r="J297" s="188"/>
      <c r="K297" s="169">
        <v>1.06</v>
      </c>
      <c r="L297" s="169">
        <v>1.06</v>
      </c>
      <c r="M297" s="169">
        <v>1.06</v>
      </c>
      <c r="N297" s="169">
        <v>1.06</v>
      </c>
      <c r="O297" s="169">
        <v>1.06</v>
      </c>
    </row>
    <row r="298" spans="1:15" ht="12.75" customHeight="1">
      <c r="A298" s="188" t="s">
        <v>794</v>
      </c>
      <c r="C298" s="188" t="s">
        <v>795</v>
      </c>
      <c r="D298" s="188"/>
      <c r="E298" s="189">
        <v>1.1200000000000001</v>
      </c>
      <c r="F298" s="189">
        <v>1.1200000000000001</v>
      </c>
      <c r="G298" s="189">
        <v>1.1200000000000001</v>
      </c>
      <c r="H298" s="189">
        <v>1.1200000000000001</v>
      </c>
      <c r="I298" s="189">
        <v>1.1200000000000001</v>
      </c>
      <c r="J298" s="188"/>
      <c r="K298" s="169">
        <v>1.1200000000000001</v>
      </c>
      <c r="L298" s="169">
        <v>1.1200000000000001</v>
      </c>
      <c r="M298" s="169">
        <v>1.1200000000000001</v>
      </c>
      <c r="N298" s="169">
        <v>1.1200000000000001</v>
      </c>
      <c r="O298" s="169">
        <v>1.1200000000000001</v>
      </c>
    </row>
    <row r="299" spans="1:15" ht="12.75" customHeight="1">
      <c r="A299" s="188" t="s">
        <v>796</v>
      </c>
      <c r="C299" s="188" t="s">
        <v>797</v>
      </c>
      <c r="D299" s="188"/>
      <c r="E299" s="189"/>
      <c r="F299" s="189"/>
      <c r="G299" s="189">
        <v>1.1100000000000001</v>
      </c>
      <c r="H299" s="189">
        <v>1.1000000000000001</v>
      </c>
      <c r="I299" s="189">
        <v>1.0900000000000001</v>
      </c>
      <c r="J299" s="188"/>
      <c r="K299" s="169"/>
      <c r="L299" s="169"/>
      <c r="M299" s="189">
        <v>1.1100000000000001</v>
      </c>
      <c r="N299" s="189">
        <v>1.1000000000000001</v>
      </c>
      <c r="O299" s="189">
        <v>1.0900000000000001</v>
      </c>
    </row>
    <row r="300" spans="1:15" ht="12.75" customHeight="1">
      <c r="A300" s="188" t="s">
        <v>798</v>
      </c>
      <c r="C300" s="188" t="s">
        <v>799</v>
      </c>
      <c r="D300" s="188"/>
      <c r="E300" s="189">
        <v>1.06</v>
      </c>
      <c r="F300" s="189">
        <v>1.1200000000000001</v>
      </c>
      <c r="G300" s="189">
        <v>1.1100000000000001</v>
      </c>
      <c r="H300" s="189">
        <v>1.1000000000000001</v>
      </c>
      <c r="I300" s="189">
        <v>1.0900000000000001</v>
      </c>
      <c r="J300" s="188"/>
      <c r="K300" s="189">
        <v>1.06</v>
      </c>
      <c r="L300" s="189">
        <v>1.1200000000000001</v>
      </c>
      <c r="M300" s="189">
        <v>1.1100000000000001</v>
      </c>
      <c r="N300" s="189">
        <v>1.1000000000000001</v>
      </c>
      <c r="O300" s="189">
        <v>1.0900000000000001</v>
      </c>
    </row>
    <row r="301" spans="1:15" ht="12.75" customHeight="1">
      <c r="A301" s="188" t="s">
        <v>800</v>
      </c>
      <c r="C301" s="188" t="s">
        <v>801</v>
      </c>
      <c r="D301" s="188"/>
      <c r="E301" s="169">
        <v>1</v>
      </c>
      <c r="F301" s="170">
        <v>1.04</v>
      </c>
      <c r="G301" s="170">
        <v>1.04</v>
      </c>
      <c r="H301" s="170">
        <v>1.04</v>
      </c>
      <c r="I301" s="170">
        <v>1.04</v>
      </c>
      <c r="J301" s="188"/>
      <c r="K301" s="169">
        <v>1</v>
      </c>
      <c r="L301" s="169">
        <v>1</v>
      </c>
      <c r="M301" s="169">
        <v>1</v>
      </c>
      <c r="N301" s="169">
        <v>1</v>
      </c>
      <c r="O301" s="169">
        <v>1</v>
      </c>
    </row>
    <row r="302" spans="1:15" ht="12.75" customHeight="1">
      <c r="A302" s="188" t="s">
        <v>802</v>
      </c>
      <c r="C302" s="188" t="s">
        <v>803</v>
      </c>
      <c r="D302" s="188"/>
      <c r="E302" s="189">
        <v>1</v>
      </c>
      <c r="F302" s="189">
        <v>1</v>
      </c>
      <c r="G302" s="189">
        <v>1</v>
      </c>
      <c r="H302" s="189">
        <v>1</v>
      </c>
      <c r="I302" s="189">
        <v>1</v>
      </c>
      <c r="J302" s="188"/>
      <c r="K302" s="169">
        <v>1</v>
      </c>
      <c r="L302" s="169">
        <v>1</v>
      </c>
      <c r="M302" s="169">
        <v>1</v>
      </c>
      <c r="N302" s="169">
        <v>1</v>
      </c>
      <c r="O302" s="169">
        <v>1</v>
      </c>
    </row>
    <row r="303" spans="1:15" ht="12.75" customHeight="1">
      <c r="A303" s="188" t="s">
        <v>804</v>
      </c>
      <c r="C303" s="188" t="s">
        <v>805</v>
      </c>
      <c r="D303" s="188"/>
      <c r="E303" s="169">
        <v>1</v>
      </c>
      <c r="F303" s="170">
        <v>1.04</v>
      </c>
      <c r="G303" s="170">
        <v>1.04</v>
      </c>
      <c r="H303" s="170">
        <v>1.04</v>
      </c>
      <c r="I303" s="170">
        <v>1.04</v>
      </c>
      <c r="J303" s="188"/>
      <c r="K303" s="169">
        <v>1</v>
      </c>
      <c r="L303" s="169">
        <v>1</v>
      </c>
      <c r="M303" s="169">
        <v>1</v>
      </c>
      <c r="N303" s="169">
        <v>1</v>
      </c>
      <c r="O303" s="169">
        <v>1</v>
      </c>
    </row>
    <row r="304" spans="1:15" ht="12.75" customHeight="1">
      <c r="A304" s="188" t="s">
        <v>806</v>
      </c>
      <c r="C304" s="188" t="s">
        <v>807</v>
      </c>
      <c r="D304" s="188"/>
      <c r="E304" s="189">
        <v>1</v>
      </c>
      <c r="F304" s="189">
        <v>1</v>
      </c>
      <c r="G304" s="189">
        <v>1</v>
      </c>
      <c r="H304" s="189">
        <v>1</v>
      </c>
      <c r="I304" s="189">
        <v>1</v>
      </c>
      <c r="J304" s="188"/>
      <c r="K304" s="169">
        <v>1</v>
      </c>
      <c r="L304" s="169">
        <v>1</v>
      </c>
      <c r="M304" s="169">
        <v>1</v>
      </c>
      <c r="N304" s="169">
        <v>1</v>
      </c>
      <c r="O304" s="169">
        <v>1</v>
      </c>
    </row>
    <row r="305" spans="1:15" ht="12.75" customHeight="1">
      <c r="A305" s="188" t="s">
        <v>808</v>
      </c>
      <c r="C305" s="188" t="s">
        <v>809</v>
      </c>
      <c r="D305" s="188"/>
      <c r="E305" s="189">
        <v>1</v>
      </c>
      <c r="F305" s="189">
        <v>1</v>
      </c>
      <c r="G305" s="189">
        <v>1</v>
      </c>
      <c r="H305" s="189">
        <v>1</v>
      </c>
      <c r="I305" s="189">
        <v>1</v>
      </c>
      <c r="J305" s="188"/>
      <c r="K305" s="169">
        <v>1</v>
      </c>
      <c r="L305" s="169">
        <v>1</v>
      </c>
      <c r="M305" s="169">
        <v>1</v>
      </c>
      <c r="N305" s="169">
        <v>1</v>
      </c>
      <c r="O305" s="169">
        <v>1</v>
      </c>
    </row>
    <row r="306" spans="1:15" ht="12.75" customHeight="1">
      <c r="A306" s="188" t="s">
        <v>810</v>
      </c>
      <c r="C306" s="188" t="s">
        <v>811</v>
      </c>
      <c r="D306" s="188"/>
      <c r="E306" s="189">
        <v>1</v>
      </c>
      <c r="F306" s="189">
        <v>1</v>
      </c>
      <c r="G306" s="189">
        <v>1</v>
      </c>
      <c r="H306" s="189">
        <v>1</v>
      </c>
      <c r="I306" s="189">
        <v>1</v>
      </c>
      <c r="J306" s="188"/>
      <c r="K306" s="169">
        <v>1</v>
      </c>
      <c r="L306" s="169">
        <v>1</v>
      </c>
      <c r="M306" s="169">
        <v>1</v>
      </c>
      <c r="N306" s="169">
        <v>1</v>
      </c>
      <c r="O306" s="169">
        <v>1</v>
      </c>
    </row>
    <row r="307" spans="1:15" ht="12.75" customHeight="1">
      <c r="A307" s="188" t="s">
        <v>812</v>
      </c>
      <c r="C307" s="188" t="s">
        <v>813</v>
      </c>
      <c r="D307" s="188"/>
      <c r="E307" s="189">
        <v>1</v>
      </c>
      <c r="F307" s="189">
        <v>1</v>
      </c>
      <c r="G307" s="189">
        <v>1</v>
      </c>
      <c r="H307" s="189">
        <v>1</v>
      </c>
      <c r="I307" s="189">
        <v>1</v>
      </c>
      <c r="J307" s="188"/>
      <c r="K307" s="169">
        <v>1</v>
      </c>
      <c r="L307" s="169">
        <v>1</v>
      </c>
      <c r="M307" s="169">
        <v>1</v>
      </c>
      <c r="N307" s="169">
        <v>1</v>
      </c>
      <c r="O307" s="169">
        <v>1</v>
      </c>
    </row>
    <row r="308" spans="1:15" ht="12.75" customHeight="1">
      <c r="A308" s="188" t="s">
        <v>814</v>
      </c>
      <c r="C308" s="188" t="s">
        <v>815</v>
      </c>
      <c r="D308" s="188"/>
      <c r="E308" s="189">
        <v>1</v>
      </c>
      <c r="F308" s="189">
        <v>1</v>
      </c>
      <c r="G308" s="189">
        <v>1</v>
      </c>
      <c r="H308" s="189">
        <v>1</v>
      </c>
      <c r="I308" s="189">
        <v>1</v>
      </c>
      <c r="J308" s="188"/>
      <c r="K308" s="169">
        <v>1</v>
      </c>
      <c r="L308" s="169">
        <v>1</v>
      </c>
      <c r="M308" s="169">
        <v>1</v>
      </c>
      <c r="N308" s="169">
        <v>1</v>
      </c>
      <c r="O308" s="169">
        <v>1</v>
      </c>
    </row>
    <row r="309" spans="1:15" ht="12.75" customHeight="1">
      <c r="A309" s="188" t="s">
        <v>816</v>
      </c>
      <c r="C309" s="188" t="s">
        <v>817</v>
      </c>
      <c r="D309" s="188"/>
      <c r="E309" s="169">
        <v>1</v>
      </c>
      <c r="F309" s="170">
        <v>1.04</v>
      </c>
      <c r="G309" s="170">
        <v>1.04</v>
      </c>
      <c r="H309" s="170">
        <v>1.04</v>
      </c>
      <c r="I309" s="170">
        <v>1.04</v>
      </c>
      <c r="J309" s="188"/>
      <c r="K309" s="169">
        <v>1</v>
      </c>
      <c r="L309" s="169">
        <v>1</v>
      </c>
      <c r="M309" s="169">
        <v>1</v>
      </c>
      <c r="N309" s="169">
        <v>1</v>
      </c>
      <c r="O309" s="169">
        <v>1</v>
      </c>
    </row>
    <row r="310" spans="1:15" ht="12.75" customHeight="1">
      <c r="A310" s="188" t="s">
        <v>818</v>
      </c>
      <c r="C310" s="188" t="s">
        <v>819</v>
      </c>
      <c r="D310" s="188"/>
      <c r="E310" s="189">
        <v>1</v>
      </c>
      <c r="F310" s="189">
        <v>1</v>
      </c>
      <c r="G310" s="189">
        <v>1</v>
      </c>
      <c r="H310" s="189">
        <v>1</v>
      </c>
      <c r="I310" s="189">
        <v>1</v>
      </c>
      <c r="J310" s="188"/>
      <c r="K310" s="169">
        <v>1</v>
      </c>
      <c r="L310" s="169">
        <v>1</v>
      </c>
      <c r="M310" s="169">
        <v>1</v>
      </c>
      <c r="N310" s="169">
        <v>1</v>
      </c>
      <c r="O310" s="169">
        <v>1</v>
      </c>
    </row>
    <row r="311" spans="1:15" ht="12.75" customHeight="1">
      <c r="A311" s="188" t="s">
        <v>820</v>
      </c>
      <c r="C311" s="188" t="s">
        <v>821</v>
      </c>
      <c r="D311" s="188"/>
      <c r="E311" s="169">
        <v>1</v>
      </c>
      <c r="F311" s="170">
        <v>1.04</v>
      </c>
      <c r="G311" s="170">
        <v>1.04</v>
      </c>
      <c r="H311" s="170">
        <v>1.04</v>
      </c>
      <c r="I311" s="170">
        <v>1.04</v>
      </c>
      <c r="J311" s="188"/>
      <c r="K311" s="169">
        <v>1</v>
      </c>
      <c r="L311" s="169">
        <v>1</v>
      </c>
      <c r="M311" s="169">
        <v>1</v>
      </c>
      <c r="N311" s="169">
        <v>1</v>
      </c>
      <c r="O311" s="169">
        <v>1</v>
      </c>
    </row>
    <row r="312" spans="1:15" ht="12.75" customHeight="1">
      <c r="A312" s="188" t="s">
        <v>822</v>
      </c>
      <c r="C312" s="188" t="s">
        <v>823</v>
      </c>
      <c r="D312" s="188"/>
      <c r="E312" s="189">
        <v>1</v>
      </c>
      <c r="F312" s="189">
        <v>1</v>
      </c>
      <c r="G312" s="189">
        <v>1</v>
      </c>
      <c r="H312" s="189">
        <v>1</v>
      </c>
      <c r="I312" s="189">
        <v>1</v>
      </c>
      <c r="J312" s="188"/>
      <c r="K312" s="169">
        <v>1</v>
      </c>
      <c r="L312" s="169">
        <v>1</v>
      </c>
      <c r="M312" s="169">
        <v>1</v>
      </c>
      <c r="N312" s="169">
        <v>1</v>
      </c>
      <c r="O312" s="169">
        <v>1</v>
      </c>
    </row>
    <row r="313" spans="1:15" ht="12.75" customHeight="1">
      <c r="A313" s="188" t="s">
        <v>824</v>
      </c>
      <c r="C313" s="188" t="s">
        <v>825</v>
      </c>
      <c r="D313" s="188"/>
      <c r="E313" s="169">
        <v>1</v>
      </c>
      <c r="F313" s="170">
        <v>1.04</v>
      </c>
      <c r="G313" s="170">
        <v>1.04</v>
      </c>
      <c r="H313" s="170">
        <v>1.04</v>
      </c>
      <c r="I313" s="170">
        <v>1.04</v>
      </c>
      <c r="J313" s="188"/>
      <c r="K313" s="169">
        <v>1</v>
      </c>
      <c r="L313" s="169">
        <v>1</v>
      </c>
      <c r="M313" s="169">
        <v>1</v>
      </c>
      <c r="N313" s="169">
        <v>1</v>
      </c>
      <c r="O313" s="169">
        <v>1</v>
      </c>
    </row>
    <row r="314" spans="1:15" ht="12.75" customHeight="1">
      <c r="A314" s="205" t="s">
        <v>881</v>
      </c>
      <c r="C314" s="188" t="s">
        <v>880</v>
      </c>
      <c r="D314" s="188"/>
      <c r="E314" s="169"/>
      <c r="F314" s="170"/>
      <c r="G314" s="170"/>
      <c r="H314" s="189">
        <v>1</v>
      </c>
      <c r="I314" s="189">
        <v>1</v>
      </c>
      <c r="J314" s="188"/>
      <c r="K314" s="169"/>
      <c r="L314" s="169"/>
      <c r="M314" s="169"/>
      <c r="N314" s="169">
        <v>1</v>
      </c>
      <c r="O314" s="169">
        <v>1</v>
      </c>
    </row>
    <row r="315" spans="1:15" ht="12.75" customHeight="1">
      <c r="A315" s="188" t="s">
        <v>826</v>
      </c>
      <c r="C315" s="188" t="s">
        <v>827</v>
      </c>
      <c r="D315" s="188"/>
      <c r="E315" s="189">
        <v>1</v>
      </c>
      <c r="F315" s="189">
        <v>1</v>
      </c>
      <c r="G315" s="189">
        <v>1</v>
      </c>
      <c r="H315" s="189">
        <v>1</v>
      </c>
      <c r="I315" s="189">
        <v>1</v>
      </c>
      <c r="J315" s="188"/>
      <c r="K315" s="169">
        <v>1</v>
      </c>
      <c r="L315" s="169">
        <v>1</v>
      </c>
      <c r="M315" s="169">
        <v>1</v>
      </c>
      <c r="N315" s="169">
        <v>1</v>
      </c>
      <c r="O315" s="169">
        <v>1</v>
      </c>
    </row>
    <row r="316" spans="1:15" ht="12.75" customHeight="1">
      <c r="A316" s="188" t="s">
        <v>828</v>
      </c>
      <c r="C316" s="188" t="s">
        <v>829</v>
      </c>
      <c r="D316" s="188"/>
      <c r="E316" s="189">
        <v>1</v>
      </c>
      <c r="F316" s="189">
        <v>1</v>
      </c>
      <c r="G316" s="189">
        <v>1</v>
      </c>
      <c r="H316" s="189">
        <v>1</v>
      </c>
      <c r="I316" s="189">
        <v>1</v>
      </c>
      <c r="J316" s="188"/>
      <c r="K316" s="169">
        <v>1</v>
      </c>
      <c r="L316" s="169">
        <v>1</v>
      </c>
      <c r="M316" s="169">
        <v>1</v>
      </c>
      <c r="N316" s="169">
        <v>1</v>
      </c>
      <c r="O316" s="169">
        <v>1</v>
      </c>
    </row>
    <row r="317" spans="1:15" ht="12.75" customHeight="1">
      <c r="A317" s="188" t="s">
        <v>830</v>
      </c>
      <c r="C317" s="188" t="s">
        <v>831</v>
      </c>
      <c r="D317" s="188"/>
      <c r="E317" s="189">
        <v>1</v>
      </c>
      <c r="F317" s="189">
        <v>1</v>
      </c>
      <c r="G317" s="189">
        <v>1</v>
      </c>
      <c r="H317" s="189">
        <v>1</v>
      </c>
      <c r="I317" s="189">
        <v>1</v>
      </c>
      <c r="J317" s="188"/>
      <c r="K317" s="169">
        <v>1</v>
      </c>
      <c r="L317" s="169">
        <v>1</v>
      </c>
      <c r="M317" s="169">
        <v>1</v>
      </c>
      <c r="N317" s="169">
        <v>1</v>
      </c>
      <c r="O317" s="169">
        <v>1</v>
      </c>
    </row>
    <row r="318" spans="1:15" ht="12.75" customHeight="1">
      <c r="A318" s="188" t="s">
        <v>832</v>
      </c>
      <c r="C318" s="188" t="s">
        <v>833</v>
      </c>
      <c r="D318" s="188"/>
      <c r="E318" s="189">
        <v>1</v>
      </c>
      <c r="F318" s="189">
        <v>1</v>
      </c>
      <c r="G318" s="189">
        <v>1</v>
      </c>
      <c r="H318" s="189">
        <v>1</v>
      </c>
      <c r="I318" s="189">
        <v>1</v>
      </c>
      <c r="J318" s="188"/>
      <c r="K318" s="169">
        <v>1</v>
      </c>
      <c r="L318" s="169">
        <v>1</v>
      </c>
      <c r="M318" s="169">
        <v>1</v>
      </c>
      <c r="N318" s="169">
        <v>1</v>
      </c>
      <c r="O318" s="169">
        <v>1</v>
      </c>
    </row>
    <row r="319" spans="1:15" ht="12.75" customHeight="1">
      <c r="A319" s="188" t="s">
        <v>834</v>
      </c>
      <c r="C319" s="188" t="s">
        <v>835</v>
      </c>
      <c r="D319" s="188"/>
      <c r="E319" s="189">
        <v>1</v>
      </c>
      <c r="F319" s="189">
        <v>1</v>
      </c>
      <c r="G319" s="189">
        <v>1</v>
      </c>
      <c r="H319" s="189">
        <v>1</v>
      </c>
      <c r="I319" s="189">
        <v>1</v>
      </c>
      <c r="J319" s="188"/>
      <c r="K319" s="169">
        <v>1</v>
      </c>
      <c r="L319" s="169">
        <v>1</v>
      </c>
      <c r="M319" s="169">
        <v>1</v>
      </c>
      <c r="N319" s="169">
        <v>1</v>
      </c>
      <c r="O319" s="169">
        <v>1</v>
      </c>
    </row>
    <row r="320" spans="1:15" ht="12.75" customHeight="1">
      <c r="A320" s="188" t="s">
        <v>836</v>
      </c>
      <c r="C320" s="188" t="s">
        <v>837</v>
      </c>
      <c r="D320" s="188"/>
      <c r="E320" s="189">
        <v>1</v>
      </c>
      <c r="F320" s="189">
        <v>1</v>
      </c>
      <c r="G320" s="189">
        <v>1</v>
      </c>
      <c r="H320" s="189">
        <v>1</v>
      </c>
      <c r="I320" s="189">
        <v>1</v>
      </c>
      <c r="J320" s="188"/>
      <c r="K320" s="169">
        <v>1</v>
      </c>
      <c r="L320" s="169">
        <v>1</v>
      </c>
      <c r="M320" s="169">
        <v>1</v>
      </c>
      <c r="N320" s="169">
        <v>1</v>
      </c>
      <c r="O320" s="169">
        <v>1</v>
      </c>
    </row>
    <row r="321" spans="1:15" ht="12.75" customHeight="1">
      <c r="A321" s="188" t="s">
        <v>838</v>
      </c>
      <c r="C321" s="188" t="s">
        <v>839</v>
      </c>
      <c r="D321" s="188"/>
      <c r="E321" s="189">
        <v>1</v>
      </c>
      <c r="F321" s="189">
        <v>1</v>
      </c>
      <c r="G321" s="189">
        <v>1</v>
      </c>
      <c r="H321" s="189">
        <v>1</v>
      </c>
      <c r="I321" s="189">
        <v>1</v>
      </c>
      <c r="J321" s="188"/>
      <c r="K321" s="169">
        <v>1</v>
      </c>
      <c r="L321" s="169">
        <v>1</v>
      </c>
      <c r="M321" s="169">
        <v>1</v>
      </c>
      <c r="N321" s="169">
        <v>1</v>
      </c>
      <c r="O321" s="169">
        <v>1</v>
      </c>
    </row>
    <row r="322" spans="1:15" ht="12.75" customHeight="1">
      <c r="A322" s="188" t="s">
        <v>840</v>
      </c>
      <c r="C322" s="188" t="s">
        <v>841</v>
      </c>
      <c r="D322" s="188"/>
      <c r="E322" s="189">
        <v>1</v>
      </c>
      <c r="F322" s="189">
        <v>1</v>
      </c>
      <c r="G322" s="189">
        <v>1</v>
      </c>
      <c r="H322" s="189">
        <v>1</v>
      </c>
      <c r="I322" s="189">
        <v>1</v>
      </c>
      <c r="J322" s="188"/>
      <c r="K322" s="169">
        <v>1</v>
      </c>
      <c r="L322" s="169">
        <v>1</v>
      </c>
      <c r="M322" s="169">
        <v>1</v>
      </c>
      <c r="N322" s="169">
        <v>1</v>
      </c>
      <c r="O322" s="169">
        <v>1</v>
      </c>
    </row>
    <row r="323" spans="1:15" ht="12.75" customHeight="1">
      <c r="A323" s="188" t="s">
        <v>842</v>
      </c>
      <c r="C323" s="188" t="s">
        <v>843</v>
      </c>
      <c r="D323" s="188"/>
      <c r="E323" s="189">
        <v>1</v>
      </c>
      <c r="F323" s="189">
        <v>1</v>
      </c>
      <c r="G323" s="189">
        <v>1</v>
      </c>
      <c r="H323" s="189">
        <v>1</v>
      </c>
      <c r="I323" s="189">
        <v>1</v>
      </c>
      <c r="J323" s="188"/>
      <c r="K323" s="169">
        <v>1</v>
      </c>
      <c r="L323" s="169">
        <v>1</v>
      </c>
      <c r="M323" s="169">
        <v>1</v>
      </c>
      <c r="N323" s="169">
        <v>1</v>
      </c>
      <c r="O323" s="169">
        <v>1</v>
      </c>
    </row>
    <row r="324" spans="1:15" ht="12.75" customHeight="1">
      <c r="A324" s="188" t="s">
        <v>844</v>
      </c>
      <c r="C324" s="188" t="s">
        <v>845</v>
      </c>
      <c r="D324" s="188"/>
      <c r="E324" s="189">
        <v>1</v>
      </c>
      <c r="F324" s="189">
        <v>1</v>
      </c>
      <c r="G324" s="189">
        <v>1</v>
      </c>
      <c r="H324" s="189">
        <v>1</v>
      </c>
      <c r="I324" s="189">
        <v>1</v>
      </c>
      <c r="J324" s="188"/>
      <c r="K324" s="169">
        <v>1</v>
      </c>
      <c r="L324" s="169">
        <v>1</v>
      </c>
      <c r="M324" s="169">
        <v>1</v>
      </c>
      <c r="N324" s="169">
        <v>1</v>
      </c>
      <c r="O324" s="169">
        <v>1</v>
      </c>
    </row>
    <row r="325" spans="1:15" ht="12.75" customHeight="1">
      <c r="A325" s="188" t="s">
        <v>846</v>
      </c>
      <c r="C325" s="188" t="s">
        <v>847</v>
      </c>
      <c r="D325" s="188"/>
      <c r="E325" s="189">
        <v>1</v>
      </c>
      <c r="F325" s="189">
        <v>1</v>
      </c>
      <c r="G325" s="189">
        <v>1</v>
      </c>
      <c r="H325" s="189">
        <v>1</v>
      </c>
      <c r="I325" s="189">
        <v>1</v>
      </c>
      <c r="J325" s="188"/>
      <c r="K325" s="169">
        <v>1</v>
      </c>
      <c r="L325" s="169">
        <v>1</v>
      </c>
      <c r="M325" s="169">
        <v>1</v>
      </c>
      <c r="N325" s="169">
        <v>1</v>
      </c>
      <c r="O325" s="169">
        <v>1</v>
      </c>
    </row>
    <row r="326" spans="1:15" ht="12.75" customHeight="1">
      <c r="A326" s="188" t="s">
        <v>848</v>
      </c>
      <c r="C326" s="188" t="s">
        <v>849</v>
      </c>
      <c r="D326" s="188"/>
      <c r="E326" s="189">
        <v>1</v>
      </c>
      <c r="F326" s="189">
        <v>1</v>
      </c>
      <c r="G326" s="189">
        <v>1</v>
      </c>
      <c r="H326" s="189">
        <v>1</v>
      </c>
      <c r="I326" s="189">
        <v>1</v>
      </c>
      <c r="J326" s="188"/>
      <c r="K326" s="169">
        <v>1</v>
      </c>
      <c r="L326" s="169">
        <v>1</v>
      </c>
      <c r="M326" s="169">
        <v>1</v>
      </c>
      <c r="N326" s="169">
        <v>1</v>
      </c>
      <c r="O326" s="169">
        <v>1</v>
      </c>
    </row>
    <row r="327" spans="1:15" ht="12.75" customHeight="1">
      <c r="A327" s="188" t="s">
        <v>850</v>
      </c>
      <c r="C327" s="188" t="s">
        <v>851</v>
      </c>
      <c r="D327" s="188"/>
      <c r="E327" s="189">
        <v>1</v>
      </c>
      <c r="F327" s="189">
        <v>1</v>
      </c>
      <c r="G327" s="189">
        <v>1</v>
      </c>
      <c r="H327" s="189">
        <v>1</v>
      </c>
      <c r="I327" s="189">
        <v>1</v>
      </c>
      <c r="J327" s="188"/>
      <c r="K327" s="169">
        <v>1</v>
      </c>
      <c r="L327" s="169">
        <v>1</v>
      </c>
      <c r="M327" s="169">
        <v>1</v>
      </c>
      <c r="N327" s="169">
        <v>1</v>
      </c>
      <c r="O327" s="169">
        <v>1</v>
      </c>
    </row>
    <row r="328" spans="1:15" ht="12.75" customHeight="1">
      <c r="A328" s="188" t="s">
        <v>852</v>
      </c>
      <c r="C328" s="188" t="s">
        <v>853</v>
      </c>
      <c r="D328" s="188"/>
      <c r="E328" s="189">
        <v>1.06</v>
      </c>
      <c r="F328" s="189">
        <v>1.06</v>
      </c>
      <c r="G328" s="189">
        <v>1.05</v>
      </c>
      <c r="H328" s="189">
        <v>1.04</v>
      </c>
      <c r="I328" s="189">
        <v>1.03</v>
      </c>
      <c r="J328" s="188"/>
      <c r="K328" s="169">
        <v>1.06</v>
      </c>
      <c r="L328" s="169">
        <v>1.06</v>
      </c>
      <c r="M328" s="169">
        <v>1.05</v>
      </c>
      <c r="N328" s="169">
        <v>1.04</v>
      </c>
      <c r="O328" s="169">
        <v>1.03</v>
      </c>
    </row>
    <row r="329" spans="1:15" ht="12.75" customHeight="1">
      <c r="A329" s="188" t="s">
        <v>854</v>
      </c>
      <c r="C329" s="188" t="s">
        <v>855</v>
      </c>
      <c r="D329" s="188"/>
      <c r="E329" s="189">
        <v>1</v>
      </c>
      <c r="F329" s="189">
        <v>1</v>
      </c>
      <c r="G329" s="189">
        <v>1</v>
      </c>
      <c r="H329" s="189">
        <v>1</v>
      </c>
      <c r="I329" s="189">
        <v>1</v>
      </c>
      <c r="J329" s="188"/>
      <c r="K329" s="169">
        <v>1</v>
      </c>
      <c r="L329" s="169">
        <v>1</v>
      </c>
      <c r="M329" s="169">
        <v>1</v>
      </c>
      <c r="N329" s="169">
        <v>1</v>
      </c>
      <c r="O329" s="169">
        <v>1</v>
      </c>
    </row>
    <row r="330" spans="1:15" ht="12.75" customHeight="1">
      <c r="A330" s="188" t="s">
        <v>856</v>
      </c>
      <c r="C330" s="188" t="s">
        <v>857</v>
      </c>
      <c r="D330" s="188"/>
      <c r="E330" s="189">
        <v>1</v>
      </c>
      <c r="F330" s="189">
        <v>1</v>
      </c>
      <c r="G330" s="189">
        <v>1</v>
      </c>
      <c r="H330" s="189">
        <v>1</v>
      </c>
      <c r="I330" s="189">
        <v>1</v>
      </c>
      <c r="J330" s="188"/>
      <c r="K330" s="169">
        <v>1</v>
      </c>
      <c r="L330" s="169">
        <v>1</v>
      </c>
      <c r="M330" s="169">
        <v>1</v>
      </c>
      <c r="N330" s="169">
        <v>1</v>
      </c>
      <c r="O330" s="169">
        <v>1</v>
      </c>
    </row>
  </sheetData>
  <autoFilter ref="A8:O330" xr:uid="{00000000-0001-0000-0000-000000000000}"/>
  <pageMargins left="0.25" right="0.25" top="0.5" bottom="0.75" header="0.3" footer="0.25"/>
  <pageSetup scale="96" orientation="landscape" r:id="rId1"/>
  <headerFooter scaleWithDoc="0">
    <oddFooter xml:space="preserve">&amp;L&amp;10    Note:  &amp;"-,Italic"Italicized&amp;"-,Regular"factors include an adjustment.&amp;8
     LEAP Document 3 is referenced in the House Appropriations Committee Chair Proposed 2022 Supplemental Budget.&amp;R&amp;9Page &amp;P of &amp;N   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4F1E2E-727D-4F00-9C7B-A1B1B5298D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6475A6-437B-4C83-A622-B99937B8AAE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61C43B-4D80-4590-BA73-DC1FC8B62F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2022-23 School Year</vt:lpstr>
      <vt:lpstr>Salaries, Benefits, and Other</vt:lpstr>
      <vt:lpstr>School Level Staff</vt:lpstr>
      <vt:lpstr>Teachers</vt:lpstr>
      <vt:lpstr>Other Staff, MSOC &amp; Categorical</vt:lpstr>
      <vt:lpstr>CTE &amp; Skills Centers</vt:lpstr>
      <vt:lpstr>Small High Funding Factors</vt:lpstr>
      <vt:lpstr>MinMax CIS Salary</vt:lpstr>
      <vt:lpstr>LEAPDocument3</vt:lpstr>
      <vt:lpstr>'2022-23 School Year'!Print_Area</vt:lpstr>
      <vt:lpstr>LEAPDocument3!Print_Area</vt:lpstr>
      <vt:lpstr>'Other Staff, MSOC &amp; Categorical'!Print_Area</vt:lpstr>
      <vt:lpstr>'Salaries, Benefits, and Other'!Print_Area</vt:lpstr>
      <vt:lpstr>'School Level Staff'!Print_Area</vt:lpstr>
      <vt:lpstr>'Small High Funding Factors'!Print_Area</vt:lpstr>
      <vt:lpstr>Teachers!Print_Area</vt:lpstr>
      <vt:lpstr>'2022-23 School Year'!Print_Titles</vt:lpstr>
      <vt:lpstr>LEAPDocument3!Print_Titles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Melissa Jarmon</cp:lastModifiedBy>
  <cp:lastPrinted>2022-02-22T21:59:46Z</cp:lastPrinted>
  <dcterms:created xsi:type="dcterms:W3CDTF">2010-11-09T16:43:41Z</dcterms:created>
  <dcterms:modified xsi:type="dcterms:W3CDTF">2022-10-03T21:15:54Z</dcterms:modified>
</cp:coreProperties>
</file>